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comments1.xml" ContentType="application/vnd.openxmlformats-officedocument.spreadsheetml.comments+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ctrlProps/ctrlProp1.xml" ContentType="application/vnd.ms-excel.controlproperties+xml"/>
  <Override PartName="/xl/drawings/drawing72.xml" ContentType="application/vnd.openxmlformats-officedocument.drawing+xml"/>
  <Override PartName="/xl/ctrlProps/ctrlProp2.xml" ContentType="application/vnd.ms-excel.controlproperties+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ctrlProps/ctrlProp3.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codeName="ThisWorkbook"/>
  <mc:AlternateContent xmlns:mc="http://schemas.openxmlformats.org/markup-compatibility/2006">
    <mc:Choice Requires="x15">
      <x15ac:absPath xmlns:x15ac="http://schemas.microsoft.com/office/spreadsheetml/2010/11/ac" url="D:\DATA AZIZIYAH\"/>
    </mc:Choice>
  </mc:AlternateContent>
  <xr:revisionPtr revIDLastSave="0" documentId="13_ncr:1_{1C9462F9-2B77-4215-B54B-7F128B418176}" xr6:coauthVersionLast="47" xr6:coauthVersionMax="47" xr10:uidLastSave="{00000000-0000-0000-0000-000000000000}"/>
  <bookViews>
    <workbookView showSheetTabs="0" xWindow="-108" yWindow="-108" windowWidth="23256" windowHeight="12456" firstSheet="38" activeTab="67" xr2:uid="{00000000-000D-0000-FFFF-FFFF00000000}"/>
  </bookViews>
  <sheets>
    <sheet name="COVER DEPAN" sheetId="1" r:id="rId1"/>
    <sheet name="TUJUAN PEMBELAJARAN" sheetId="9" r:id="rId2"/>
    <sheet name="TP 1" sheetId="11" r:id="rId3"/>
    <sheet name="TP 2" sheetId="12" r:id="rId4"/>
    <sheet name="TP 3" sheetId="13" r:id="rId5"/>
    <sheet name="TP 4" sheetId="14" r:id="rId6"/>
    <sheet name="TP 5" sheetId="15" r:id="rId7"/>
    <sheet name="TP 6" sheetId="16" r:id="rId8"/>
    <sheet name="TP 7" sheetId="17" r:id="rId9"/>
    <sheet name="TP 8" sheetId="18" r:id="rId10"/>
    <sheet name="TP 9" sheetId="19" r:id="rId11"/>
    <sheet name="TP 10" sheetId="20" r:id="rId12"/>
    <sheet name="TP 11" sheetId="21" r:id="rId13"/>
    <sheet name="TP 12" sheetId="22" r:id="rId14"/>
    <sheet name="TP 13" sheetId="23" r:id="rId15"/>
    <sheet name="TP 14" sheetId="24" r:id="rId16"/>
    <sheet name="TP 15" sheetId="25" r:id="rId17"/>
    <sheet name="LINGKUP MATERI" sheetId="10" r:id="rId18"/>
    <sheet name="LM 1" sheetId="26" r:id="rId19"/>
    <sheet name="LM 2" sheetId="27" r:id="rId20"/>
    <sheet name="LM 3" sheetId="28" r:id="rId21"/>
    <sheet name="LM 4" sheetId="29" r:id="rId22"/>
    <sheet name="LM 5" sheetId="30" r:id="rId23"/>
    <sheet name="LM 6" sheetId="31" r:id="rId24"/>
    <sheet name="LM 7" sheetId="32" r:id="rId25"/>
    <sheet name="LM 8" sheetId="33" r:id="rId26"/>
    <sheet name="LM 9" sheetId="34" r:id="rId27"/>
    <sheet name="LM 10" sheetId="35" r:id="rId28"/>
    <sheet name="LM 11" sheetId="36" r:id="rId29"/>
    <sheet name="LM 12" sheetId="37" r:id="rId30"/>
    <sheet name="LM 13" sheetId="38" r:id="rId31"/>
    <sheet name="LM 14" sheetId="39" r:id="rId32"/>
    <sheet name="LM 15" sheetId="40" r:id="rId33"/>
    <sheet name="FORMATIF" sheetId="41" r:id="rId34"/>
    <sheet name="F1" sheetId="44" r:id="rId35"/>
    <sheet name="F2" sheetId="45" r:id="rId36"/>
    <sheet name="F3" sheetId="46" r:id="rId37"/>
    <sheet name="F4" sheetId="47" r:id="rId38"/>
    <sheet name="F5" sheetId="48" r:id="rId39"/>
    <sheet name="F6" sheetId="49" r:id="rId40"/>
    <sheet name="F7" sheetId="50" r:id="rId41"/>
    <sheet name="F8" sheetId="51" r:id="rId42"/>
    <sheet name="F9" sheetId="52" r:id="rId43"/>
    <sheet name="F10" sheetId="53" r:id="rId44"/>
    <sheet name="F11" sheetId="54" r:id="rId45"/>
    <sheet name="F12" sheetId="55" r:id="rId46"/>
    <sheet name="F13" sheetId="56" r:id="rId47"/>
    <sheet name="F14" sheetId="57" r:id="rId48"/>
    <sheet name="F15" sheetId="58" r:id="rId49"/>
    <sheet name="SUMATIF" sheetId="59" r:id="rId50"/>
    <sheet name="S1" sheetId="60" r:id="rId51"/>
    <sheet name="S2" sheetId="61" r:id="rId52"/>
    <sheet name="S3" sheetId="62" r:id="rId53"/>
    <sheet name="S4" sheetId="63" r:id="rId54"/>
    <sheet name="S5" sheetId="64" r:id="rId55"/>
    <sheet name="S6" sheetId="65" r:id="rId56"/>
    <sheet name="S7" sheetId="66" r:id="rId57"/>
    <sheet name="S8" sheetId="67" r:id="rId58"/>
    <sheet name="S9" sheetId="68" r:id="rId59"/>
    <sheet name="S10" sheetId="69" r:id="rId60"/>
    <sheet name="S11" sheetId="70" r:id="rId61"/>
    <sheet name="S12" sheetId="71" r:id="rId62"/>
    <sheet name="S13" sheetId="72" r:id="rId63"/>
    <sheet name="S14" sheetId="73" r:id="rId64"/>
    <sheet name="S15" sheetId="74" r:id="rId65"/>
    <sheet name="NA" sheetId="75" r:id="rId66"/>
    <sheet name="NEKS" sheetId="76" r:id="rId67"/>
    <sheet name="INTRAKURIKULER" sheetId="6" r:id="rId68"/>
    <sheet name="DATA SEKOLAH" sheetId="2" r:id="rId69"/>
    <sheet name="DATA SISWA" sheetId="3" r:id="rId70"/>
    <sheet name="SAMPUL" sheetId="77" r:id="rId71"/>
    <sheet name="RAPOR" sheetId="78" r:id="rId72"/>
    <sheet name="LEGER" sheetId="81" r:id="rId73"/>
    <sheet name="PROFIL PENGEMBANG" sheetId="5" r:id="rId74"/>
    <sheet name="MUATAN LOKAL" sheetId="7" r:id="rId75"/>
    <sheet name="EKSTRAKURIKULER" sheetId="8" r:id="rId76"/>
    <sheet name="MUTASI" sheetId="79" r:id="rId77"/>
    <sheet name="INDUK" sheetId="80" r:id="rId78"/>
  </sheets>
  <externalReferences>
    <externalReference r:id="rId79"/>
    <externalReference r:id="rId80"/>
    <externalReference r:id="rId81"/>
  </externalReferences>
  <definedNames>
    <definedName name="bina">'[1]R3-Bina'!$B$4:$F$53</definedName>
    <definedName name="bjw">'[1]R3-BJW'!$B$4:$F$53</definedName>
    <definedName name="ipa">'[1]R3-IPA'!$B$4:$F$53</definedName>
    <definedName name="ips">'[1]R3-IPS'!$B$4:$F$53</definedName>
    <definedName name="k_1gab">'[1]K1-GAB'!$A$7:$AA$56</definedName>
    <definedName name="k_2gab">'[1]K2 GAB'!$A$11:$AM$60</definedName>
    <definedName name="kepjok">'[1]R4-PJOK'!$B$4:$F$53</definedName>
    <definedName name="ketbina">'[1]R4-BINA'!$B$4:$F$53</definedName>
    <definedName name="ketbjw">'[1]R4-BJW'!$B$4:$F$53</definedName>
    <definedName name="ketipa">'[1]R4-IPA'!$B$4:$F$53</definedName>
    <definedName name="ketips">'[1]R4-IPS'!$B$4:$F$53</definedName>
    <definedName name="ketmlk_2">'[1]R4-MLK2'!$B$4:$F$53</definedName>
    <definedName name="ketmlk_3">'[1]R4-MLK3'!$B$4:$F$53</definedName>
    <definedName name="ketmtk">'[1]R4-MTK'!$B$4:$F$53</definedName>
    <definedName name="ketpai">'[1]R4-PAI'!$B$4:$F$53</definedName>
    <definedName name="ketpkn">'[1]R4-PKN'!$B$4:$F$53</definedName>
    <definedName name="ketsbdp">'[1]R4-SBDP'!$B$4:$F$53</definedName>
    <definedName name="mlk_2">'[1]R3-MLK2'!$B$4:$F$53</definedName>
    <definedName name="mlk_3">'[1]R3-MLK3'!$B$4:$F$53</definedName>
    <definedName name="mtk">'[1]R3-MTK'!$B$4:$F$53</definedName>
    <definedName name="pai">'[1]R3-PAI'!$B$4:$F$53</definedName>
    <definedName name="pjok">'[1]R3-PJOK'!$B$4:$F$53</definedName>
    <definedName name="pkn">'[1]R3-PKN'!$B$4:$F$53</definedName>
    <definedName name="_xlnm.Print_Area" localSheetId="77">INDUK!$A$1:$I$49</definedName>
    <definedName name="_xlnm.Print_Area" localSheetId="72">LEGER!$A$1:$T$46</definedName>
    <definedName name="_xlnm.Print_Area" localSheetId="76">MUTASI!$A$1:$F$91</definedName>
    <definedName name="_xlnm.Print_Area" localSheetId="71">RAPOR!$A$1:$K$74</definedName>
    <definedName name="_xlnm.Print_Area" localSheetId="70">SAMPUL!$A$1:$J$104</definedName>
    <definedName name="sbdp">'[1]R3-SBDP'!$B$4:$F$53</definedName>
    <definedName name="siswa">'[1]DATA SISWA'!$B$7:$W$66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6" i="67" l="1"/>
  <c r="K8" i="41" l="1"/>
  <c r="G10" i="10"/>
  <c r="G7" i="10"/>
  <c r="C7" i="10"/>
  <c r="C11" i="41" l="1"/>
  <c r="G8" i="41" l="1"/>
  <c r="C8" i="41"/>
  <c r="G19" i="10"/>
  <c r="K7" i="10"/>
  <c r="C10" i="10"/>
  <c r="C13" i="10"/>
  <c r="G13" i="10"/>
  <c r="K14" i="41"/>
  <c r="Z8" i="3" l="1"/>
  <c r="AA8" i="3"/>
  <c r="AB8" i="3"/>
  <c r="A1" i="81" l="1"/>
  <c r="A3" i="81"/>
  <c r="B3" i="81"/>
  <c r="A4" i="81"/>
  <c r="A5" i="81"/>
  <c r="A6" i="81"/>
  <c r="A7" i="81"/>
  <c r="A8" i="81"/>
  <c r="A9" i="81"/>
  <c r="A10" i="81"/>
  <c r="A11" i="81"/>
  <c r="A12" i="81"/>
  <c r="A13" i="81"/>
  <c r="A14" i="81"/>
  <c r="A15" i="81"/>
  <c r="A16" i="81"/>
  <c r="A17" i="81"/>
  <c r="A18" i="81"/>
  <c r="A19" i="81"/>
  <c r="A20" i="81"/>
  <c r="A21" i="81"/>
  <c r="A22" i="81"/>
  <c r="A23" i="81"/>
  <c r="A24" i="81"/>
  <c r="A25" i="81"/>
  <c r="A26" i="81"/>
  <c r="A27" i="81"/>
  <c r="A28" i="81"/>
  <c r="A29" i="81"/>
  <c r="A30" i="81"/>
  <c r="A31" i="81"/>
  <c r="A32" i="81"/>
  <c r="A33" i="81"/>
  <c r="A34" i="81"/>
  <c r="A35" i="81"/>
  <c r="A36" i="81"/>
  <c r="A37" i="81"/>
  <c r="A38" i="81"/>
  <c r="A39" i="81"/>
  <c r="A40" i="81"/>
  <c r="A41" i="81"/>
  <c r="A42" i="81"/>
  <c r="A43" i="81"/>
  <c r="B44" i="81"/>
  <c r="B45" i="81"/>
  <c r="B46" i="81"/>
  <c r="D10" i="78"/>
  <c r="E32" i="80" l="1"/>
  <c r="E31" i="80"/>
  <c r="E30" i="80"/>
  <c r="E29" i="80"/>
  <c r="D51" i="78"/>
  <c r="D50" i="78"/>
  <c r="D49" i="78"/>
  <c r="D48" i="78"/>
  <c r="C51" i="78"/>
  <c r="C50" i="78"/>
  <c r="C49" i="78"/>
  <c r="C48" i="78"/>
  <c r="C47" i="78"/>
  <c r="D17" i="44"/>
  <c r="H57" i="78" l="1"/>
  <c r="C14" i="78"/>
  <c r="E37" i="80"/>
  <c r="E36" i="80"/>
  <c r="E35" i="80"/>
  <c r="E28" i="80"/>
  <c r="D28" i="80"/>
  <c r="D32" i="80"/>
  <c r="D31" i="80"/>
  <c r="D30" i="80"/>
  <c r="D29" i="80"/>
  <c r="D12" i="80"/>
  <c r="D13" i="80"/>
  <c r="D14" i="80"/>
  <c r="D15" i="80"/>
  <c r="D16" i="80"/>
  <c r="D17" i="80"/>
  <c r="D18" i="80"/>
  <c r="D19" i="80"/>
  <c r="D20" i="80"/>
  <c r="D21" i="80"/>
  <c r="D22" i="80"/>
  <c r="D23" i="80"/>
  <c r="D24" i="80"/>
  <c r="D25" i="80"/>
  <c r="D11" i="80"/>
  <c r="I7" i="80"/>
  <c r="I6" i="80"/>
  <c r="I5" i="80"/>
  <c r="I4" i="80"/>
  <c r="D7" i="80"/>
  <c r="D6" i="80"/>
  <c r="D5" i="80"/>
  <c r="D4" i="80"/>
  <c r="D47" i="78" l="1"/>
  <c r="E72" i="78"/>
  <c r="E71" i="78"/>
  <c r="H64" i="78"/>
  <c r="H63" i="78"/>
  <c r="D56" i="78"/>
  <c r="D55" i="78"/>
  <c r="D54" i="78"/>
  <c r="C43" i="78"/>
  <c r="C41" i="78"/>
  <c r="C39" i="78"/>
  <c r="C37" i="78"/>
  <c r="C35" i="78"/>
  <c r="C33" i="78"/>
  <c r="C31" i="78"/>
  <c r="C29" i="78"/>
  <c r="C26" i="78"/>
  <c r="C24" i="78"/>
  <c r="C22" i="78"/>
  <c r="C20" i="78"/>
  <c r="C18" i="78"/>
  <c r="C16" i="78"/>
  <c r="J10" i="78"/>
  <c r="J9" i="78"/>
  <c r="J8" i="78"/>
  <c r="J7" i="78"/>
  <c r="D9" i="78"/>
  <c r="D8" i="78"/>
  <c r="D7" i="78"/>
  <c r="H58" i="78"/>
  <c r="H101" i="77" l="1"/>
  <c r="H100" i="77"/>
  <c r="H95" i="77"/>
  <c r="F91" i="77"/>
  <c r="F90" i="77"/>
  <c r="F89" i="77"/>
  <c r="F86" i="77"/>
  <c r="F85" i="77"/>
  <c r="F84" i="77"/>
  <c r="F83" i="77"/>
  <c r="F82" i="77"/>
  <c r="F79" i="77"/>
  <c r="F78" i="77"/>
  <c r="F75" i="77"/>
  <c r="F74" i="77"/>
  <c r="F71" i="77"/>
  <c r="F70" i="77"/>
  <c r="F69" i="77"/>
  <c r="F68" i="77"/>
  <c r="G67" i="77"/>
  <c r="F67" i="77"/>
  <c r="F66" i="77"/>
  <c r="F65" i="77"/>
  <c r="F55" i="77"/>
  <c r="F54" i="77"/>
  <c r="F53" i="77"/>
  <c r="F52" i="77"/>
  <c r="F51" i="77"/>
  <c r="F50" i="77"/>
  <c r="F49" i="77"/>
  <c r="F48" i="77"/>
  <c r="F47" i="77"/>
  <c r="F46" i="77"/>
  <c r="C28" i="77"/>
  <c r="C24" i="77"/>
  <c r="D50" i="76"/>
  <c r="D49" i="76"/>
  <c r="D48" i="76"/>
  <c r="D47" i="76"/>
  <c r="D46" i="76"/>
  <c r="D45" i="76"/>
  <c r="D44" i="76"/>
  <c r="D43" i="76"/>
  <c r="D42" i="76"/>
  <c r="D41" i="76"/>
  <c r="D40" i="76"/>
  <c r="D39" i="76"/>
  <c r="D38" i="76"/>
  <c r="D37" i="76"/>
  <c r="D36" i="76"/>
  <c r="D35" i="76"/>
  <c r="D34" i="76"/>
  <c r="D33" i="76"/>
  <c r="D32" i="76"/>
  <c r="D31" i="76"/>
  <c r="D30" i="76"/>
  <c r="D29" i="76"/>
  <c r="D28" i="76"/>
  <c r="D27" i="76"/>
  <c r="D26" i="76"/>
  <c r="D25" i="76"/>
  <c r="D24" i="76"/>
  <c r="D23" i="76"/>
  <c r="D22" i="76"/>
  <c r="D21" i="76"/>
  <c r="D20" i="76"/>
  <c r="D19" i="76"/>
  <c r="D18" i="76"/>
  <c r="D17" i="76"/>
  <c r="D16" i="76"/>
  <c r="D15" i="76"/>
  <c r="D14" i="76"/>
  <c r="D13" i="76"/>
  <c r="D12" i="76"/>
  <c r="D11" i="76"/>
  <c r="D47" i="75"/>
  <c r="B43" i="81" s="1"/>
  <c r="D46" i="75"/>
  <c r="B42" i="81" s="1"/>
  <c r="D45" i="75"/>
  <c r="B41" i="81" s="1"/>
  <c r="D44" i="75"/>
  <c r="B40" i="81" s="1"/>
  <c r="D43" i="75"/>
  <c r="B39" i="81" s="1"/>
  <c r="D42" i="75"/>
  <c r="B38" i="81" s="1"/>
  <c r="D41" i="75"/>
  <c r="B37" i="81" s="1"/>
  <c r="D40" i="75"/>
  <c r="B36" i="81" s="1"/>
  <c r="D39" i="75"/>
  <c r="B35" i="81" s="1"/>
  <c r="D38" i="75"/>
  <c r="B34" i="81" s="1"/>
  <c r="D37" i="75"/>
  <c r="B33" i="81" s="1"/>
  <c r="D36" i="75"/>
  <c r="B32" i="81" s="1"/>
  <c r="D35" i="75"/>
  <c r="B31" i="81" s="1"/>
  <c r="D34" i="75"/>
  <c r="B30" i="81" s="1"/>
  <c r="D33" i="75"/>
  <c r="B29" i="81" s="1"/>
  <c r="D32" i="75"/>
  <c r="B28" i="81" s="1"/>
  <c r="D31" i="75"/>
  <c r="B27" i="81" s="1"/>
  <c r="D30" i="75"/>
  <c r="B26" i="81" s="1"/>
  <c r="D29" i="75"/>
  <c r="B25" i="81" s="1"/>
  <c r="D28" i="75"/>
  <c r="B24" i="81" s="1"/>
  <c r="D27" i="75"/>
  <c r="B23" i="81" s="1"/>
  <c r="D26" i="75"/>
  <c r="B22" i="81" s="1"/>
  <c r="D25" i="75"/>
  <c r="B21" i="81" s="1"/>
  <c r="D24" i="75"/>
  <c r="B20" i="81" s="1"/>
  <c r="D23" i="75"/>
  <c r="B19" i="81" s="1"/>
  <c r="D22" i="75"/>
  <c r="B18" i="81" s="1"/>
  <c r="D21" i="75"/>
  <c r="B17" i="81" s="1"/>
  <c r="D20" i="75"/>
  <c r="B16" i="81" s="1"/>
  <c r="D19" i="75"/>
  <c r="B15" i="81" s="1"/>
  <c r="D18" i="75"/>
  <c r="B14" i="81" s="1"/>
  <c r="D17" i="75"/>
  <c r="B13" i="81" s="1"/>
  <c r="D16" i="75"/>
  <c r="B12" i="81" s="1"/>
  <c r="D15" i="75"/>
  <c r="B11" i="81" s="1"/>
  <c r="D14" i="75"/>
  <c r="B10" i="81" s="1"/>
  <c r="D13" i="75"/>
  <c r="B9" i="81" s="1"/>
  <c r="D12" i="75"/>
  <c r="B8" i="81" s="1"/>
  <c r="D11" i="75"/>
  <c r="B7" i="81" s="1"/>
  <c r="D10" i="75"/>
  <c r="B6" i="81" s="1"/>
  <c r="D9" i="75"/>
  <c r="B5" i="81" s="1"/>
  <c r="D8" i="75"/>
  <c r="B4" i="81" s="1"/>
  <c r="S7" i="75"/>
  <c r="Q3" i="81" s="1"/>
  <c r="R7" i="75"/>
  <c r="P3" i="81" s="1"/>
  <c r="Q7" i="75"/>
  <c r="O3" i="81" s="1"/>
  <c r="P7" i="75"/>
  <c r="N3" i="81" s="1"/>
  <c r="O7" i="75"/>
  <c r="M3" i="81" s="1"/>
  <c r="N7" i="75"/>
  <c r="L3" i="81" s="1"/>
  <c r="M7" i="75"/>
  <c r="K3" i="81" s="1"/>
  <c r="L7" i="75"/>
  <c r="J3" i="81" s="1"/>
  <c r="K7" i="75"/>
  <c r="I3" i="81" s="1"/>
  <c r="J7" i="75"/>
  <c r="H3" i="81" s="1"/>
  <c r="I7" i="75"/>
  <c r="G3" i="81" s="1"/>
  <c r="H7" i="75"/>
  <c r="F3" i="81" s="1"/>
  <c r="G7" i="75"/>
  <c r="E3" i="81" s="1"/>
  <c r="F7" i="75"/>
  <c r="D3" i="81" s="1"/>
  <c r="E7" i="75"/>
  <c r="C3" i="81" s="1"/>
  <c r="R55" i="74"/>
  <c r="O55" i="74"/>
  <c r="S55" i="74" s="1"/>
  <c r="S47" i="75" s="1"/>
  <c r="Q43" i="81" s="1"/>
  <c r="D55" i="74"/>
  <c r="R54" i="74"/>
  <c r="O54" i="74"/>
  <c r="D54" i="74"/>
  <c r="R53" i="74"/>
  <c r="O53" i="74"/>
  <c r="D53" i="74"/>
  <c r="R52" i="74"/>
  <c r="O52" i="74"/>
  <c r="D52" i="74"/>
  <c r="R51" i="74"/>
  <c r="O51" i="74"/>
  <c r="D51" i="74"/>
  <c r="R50" i="74"/>
  <c r="O50" i="74"/>
  <c r="S50" i="74" s="1"/>
  <c r="S42" i="75" s="1"/>
  <c r="Q38" i="81" s="1"/>
  <c r="D50" i="74"/>
  <c r="R49" i="74"/>
  <c r="O49" i="74"/>
  <c r="D49" i="74"/>
  <c r="R48" i="74"/>
  <c r="O48" i="74"/>
  <c r="D48" i="74"/>
  <c r="R47" i="74"/>
  <c r="O47" i="74"/>
  <c r="D47" i="74"/>
  <c r="R46" i="74"/>
  <c r="O46" i="74"/>
  <c r="S46" i="74" s="1"/>
  <c r="S38" i="75" s="1"/>
  <c r="Q34" i="81" s="1"/>
  <c r="D46" i="74"/>
  <c r="R45" i="74"/>
  <c r="O45" i="74"/>
  <c r="D45" i="74"/>
  <c r="R44" i="74"/>
  <c r="O44" i="74"/>
  <c r="D44" i="74"/>
  <c r="R43" i="74"/>
  <c r="O43" i="74"/>
  <c r="D43" i="74"/>
  <c r="R42" i="74"/>
  <c r="O42" i="74"/>
  <c r="D42" i="74"/>
  <c r="R41" i="74"/>
  <c r="O41" i="74"/>
  <c r="D41" i="74"/>
  <c r="R40" i="74"/>
  <c r="O40" i="74"/>
  <c r="D40" i="74"/>
  <c r="R39" i="74"/>
  <c r="O39" i="74"/>
  <c r="D39" i="74"/>
  <c r="R38" i="74"/>
  <c r="O38" i="74"/>
  <c r="D38" i="74"/>
  <c r="R37" i="74"/>
  <c r="O37" i="74"/>
  <c r="D37" i="74"/>
  <c r="R36" i="74"/>
  <c r="O36" i="74"/>
  <c r="D36" i="74"/>
  <c r="R35" i="74"/>
  <c r="O35" i="74"/>
  <c r="D35" i="74"/>
  <c r="R34" i="74"/>
  <c r="O34" i="74"/>
  <c r="S34" i="74" s="1"/>
  <c r="S26" i="75" s="1"/>
  <c r="Q22" i="81" s="1"/>
  <c r="D34" i="74"/>
  <c r="R33" i="74"/>
  <c r="O33" i="74"/>
  <c r="D33" i="74"/>
  <c r="R32" i="74"/>
  <c r="O32" i="74"/>
  <c r="S32" i="74" s="1"/>
  <c r="S24" i="75" s="1"/>
  <c r="Q20" i="81" s="1"/>
  <c r="D32" i="74"/>
  <c r="R31" i="74"/>
  <c r="O31" i="74"/>
  <c r="D31" i="74"/>
  <c r="R30" i="74"/>
  <c r="O30" i="74"/>
  <c r="S30" i="74" s="1"/>
  <c r="S22" i="75" s="1"/>
  <c r="Q18" i="81" s="1"/>
  <c r="D30" i="74"/>
  <c r="R29" i="74"/>
  <c r="O29" i="74"/>
  <c r="D29" i="74"/>
  <c r="R28" i="74"/>
  <c r="O28" i="74"/>
  <c r="S28" i="74" s="1"/>
  <c r="S20" i="75" s="1"/>
  <c r="Q16" i="81" s="1"/>
  <c r="D28" i="74"/>
  <c r="R27" i="74"/>
  <c r="O27" i="74"/>
  <c r="D27" i="74"/>
  <c r="R26" i="74"/>
  <c r="O26" i="74"/>
  <c r="S26" i="74" s="1"/>
  <c r="S18" i="75" s="1"/>
  <c r="Q14" i="81" s="1"/>
  <c r="D26" i="74"/>
  <c r="R25" i="74"/>
  <c r="O25" i="74"/>
  <c r="D25" i="74"/>
  <c r="R24" i="74"/>
  <c r="O24" i="74"/>
  <c r="S24" i="74" s="1"/>
  <c r="S16" i="75" s="1"/>
  <c r="Q12" i="81" s="1"/>
  <c r="D24" i="74"/>
  <c r="R23" i="74"/>
  <c r="O23" i="74"/>
  <c r="D23" i="74"/>
  <c r="R22" i="74"/>
  <c r="O22" i="74"/>
  <c r="S22" i="74" s="1"/>
  <c r="S14" i="75" s="1"/>
  <c r="Q10" i="81" s="1"/>
  <c r="D22" i="74"/>
  <c r="R21" i="74"/>
  <c r="O21" i="74"/>
  <c r="D21" i="74"/>
  <c r="R20" i="74"/>
  <c r="O20" i="74"/>
  <c r="D20" i="74"/>
  <c r="R19" i="74"/>
  <c r="O19" i="74"/>
  <c r="D19" i="74"/>
  <c r="R18" i="74"/>
  <c r="O18" i="74"/>
  <c r="D18" i="74"/>
  <c r="R17" i="74"/>
  <c r="O17" i="74"/>
  <c r="D17" i="74"/>
  <c r="R16" i="74"/>
  <c r="O16" i="74"/>
  <c r="D16" i="74"/>
  <c r="N15" i="74"/>
  <c r="M15" i="74"/>
  <c r="L15" i="74"/>
  <c r="K15" i="74"/>
  <c r="J15" i="74"/>
  <c r="I15" i="74"/>
  <c r="H15" i="74"/>
  <c r="G15" i="74"/>
  <c r="F15" i="74"/>
  <c r="E15" i="74"/>
  <c r="B5" i="74"/>
  <c r="R55" i="73"/>
  <c r="O55" i="73"/>
  <c r="D55" i="73"/>
  <c r="R54" i="73"/>
  <c r="O54" i="73"/>
  <c r="D54" i="73"/>
  <c r="R53" i="73"/>
  <c r="O53" i="73"/>
  <c r="D53" i="73"/>
  <c r="R52" i="73"/>
  <c r="O52" i="73"/>
  <c r="D52" i="73"/>
  <c r="R51" i="73"/>
  <c r="O51" i="73"/>
  <c r="D51" i="73"/>
  <c r="R50" i="73"/>
  <c r="O50" i="73"/>
  <c r="D50" i="73"/>
  <c r="R49" i="73"/>
  <c r="O49" i="73"/>
  <c r="D49" i="73"/>
  <c r="R48" i="73"/>
  <c r="O48" i="73"/>
  <c r="D48" i="73"/>
  <c r="R47" i="73"/>
  <c r="O47" i="73"/>
  <c r="D47" i="73"/>
  <c r="R46" i="73"/>
  <c r="O46" i="73"/>
  <c r="D46" i="73"/>
  <c r="R45" i="73"/>
  <c r="O45" i="73"/>
  <c r="D45" i="73"/>
  <c r="R44" i="73"/>
  <c r="O44" i="73"/>
  <c r="D44" i="73"/>
  <c r="R43" i="73"/>
  <c r="O43" i="73"/>
  <c r="D43" i="73"/>
  <c r="R42" i="73"/>
  <c r="O42" i="73"/>
  <c r="D42" i="73"/>
  <c r="R41" i="73"/>
  <c r="O41" i="73"/>
  <c r="D41" i="73"/>
  <c r="R40" i="73"/>
  <c r="O40" i="73"/>
  <c r="D40" i="73"/>
  <c r="R39" i="73"/>
  <c r="O39" i="73"/>
  <c r="D39" i="73"/>
  <c r="R38" i="73"/>
  <c r="O38" i="73"/>
  <c r="D38" i="73"/>
  <c r="R37" i="73"/>
  <c r="O37" i="73"/>
  <c r="D37" i="73"/>
  <c r="R36" i="73"/>
  <c r="O36" i="73"/>
  <c r="D36" i="73"/>
  <c r="R35" i="73"/>
  <c r="O35" i="73"/>
  <c r="D35" i="73"/>
  <c r="R34" i="73"/>
  <c r="O34" i="73"/>
  <c r="D34" i="73"/>
  <c r="R33" i="73"/>
  <c r="O33" i="73"/>
  <c r="D33" i="73"/>
  <c r="R32" i="73"/>
  <c r="O32" i="73"/>
  <c r="D32" i="73"/>
  <c r="R31" i="73"/>
  <c r="O31" i="73"/>
  <c r="D31" i="73"/>
  <c r="R30" i="73"/>
  <c r="O30" i="73"/>
  <c r="D30" i="73"/>
  <c r="R29" i="73"/>
  <c r="O29" i="73"/>
  <c r="D29" i="73"/>
  <c r="R28" i="73"/>
  <c r="O28" i="73"/>
  <c r="D28" i="73"/>
  <c r="R27" i="73"/>
  <c r="O27" i="73"/>
  <c r="D27" i="73"/>
  <c r="R26" i="73"/>
  <c r="O26" i="73"/>
  <c r="D26" i="73"/>
  <c r="R25" i="73"/>
  <c r="O25" i="73"/>
  <c r="D25" i="73"/>
  <c r="R24" i="73"/>
  <c r="O24" i="73"/>
  <c r="D24" i="73"/>
  <c r="R23" i="73"/>
  <c r="O23" i="73"/>
  <c r="D23" i="73"/>
  <c r="R22" i="73"/>
  <c r="O22" i="73"/>
  <c r="D22" i="73"/>
  <c r="R21" i="73"/>
  <c r="O21" i="73"/>
  <c r="D21" i="73"/>
  <c r="R20" i="73"/>
  <c r="O20" i="73"/>
  <c r="D20" i="73"/>
  <c r="R19" i="73"/>
  <c r="O19" i="73"/>
  <c r="D19" i="73"/>
  <c r="R18" i="73"/>
  <c r="O18" i="73"/>
  <c r="D18" i="73"/>
  <c r="R17" i="73"/>
  <c r="O17" i="73"/>
  <c r="D17" i="73"/>
  <c r="R16" i="73"/>
  <c r="O16" i="73"/>
  <c r="D16" i="73"/>
  <c r="N15" i="73"/>
  <c r="M15" i="73"/>
  <c r="L15" i="73"/>
  <c r="K15" i="73"/>
  <c r="J15" i="73"/>
  <c r="I15" i="73"/>
  <c r="H15" i="73"/>
  <c r="G15" i="73"/>
  <c r="F15" i="73"/>
  <c r="E15" i="73"/>
  <c r="B5" i="73"/>
  <c r="R55" i="72"/>
  <c r="O55" i="72"/>
  <c r="D55" i="72"/>
  <c r="R54" i="72"/>
  <c r="O54" i="72"/>
  <c r="D54" i="72"/>
  <c r="R53" i="72"/>
  <c r="O53" i="72"/>
  <c r="D53" i="72"/>
  <c r="R52" i="72"/>
  <c r="O52" i="72"/>
  <c r="D52" i="72"/>
  <c r="R51" i="72"/>
  <c r="O51" i="72"/>
  <c r="D51" i="72"/>
  <c r="R50" i="72"/>
  <c r="O50" i="72"/>
  <c r="D50" i="72"/>
  <c r="R49" i="72"/>
  <c r="O49" i="72"/>
  <c r="D49" i="72"/>
  <c r="R48" i="72"/>
  <c r="O48" i="72"/>
  <c r="D48" i="72"/>
  <c r="R47" i="72"/>
  <c r="O47" i="72"/>
  <c r="D47" i="72"/>
  <c r="R46" i="72"/>
  <c r="O46" i="72"/>
  <c r="D46" i="72"/>
  <c r="R45" i="72"/>
  <c r="O45" i="72"/>
  <c r="D45" i="72"/>
  <c r="R44" i="72"/>
  <c r="O44" i="72"/>
  <c r="D44" i="72"/>
  <c r="R43" i="72"/>
  <c r="O43" i="72"/>
  <c r="D43" i="72"/>
  <c r="R42" i="72"/>
  <c r="O42" i="72"/>
  <c r="D42" i="72"/>
  <c r="R41" i="72"/>
  <c r="O41" i="72"/>
  <c r="D41" i="72"/>
  <c r="R40" i="72"/>
  <c r="O40" i="72"/>
  <c r="D40" i="72"/>
  <c r="R39" i="72"/>
  <c r="O39" i="72"/>
  <c r="D39" i="72"/>
  <c r="R38" i="72"/>
  <c r="O38" i="72"/>
  <c r="D38" i="72"/>
  <c r="R37" i="72"/>
  <c r="O37" i="72"/>
  <c r="D37" i="72"/>
  <c r="R36" i="72"/>
  <c r="O36" i="72"/>
  <c r="D36" i="72"/>
  <c r="R35" i="72"/>
  <c r="O35" i="72"/>
  <c r="D35" i="72"/>
  <c r="R34" i="72"/>
  <c r="O34" i="72"/>
  <c r="D34" i="72"/>
  <c r="R33" i="72"/>
  <c r="O33" i="72"/>
  <c r="D33" i="72"/>
  <c r="R32" i="72"/>
  <c r="O32" i="72"/>
  <c r="D32" i="72"/>
  <c r="R31" i="72"/>
  <c r="O31" i="72"/>
  <c r="D31" i="72"/>
  <c r="R30" i="72"/>
  <c r="O30" i="72"/>
  <c r="D30" i="72"/>
  <c r="R29" i="72"/>
  <c r="O29" i="72"/>
  <c r="D29" i="72"/>
  <c r="R28" i="72"/>
  <c r="O28" i="72"/>
  <c r="D28" i="72"/>
  <c r="R27" i="72"/>
  <c r="O27" i="72"/>
  <c r="D27" i="72"/>
  <c r="R26" i="72"/>
  <c r="O26" i="72"/>
  <c r="D26" i="72"/>
  <c r="R25" i="72"/>
  <c r="O25" i="72"/>
  <c r="D25" i="72"/>
  <c r="R24" i="72"/>
  <c r="O24" i="72"/>
  <c r="D24" i="72"/>
  <c r="R23" i="72"/>
  <c r="O23" i="72"/>
  <c r="D23" i="72"/>
  <c r="R22" i="72"/>
  <c r="O22" i="72"/>
  <c r="D22" i="72"/>
  <c r="R21" i="72"/>
  <c r="O21" i="72"/>
  <c r="D21" i="72"/>
  <c r="R20" i="72"/>
  <c r="O20" i="72"/>
  <c r="D20" i="72"/>
  <c r="R19" i="72"/>
  <c r="O19" i="72"/>
  <c r="D19" i="72"/>
  <c r="R18" i="72"/>
  <c r="O18" i="72"/>
  <c r="D18" i="72"/>
  <c r="R17" i="72"/>
  <c r="O17" i="72"/>
  <c r="D17" i="72"/>
  <c r="R16" i="72"/>
  <c r="O16" i="72"/>
  <c r="D16" i="72"/>
  <c r="N15" i="72"/>
  <c r="M15" i="72"/>
  <c r="L15" i="72"/>
  <c r="K15" i="72"/>
  <c r="J15" i="72"/>
  <c r="I15" i="72"/>
  <c r="H15" i="72"/>
  <c r="G15" i="72"/>
  <c r="F15" i="72"/>
  <c r="E15" i="72"/>
  <c r="B5" i="72"/>
  <c r="P47" i="75"/>
  <c r="N43" i="81" s="1"/>
  <c r="P45" i="75"/>
  <c r="N41" i="81" s="1"/>
  <c r="P43" i="75"/>
  <c r="N39" i="81" s="1"/>
  <c r="P41" i="75"/>
  <c r="N37" i="81" s="1"/>
  <c r="P39" i="75"/>
  <c r="N35" i="81" s="1"/>
  <c r="P37" i="75"/>
  <c r="N33" i="81" s="1"/>
  <c r="P35" i="75"/>
  <c r="N31" i="81" s="1"/>
  <c r="P33" i="75"/>
  <c r="N29" i="81" s="1"/>
  <c r="P31" i="75"/>
  <c r="N27" i="81" s="1"/>
  <c r="P29" i="75"/>
  <c r="N25" i="81" s="1"/>
  <c r="R36" i="71"/>
  <c r="O36" i="71"/>
  <c r="D36" i="71"/>
  <c r="R35" i="71"/>
  <c r="O35" i="71"/>
  <c r="S35" i="71" s="1"/>
  <c r="P27" i="75" s="1"/>
  <c r="N23" i="81" s="1"/>
  <c r="D35" i="71"/>
  <c r="R34" i="71"/>
  <c r="O34" i="71"/>
  <c r="D34" i="71"/>
  <c r="R33" i="71"/>
  <c r="O33" i="71"/>
  <c r="S33" i="71" s="1"/>
  <c r="P25" i="75" s="1"/>
  <c r="N21" i="81" s="1"/>
  <c r="D33" i="71"/>
  <c r="R32" i="71"/>
  <c r="O32" i="71"/>
  <c r="D32" i="71"/>
  <c r="R31" i="71"/>
  <c r="O31" i="71"/>
  <c r="S31" i="71" s="1"/>
  <c r="P23" i="75" s="1"/>
  <c r="N19" i="81" s="1"/>
  <c r="D31" i="71"/>
  <c r="R30" i="71"/>
  <c r="O30" i="71"/>
  <c r="D30" i="71"/>
  <c r="R29" i="71"/>
  <c r="O29" i="71"/>
  <c r="S29" i="71" s="1"/>
  <c r="P21" i="75" s="1"/>
  <c r="N17" i="81" s="1"/>
  <c r="D29" i="71"/>
  <c r="R28" i="71"/>
  <c r="O28" i="71"/>
  <c r="D28" i="71"/>
  <c r="R27" i="71"/>
  <c r="O27" i="71"/>
  <c r="S27" i="71" s="1"/>
  <c r="P19" i="75" s="1"/>
  <c r="N15" i="81" s="1"/>
  <c r="D27" i="71"/>
  <c r="R26" i="71"/>
  <c r="O26" i="71"/>
  <c r="D26" i="71"/>
  <c r="R25" i="71"/>
  <c r="O25" i="71"/>
  <c r="S25" i="71" s="1"/>
  <c r="P17" i="75" s="1"/>
  <c r="N13" i="81" s="1"/>
  <c r="D25" i="71"/>
  <c r="R24" i="71"/>
  <c r="O24" i="71"/>
  <c r="D24" i="71"/>
  <c r="R23" i="71"/>
  <c r="O23" i="71"/>
  <c r="S23" i="71" s="1"/>
  <c r="P15" i="75" s="1"/>
  <c r="N11" i="81" s="1"/>
  <c r="D23" i="71"/>
  <c r="R22" i="71"/>
  <c r="O22" i="71"/>
  <c r="D22" i="71"/>
  <c r="R21" i="71"/>
  <c r="O21" i="71"/>
  <c r="S21" i="71" s="1"/>
  <c r="P13" i="75" s="1"/>
  <c r="N9" i="81" s="1"/>
  <c r="D21" i="71"/>
  <c r="R20" i="71"/>
  <c r="O20" i="71"/>
  <c r="D20" i="71"/>
  <c r="R19" i="71"/>
  <c r="O19" i="71"/>
  <c r="S19" i="71" s="1"/>
  <c r="P11" i="75" s="1"/>
  <c r="N7" i="81" s="1"/>
  <c r="D19" i="71"/>
  <c r="R18" i="71"/>
  <c r="O18" i="71"/>
  <c r="D18" i="71"/>
  <c r="R17" i="71"/>
  <c r="O17" i="71"/>
  <c r="S17" i="71" s="1"/>
  <c r="P9" i="75" s="1"/>
  <c r="N5" i="81" s="1"/>
  <c r="D17" i="71"/>
  <c r="R16" i="71"/>
  <c r="O16" i="71"/>
  <c r="D16" i="71"/>
  <c r="N15" i="71"/>
  <c r="M15" i="71"/>
  <c r="L15" i="71"/>
  <c r="K15" i="71"/>
  <c r="J15" i="71"/>
  <c r="I15" i="71"/>
  <c r="H15" i="71"/>
  <c r="G15" i="71"/>
  <c r="F15" i="71"/>
  <c r="E15" i="71"/>
  <c r="B5" i="71"/>
  <c r="R55" i="70"/>
  <c r="O55" i="70"/>
  <c r="D55" i="70"/>
  <c r="R54" i="70"/>
  <c r="O54" i="70"/>
  <c r="D54" i="70"/>
  <c r="R53" i="70"/>
  <c r="O53" i="70"/>
  <c r="D53" i="70"/>
  <c r="R52" i="70"/>
  <c r="O52" i="70"/>
  <c r="S52" i="70" s="1"/>
  <c r="O44" i="75" s="1"/>
  <c r="M40" i="81" s="1"/>
  <c r="D52" i="70"/>
  <c r="R51" i="70"/>
  <c r="O51" i="70"/>
  <c r="D51" i="70"/>
  <c r="R50" i="70"/>
  <c r="O50" i="70"/>
  <c r="D50" i="70"/>
  <c r="R49" i="70"/>
  <c r="O49" i="70"/>
  <c r="D49" i="70"/>
  <c r="R48" i="70"/>
  <c r="O48" i="70"/>
  <c r="S48" i="70" s="1"/>
  <c r="O40" i="75" s="1"/>
  <c r="M36" i="81" s="1"/>
  <c r="D48" i="70"/>
  <c r="R47" i="70"/>
  <c r="O47" i="70"/>
  <c r="D47" i="70"/>
  <c r="R46" i="70"/>
  <c r="O46" i="70"/>
  <c r="D46" i="70"/>
  <c r="R45" i="70"/>
  <c r="O45" i="70"/>
  <c r="D45" i="70"/>
  <c r="R44" i="70"/>
  <c r="O44" i="70"/>
  <c r="S44" i="70" s="1"/>
  <c r="O36" i="75" s="1"/>
  <c r="M32" i="81" s="1"/>
  <c r="D44" i="70"/>
  <c r="R43" i="70"/>
  <c r="O43" i="70"/>
  <c r="D43" i="70"/>
  <c r="R42" i="70"/>
  <c r="O42" i="70"/>
  <c r="D42" i="70"/>
  <c r="R41" i="70"/>
  <c r="O41" i="70"/>
  <c r="D41" i="70"/>
  <c r="R40" i="70"/>
  <c r="O40" i="70"/>
  <c r="S40" i="70" s="1"/>
  <c r="O32" i="75" s="1"/>
  <c r="M28" i="81" s="1"/>
  <c r="D40" i="70"/>
  <c r="R39" i="70"/>
  <c r="O39" i="70"/>
  <c r="D39" i="70"/>
  <c r="R38" i="70"/>
  <c r="O38" i="70"/>
  <c r="D38" i="70"/>
  <c r="R37" i="70"/>
  <c r="O37" i="70"/>
  <c r="D37" i="70"/>
  <c r="R36" i="70"/>
  <c r="O36" i="70"/>
  <c r="S36" i="70" s="1"/>
  <c r="O28" i="75" s="1"/>
  <c r="M24" i="81" s="1"/>
  <c r="D36" i="70"/>
  <c r="R35" i="70"/>
  <c r="O35" i="70"/>
  <c r="D35" i="70"/>
  <c r="R34" i="70"/>
  <c r="O34" i="70"/>
  <c r="D34" i="70"/>
  <c r="R33" i="70"/>
  <c r="O33" i="70"/>
  <c r="D33" i="70"/>
  <c r="R32" i="70"/>
  <c r="O32" i="70"/>
  <c r="S32" i="70" s="1"/>
  <c r="O24" i="75" s="1"/>
  <c r="M20" i="81" s="1"/>
  <c r="D32" i="70"/>
  <c r="R31" i="70"/>
  <c r="O31" i="70"/>
  <c r="D31" i="70"/>
  <c r="R30" i="70"/>
  <c r="O30" i="70"/>
  <c r="D30" i="70"/>
  <c r="R29" i="70"/>
  <c r="O29" i="70"/>
  <c r="D29" i="70"/>
  <c r="R28" i="70"/>
  <c r="O28" i="70"/>
  <c r="S28" i="70" s="1"/>
  <c r="O20" i="75" s="1"/>
  <c r="M16" i="81" s="1"/>
  <c r="D28" i="70"/>
  <c r="R27" i="70"/>
  <c r="O27" i="70"/>
  <c r="D27" i="70"/>
  <c r="R26" i="70"/>
  <c r="O26" i="70"/>
  <c r="D26" i="70"/>
  <c r="R25" i="70"/>
  <c r="O25" i="70"/>
  <c r="D25" i="70"/>
  <c r="R24" i="70"/>
  <c r="O24" i="70"/>
  <c r="S24" i="70" s="1"/>
  <c r="O16" i="75" s="1"/>
  <c r="M12" i="81" s="1"/>
  <c r="D24" i="70"/>
  <c r="R23" i="70"/>
  <c r="O23" i="70"/>
  <c r="D23" i="70"/>
  <c r="R22" i="70"/>
  <c r="O22" i="70"/>
  <c r="D22" i="70"/>
  <c r="R21" i="70"/>
  <c r="O21" i="70"/>
  <c r="D21" i="70"/>
  <c r="R20" i="70"/>
  <c r="O20" i="70"/>
  <c r="S20" i="70" s="1"/>
  <c r="O12" i="75" s="1"/>
  <c r="M8" i="81" s="1"/>
  <c r="D20" i="70"/>
  <c r="R19" i="70"/>
  <c r="O19" i="70"/>
  <c r="D19" i="70"/>
  <c r="R18" i="70"/>
  <c r="O18" i="70"/>
  <c r="D18" i="70"/>
  <c r="R17" i="70"/>
  <c r="O17" i="70"/>
  <c r="D17" i="70"/>
  <c r="R16" i="70"/>
  <c r="O16" i="70"/>
  <c r="D16" i="70"/>
  <c r="N15" i="70"/>
  <c r="M15" i="70"/>
  <c r="L15" i="70"/>
  <c r="K15" i="70"/>
  <c r="J15" i="70"/>
  <c r="I15" i="70"/>
  <c r="H15" i="70"/>
  <c r="G15" i="70"/>
  <c r="F15" i="70"/>
  <c r="E15" i="70"/>
  <c r="B5" i="70"/>
  <c r="R55" i="69"/>
  <c r="O55" i="69"/>
  <c r="D55" i="69"/>
  <c r="R54" i="69"/>
  <c r="O54" i="69"/>
  <c r="D54" i="69"/>
  <c r="R53" i="69"/>
  <c r="O53" i="69"/>
  <c r="D53" i="69"/>
  <c r="R52" i="69"/>
  <c r="O52" i="69"/>
  <c r="D52" i="69"/>
  <c r="R51" i="69"/>
  <c r="O51" i="69"/>
  <c r="D51" i="69"/>
  <c r="R50" i="69"/>
  <c r="O50" i="69"/>
  <c r="D50" i="69"/>
  <c r="R49" i="69"/>
  <c r="O49" i="69"/>
  <c r="D49" i="69"/>
  <c r="R48" i="69"/>
  <c r="O48" i="69"/>
  <c r="D48" i="69"/>
  <c r="R47" i="69"/>
  <c r="O47" i="69"/>
  <c r="D47" i="69"/>
  <c r="R46" i="69"/>
  <c r="O46" i="69"/>
  <c r="D46" i="69"/>
  <c r="R45" i="69"/>
  <c r="O45" i="69"/>
  <c r="D45" i="69"/>
  <c r="R44" i="69"/>
  <c r="O44" i="69"/>
  <c r="D44" i="69"/>
  <c r="R43" i="69"/>
  <c r="O43" i="69"/>
  <c r="D43" i="69"/>
  <c r="R42" i="69"/>
  <c r="O42" i="69"/>
  <c r="D42" i="69"/>
  <c r="R41" i="69"/>
  <c r="O41" i="69"/>
  <c r="D41" i="69"/>
  <c r="R40" i="69"/>
  <c r="O40" i="69"/>
  <c r="D40" i="69"/>
  <c r="R39" i="69"/>
  <c r="O39" i="69"/>
  <c r="D39" i="69"/>
  <c r="R38" i="69"/>
  <c r="O38" i="69"/>
  <c r="D38" i="69"/>
  <c r="R37" i="69"/>
  <c r="O37" i="69"/>
  <c r="D37" i="69"/>
  <c r="R36" i="69"/>
  <c r="O36" i="69"/>
  <c r="D36" i="69"/>
  <c r="R35" i="69"/>
  <c r="O35" i="69"/>
  <c r="D35" i="69"/>
  <c r="R34" i="69"/>
  <c r="O34" i="69"/>
  <c r="D34" i="69"/>
  <c r="R33" i="69"/>
  <c r="O33" i="69"/>
  <c r="D33" i="69"/>
  <c r="R32" i="69"/>
  <c r="O32" i="69"/>
  <c r="D32" i="69"/>
  <c r="R31" i="69"/>
  <c r="O31" i="69"/>
  <c r="D31" i="69"/>
  <c r="R30" i="69"/>
  <c r="O30" i="69"/>
  <c r="D30" i="69"/>
  <c r="R29" i="69"/>
  <c r="O29" i="69"/>
  <c r="D29" i="69"/>
  <c r="R28" i="69"/>
  <c r="O28" i="69"/>
  <c r="D28" i="69"/>
  <c r="R27" i="69"/>
  <c r="O27" i="69"/>
  <c r="D27" i="69"/>
  <c r="R26" i="69"/>
  <c r="O26" i="69"/>
  <c r="D26" i="69"/>
  <c r="R25" i="69"/>
  <c r="O25" i="69"/>
  <c r="D25" i="69"/>
  <c r="R24" i="69"/>
  <c r="O24" i="69"/>
  <c r="D24" i="69"/>
  <c r="R23" i="69"/>
  <c r="O23" i="69"/>
  <c r="D23" i="69"/>
  <c r="R22" i="69"/>
  <c r="O22" i="69"/>
  <c r="D22" i="69"/>
  <c r="R21" i="69"/>
  <c r="O21" i="69"/>
  <c r="D21" i="69"/>
  <c r="R20" i="69"/>
  <c r="O20" i="69"/>
  <c r="D20" i="69"/>
  <c r="R19" i="69"/>
  <c r="O19" i="69"/>
  <c r="D19" i="69"/>
  <c r="R18" i="69"/>
  <c r="O18" i="69"/>
  <c r="D18" i="69"/>
  <c r="R17" i="69"/>
  <c r="O17" i="69"/>
  <c r="D17" i="69"/>
  <c r="R16" i="69"/>
  <c r="O16" i="69"/>
  <c r="D16" i="69"/>
  <c r="N15" i="69"/>
  <c r="M15" i="69"/>
  <c r="L15" i="69"/>
  <c r="K15" i="69"/>
  <c r="J15" i="69"/>
  <c r="I15" i="69"/>
  <c r="H15" i="69"/>
  <c r="G15" i="69"/>
  <c r="F15" i="69"/>
  <c r="E15" i="69"/>
  <c r="B5" i="69"/>
  <c r="R55" i="68"/>
  <c r="O55" i="68"/>
  <c r="D55" i="68"/>
  <c r="R54" i="68"/>
  <c r="O54" i="68"/>
  <c r="D54" i="68"/>
  <c r="R53" i="68"/>
  <c r="O53" i="68"/>
  <c r="D53" i="68"/>
  <c r="R52" i="68"/>
  <c r="O52" i="68"/>
  <c r="D52" i="68"/>
  <c r="R51" i="68"/>
  <c r="O51" i="68"/>
  <c r="D51" i="68"/>
  <c r="R50" i="68"/>
  <c r="O50" i="68"/>
  <c r="D50" i="68"/>
  <c r="R49" i="68"/>
  <c r="O49" i="68"/>
  <c r="D49" i="68"/>
  <c r="R48" i="68"/>
  <c r="O48" i="68"/>
  <c r="D48" i="68"/>
  <c r="R47" i="68"/>
  <c r="O47" i="68"/>
  <c r="D47" i="68"/>
  <c r="R46" i="68"/>
  <c r="O46" i="68"/>
  <c r="D46" i="68"/>
  <c r="R45" i="68"/>
  <c r="O45" i="68"/>
  <c r="D45" i="68"/>
  <c r="R44" i="68"/>
  <c r="O44" i="68"/>
  <c r="D44" i="68"/>
  <c r="R43" i="68"/>
  <c r="O43" i="68"/>
  <c r="D43" i="68"/>
  <c r="R42" i="68"/>
  <c r="O42" i="68"/>
  <c r="D42" i="68"/>
  <c r="R41" i="68"/>
  <c r="O41" i="68"/>
  <c r="D41" i="68"/>
  <c r="R40" i="68"/>
  <c r="O40" i="68"/>
  <c r="D40" i="68"/>
  <c r="R39" i="68"/>
  <c r="O39" i="68"/>
  <c r="D39" i="68"/>
  <c r="R38" i="68"/>
  <c r="O38" i="68"/>
  <c r="D38" i="68"/>
  <c r="R37" i="68"/>
  <c r="O37" i="68"/>
  <c r="D37" i="68"/>
  <c r="R36" i="68"/>
  <c r="O36" i="68"/>
  <c r="D36" i="68"/>
  <c r="R35" i="68"/>
  <c r="O35" i="68"/>
  <c r="D35" i="68"/>
  <c r="R34" i="68"/>
  <c r="O34" i="68"/>
  <c r="D34" i="68"/>
  <c r="R33" i="68"/>
  <c r="O33" i="68"/>
  <c r="D33" i="68"/>
  <c r="R32" i="68"/>
  <c r="O32" i="68"/>
  <c r="D32" i="68"/>
  <c r="R31" i="68"/>
  <c r="O31" i="68"/>
  <c r="D31" i="68"/>
  <c r="R30" i="68"/>
  <c r="O30" i="68"/>
  <c r="D30" i="68"/>
  <c r="R29" i="68"/>
  <c r="O29" i="68"/>
  <c r="D29" i="68"/>
  <c r="R28" i="68"/>
  <c r="O28" i="68"/>
  <c r="D28" i="68"/>
  <c r="R27" i="68"/>
  <c r="O27" i="68"/>
  <c r="D27" i="68"/>
  <c r="R26" i="68"/>
  <c r="O26" i="68"/>
  <c r="D26" i="68"/>
  <c r="R25" i="68"/>
  <c r="O25" i="68"/>
  <c r="D25" i="68"/>
  <c r="R24" i="68"/>
  <c r="O24" i="68"/>
  <c r="D24" i="68"/>
  <c r="R23" i="68"/>
  <c r="O23" i="68"/>
  <c r="D23" i="68"/>
  <c r="R22" i="68"/>
  <c r="O22" i="68"/>
  <c r="D22" i="68"/>
  <c r="R21" i="68"/>
  <c r="O21" i="68"/>
  <c r="D21" i="68"/>
  <c r="R20" i="68"/>
  <c r="O20" i="68"/>
  <c r="D20" i="68"/>
  <c r="R19" i="68"/>
  <c r="O19" i="68"/>
  <c r="D19" i="68"/>
  <c r="R18" i="68"/>
  <c r="O18" i="68"/>
  <c r="S18" i="68" s="1"/>
  <c r="M10" i="75" s="1"/>
  <c r="K6" i="81" s="1"/>
  <c r="D18" i="68"/>
  <c r="R17" i="68"/>
  <c r="O17" i="68"/>
  <c r="D17" i="68"/>
  <c r="R16" i="68"/>
  <c r="O16" i="68"/>
  <c r="D16" i="68"/>
  <c r="N15" i="68"/>
  <c r="M15" i="68"/>
  <c r="L15" i="68"/>
  <c r="K15" i="68"/>
  <c r="J15" i="68"/>
  <c r="I15" i="68"/>
  <c r="H15" i="68"/>
  <c r="G15" i="68"/>
  <c r="F15" i="68"/>
  <c r="E15" i="68"/>
  <c r="B5" i="68"/>
  <c r="L47" i="75"/>
  <c r="J43" i="81" s="1"/>
  <c r="L43" i="75"/>
  <c r="J39" i="81" s="1"/>
  <c r="L39" i="75"/>
  <c r="J35" i="81" s="1"/>
  <c r="L35" i="75"/>
  <c r="J31" i="81" s="1"/>
  <c r="L31" i="75"/>
  <c r="J27" i="81" s="1"/>
  <c r="R36" i="67"/>
  <c r="O36" i="67"/>
  <c r="R35" i="67"/>
  <c r="O35" i="67"/>
  <c r="D35" i="67"/>
  <c r="R34" i="67"/>
  <c r="O34" i="67"/>
  <c r="D34" i="67"/>
  <c r="R33" i="67"/>
  <c r="O33" i="67"/>
  <c r="D33" i="67"/>
  <c r="R32" i="67"/>
  <c r="O32" i="67"/>
  <c r="D32" i="67"/>
  <c r="R31" i="67"/>
  <c r="O31" i="67"/>
  <c r="D31" i="67"/>
  <c r="R30" i="67"/>
  <c r="O30" i="67"/>
  <c r="D30" i="67"/>
  <c r="R29" i="67"/>
  <c r="O29" i="67"/>
  <c r="D29" i="67"/>
  <c r="R28" i="67"/>
  <c r="O28" i="67"/>
  <c r="D28" i="67"/>
  <c r="R27" i="67"/>
  <c r="O27" i="67"/>
  <c r="D27" i="67"/>
  <c r="R26" i="67"/>
  <c r="O26" i="67"/>
  <c r="D26" i="67"/>
  <c r="R25" i="67"/>
  <c r="O25" i="67"/>
  <c r="D25" i="67"/>
  <c r="R24" i="67"/>
  <c r="O24" i="67"/>
  <c r="D24" i="67"/>
  <c r="R23" i="67"/>
  <c r="O23" i="67"/>
  <c r="D23" i="67"/>
  <c r="R22" i="67"/>
  <c r="O22" i="67"/>
  <c r="R21" i="67"/>
  <c r="O21" i="67"/>
  <c r="D21" i="67"/>
  <c r="R20" i="67"/>
  <c r="O20" i="67"/>
  <c r="D20" i="67"/>
  <c r="R19" i="67"/>
  <c r="O19" i="67"/>
  <c r="D19" i="67"/>
  <c r="R18" i="67"/>
  <c r="O18" i="67"/>
  <c r="D18" i="67"/>
  <c r="R17" i="67"/>
  <c r="O17" i="67"/>
  <c r="D17" i="67"/>
  <c r="R16" i="67"/>
  <c r="O16" i="67"/>
  <c r="D16" i="67"/>
  <c r="N15" i="67"/>
  <c r="M15" i="67"/>
  <c r="L15" i="67"/>
  <c r="K15" i="67"/>
  <c r="J15" i="67"/>
  <c r="I15" i="67"/>
  <c r="H15" i="67"/>
  <c r="G15" i="67"/>
  <c r="F15" i="67"/>
  <c r="E15" i="67"/>
  <c r="B5" i="67"/>
  <c r="K44" i="75"/>
  <c r="I40" i="81" s="1"/>
  <c r="K36" i="75"/>
  <c r="I32" i="81" s="1"/>
  <c r="K32" i="75"/>
  <c r="I28" i="81" s="1"/>
  <c r="R36" i="66"/>
  <c r="O36" i="66"/>
  <c r="D36" i="66"/>
  <c r="R35" i="66"/>
  <c r="O35" i="66"/>
  <c r="D35" i="66"/>
  <c r="R34" i="66"/>
  <c r="O34" i="66"/>
  <c r="D34" i="66"/>
  <c r="R33" i="66"/>
  <c r="O33" i="66"/>
  <c r="D33" i="66"/>
  <c r="R32" i="66"/>
  <c r="O32" i="66"/>
  <c r="D32" i="66"/>
  <c r="R31" i="66"/>
  <c r="O31" i="66"/>
  <c r="D31" i="66"/>
  <c r="R30" i="66"/>
  <c r="O30" i="66"/>
  <c r="D30" i="66"/>
  <c r="R29" i="66"/>
  <c r="O29" i="66"/>
  <c r="D29" i="66"/>
  <c r="R28" i="66"/>
  <c r="O28" i="66"/>
  <c r="D28" i="66"/>
  <c r="R27" i="66"/>
  <c r="O27" i="66"/>
  <c r="D27" i="66"/>
  <c r="R26" i="66"/>
  <c r="O26" i="66"/>
  <c r="D26" i="66"/>
  <c r="R25" i="66"/>
  <c r="O25" i="66"/>
  <c r="D25" i="66"/>
  <c r="R24" i="66"/>
  <c r="O24" i="66"/>
  <c r="D24" i="66"/>
  <c r="R23" i="66"/>
  <c r="O23" i="66"/>
  <c r="D23" i="66"/>
  <c r="R22" i="66"/>
  <c r="O22" i="66"/>
  <c r="D22" i="66"/>
  <c r="R21" i="66"/>
  <c r="O21" i="66"/>
  <c r="D21" i="66"/>
  <c r="R20" i="66"/>
  <c r="O20" i="66"/>
  <c r="D20" i="66"/>
  <c r="R19" i="66"/>
  <c r="O19" i="66"/>
  <c r="D19" i="66"/>
  <c r="R18" i="66"/>
  <c r="O18" i="66"/>
  <c r="D18" i="66"/>
  <c r="R17" i="66"/>
  <c r="O17" i="66"/>
  <c r="D17" i="66"/>
  <c r="R16" i="66"/>
  <c r="O16" i="66"/>
  <c r="D16" i="66"/>
  <c r="N15" i="66"/>
  <c r="M15" i="66"/>
  <c r="L15" i="66"/>
  <c r="K15" i="66"/>
  <c r="J15" i="66"/>
  <c r="I15" i="66"/>
  <c r="H15" i="66"/>
  <c r="G15" i="66"/>
  <c r="F15" i="66"/>
  <c r="E15" i="66"/>
  <c r="B5" i="66"/>
  <c r="J33" i="75"/>
  <c r="H29" i="81" s="1"/>
  <c r="J29" i="75"/>
  <c r="H25" i="81" s="1"/>
  <c r="R36" i="65"/>
  <c r="D36" i="65"/>
  <c r="R35" i="65"/>
  <c r="D35" i="65"/>
  <c r="R34" i="65"/>
  <c r="D34" i="65"/>
  <c r="R33" i="65"/>
  <c r="S33" i="65" s="1"/>
  <c r="J25" i="75" s="1"/>
  <c r="H21" i="81" s="1"/>
  <c r="D33" i="65"/>
  <c r="R32" i="65"/>
  <c r="D32" i="65"/>
  <c r="R31" i="65"/>
  <c r="D31" i="65"/>
  <c r="R30" i="65"/>
  <c r="D30" i="65"/>
  <c r="R29" i="65"/>
  <c r="S29" i="65"/>
  <c r="J21" i="75" s="1"/>
  <c r="H17" i="81" s="1"/>
  <c r="D29" i="65"/>
  <c r="R28" i="65"/>
  <c r="D28" i="65"/>
  <c r="R27" i="65"/>
  <c r="D27" i="65"/>
  <c r="R26" i="65"/>
  <c r="D26" i="65"/>
  <c r="R25" i="65"/>
  <c r="S25" i="65" s="1"/>
  <c r="J17" i="75" s="1"/>
  <c r="H13" i="81" s="1"/>
  <c r="D25" i="65"/>
  <c r="R24" i="65"/>
  <c r="D24" i="65"/>
  <c r="R23" i="65"/>
  <c r="D23" i="65"/>
  <c r="R22" i="65"/>
  <c r="D22" i="65"/>
  <c r="R21" i="65"/>
  <c r="S21" i="65" s="1"/>
  <c r="J13" i="75" s="1"/>
  <c r="H9" i="81" s="1"/>
  <c r="D21" i="65"/>
  <c r="R20" i="65"/>
  <c r="D20" i="65"/>
  <c r="R19" i="65"/>
  <c r="D19" i="65"/>
  <c r="R18" i="65"/>
  <c r="D18" i="65"/>
  <c r="R17" i="65"/>
  <c r="S17" i="65" s="1"/>
  <c r="J9" i="75" s="1"/>
  <c r="H5" i="81" s="1"/>
  <c r="D17" i="65"/>
  <c r="R16" i="65"/>
  <c r="D16" i="65"/>
  <c r="N15" i="65"/>
  <c r="M15" i="65"/>
  <c r="L15" i="65"/>
  <c r="K15" i="65"/>
  <c r="J15" i="65"/>
  <c r="I15" i="65"/>
  <c r="H15" i="65"/>
  <c r="G15" i="65"/>
  <c r="F15" i="65"/>
  <c r="E15" i="65"/>
  <c r="B5" i="65"/>
  <c r="R55" i="64"/>
  <c r="O55" i="64"/>
  <c r="D55" i="64"/>
  <c r="R54" i="64"/>
  <c r="O54" i="64"/>
  <c r="D54" i="64"/>
  <c r="R53" i="64"/>
  <c r="O53" i="64"/>
  <c r="D53" i="64"/>
  <c r="R52" i="64"/>
  <c r="O52" i="64"/>
  <c r="S52" i="64" s="1"/>
  <c r="I44" i="75" s="1"/>
  <c r="G40" i="81" s="1"/>
  <c r="D52" i="64"/>
  <c r="R51" i="64"/>
  <c r="O51" i="64"/>
  <c r="D51" i="64"/>
  <c r="R50" i="64"/>
  <c r="O50" i="64"/>
  <c r="D50" i="64"/>
  <c r="R49" i="64"/>
  <c r="O49" i="64"/>
  <c r="D49" i="64"/>
  <c r="R48" i="64"/>
  <c r="O48" i="64"/>
  <c r="S48" i="64" s="1"/>
  <c r="I40" i="75" s="1"/>
  <c r="G36" i="81" s="1"/>
  <c r="D48" i="64"/>
  <c r="R47" i="64"/>
  <c r="O47" i="64"/>
  <c r="D47" i="64"/>
  <c r="R46" i="64"/>
  <c r="O46" i="64"/>
  <c r="D46" i="64"/>
  <c r="R45" i="64"/>
  <c r="O45" i="64"/>
  <c r="D45" i="64"/>
  <c r="R44" i="64"/>
  <c r="O44" i="64"/>
  <c r="S44" i="64" s="1"/>
  <c r="I36" i="75" s="1"/>
  <c r="G32" i="81" s="1"/>
  <c r="D44" i="64"/>
  <c r="R43" i="64"/>
  <c r="O43" i="64"/>
  <c r="D43" i="64"/>
  <c r="R42" i="64"/>
  <c r="O42" i="64"/>
  <c r="D42" i="64"/>
  <c r="R41" i="64"/>
  <c r="O41" i="64"/>
  <c r="D41" i="64"/>
  <c r="R40" i="64"/>
  <c r="O40" i="64"/>
  <c r="S40" i="64" s="1"/>
  <c r="I32" i="75" s="1"/>
  <c r="G28" i="81" s="1"/>
  <c r="D40" i="64"/>
  <c r="R39" i="64"/>
  <c r="O39" i="64"/>
  <c r="D39" i="64"/>
  <c r="R38" i="64"/>
  <c r="O38" i="64"/>
  <c r="D38" i="64"/>
  <c r="R37" i="64"/>
  <c r="O37" i="64"/>
  <c r="D37" i="64"/>
  <c r="R36" i="64"/>
  <c r="O36" i="64"/>
  <c r="S36" i="64" s="1"/>
  <c r="I28" i="75" s="1"/>
  <c r="G24" i="81" s="1"/>
  <c r="D36" i="64"/>
  <c r="R35" i="64"/>
  <c r="O35" i="64"/>
  <c r="D35" i="64"/>
  <c r="R34" i="64"/>
  <c r="O34" i="64"/>
  <c r="D34" i="64"/>
  <c r="R33" i="64"/>
  <c r="O33" i="64"/>
  <c r="D33" i="64"/>
  <c r="R32" i="64"/>
  <c r="O32" i="64"/>
  <c r="S32" i="64" s="1"/>
  <c r="I24" i="75" s="1"/>
  <c r="G20" i="81" s="1"/>
  <c r="D32" i="64"/>
  <c r="R31" i="64"/>
  <c r="O31" i="64"/>
  <c r="D31" i="64"/>
  <c r="R30" i="64"/>
  <c r="O30" i="64"/>
  <c r="D30" i="64"/>
  <c r="R29" i="64"/>
  <c r="O29" i="64"/>
  <c r="D29" i="64"/>
  <c r="R28" i="64"/>
  <c r="O28" i="64"/>
  <c r="S28" i="64" s="1"/>
  <c r="I20" i="75" s="1"/>
  <c r="G16" i="81" s="1"/>
  <c r="D28" i="64"/>
  <c r="R27" i="64"/>
  <c r="O27" i="64"/>
  <c r="D27" i="64"/>
  <c r="R26" i="64"/>
  <c r="O26" i="64"/>
  <c r="D26" i="64"/>
  <c r="R25" i="64"/>
  <c r="O25" i="64"/>
  <c r="D25" i="64"/>
  <c r="R24" i="64"/>
  <c r="O24" i="64"/>
  <c r="S24" i="64" s="1"/>
  <c r="I16" i="75" s="1"/>
  <c r="G12" i="81" s="1"/>
  <c r="D24" i="64"/>
  <c r="R23" i="64"/>
  <c r="O23" i="64"/>
  <c r="D23" i="64"/>
  <c r="R22" i="64"/>
  <c r="O22" i="64"/>
  <c r="D22" i="64"/>
  <c r="R21" i="64"/>
  <c r="O21" i="64"/>
  <c r="D21" i="64"/>
  <c r="R20" i="64"/>
  <c r="O20" i="64"/>
  <c r="S20" i="64" s="1"/>
  <c r="I12" i="75" s="1"/>
  <c r="G8" i="81" s="1"/>
  <c r="D20" i="64"/>
  <c r="R19" i="64"/>
  <c r="O19" i="64"/>
  <c r="D19" i="64"/>
  <c r="R18" i="64"/>
  <c r="O18" i="64"/>
  <c r="D18" i="64"/>
  <c r="R17" i="64"/>
  <c r="O17" i="64"/>
  <c r="D17" i="64"/>
  <c r="R16" i="64"/>
  <c r="O16" i="64"/>
  <c r="D16" i="64"/>
  <c r="N15" i="64"/>
  <c r="M15" i="64"/>
  <c r="L15" i="64"/>
  <c r="K15" i="64"/>
  <c r="J15" i="64"/>
  <c r="I15" i="64"/>
  <c r="H15" i="64"/>
  <c r="G15" i="64"/>
  <c r="F15" i="64"/>
  <c r="E15" i="64"/>
  <c r="B5" i="64"/>
  <c r="R55" i="63"/>
  <c r="O55" i="63"/>
  <c r="D55" i="63"/>
  <c r="R54" i="63"/>
  <c r="O54" i="63"/>
  <c r="D54" i="63"/>
  <c r="R53" i="63"/>
  <c r="O53" i="63"/>
  <c r="D53" i="63"/>
  <c r="R52" i="63"/>
  <c r="O52" i="63"/>
  <c r="D52" i="63"/>
  <c r="R51" i="63"/>
  <c r="O51" i="63"/>
  <c r="D51" i="63"/>
  <c r="R50" i="63"/>
  <c r="S50" i="63" s="1"/>
  <c r="H42" i="75" s="1"/>
  <c r="F38" i="81" s="1"/>
  <c r="O50" i="63"/>
  <c r="D50" i="63"/>
  <c r="R49" i="63"/>
  <c r="O49" i="63"/>
  <c r="D49" i="63"/>
  <c r="R48" i="63"/>
  <c r="O48" i="63"/>
  <c r="D48" i="63"/>
  <c r="R47" i="63"/>
  <c r="O47" i="63"/>
  <c r="D47" i="63"/>
  <c r="R46" i="63"/>
  <c r="S46" i="63" s="1"/>
  <c r="H38" i="75" s="1"/>
  <c r="F34" i="81" s="1"/>
  <c r="O46" i="63"/>
  <c r="D46" i="63"/>
  <c r="R45" i="63"/>
  <c r="O45" i="63"/>
  <c r="D45" i="63"/>
  <c r="R44" i="63"/>
  <c r="O44" i="63"/>
  <c r="D44" i="63"/>
  <c r="R43" i="63"/>
  <c r="O43" i="63"/>
  <c r="D43" i="63"/>
  <c r="R42" i="63"/>
  <c r="S42" i="63" s="1"/>
  <c r="H34" i="75" s="1"/>
  <c r="F30" i="81" s="1"/>
  <c r="O42" i="63"/>
  <c r="D42" i="63"/>
  <c r="R41" i="63"/>
  <c r="O41" i="63"/>
  <c r="D41" i="63"/>
  <c r="R40" i="63"/>
  <c r="O40" i="63"/>
  <c r="D40" i="63"/>
  <c r="R39" i="63"/>
  <c r="O39" i="63"/>
  <c r="D39" i="63"/>
  <c r="R38" i="63"/>
  <c r="S38" i="63" s="1"/>
  <c r="H30" i="75" s="1"/>
  <c r="F26" i="81" s="1"/>
  <c r="O38" i="63"/>
  <c r="D38" i="63"/>
  <c r="R37" i="63"/>
  <c r="O37" i="63"/>
  <c r="D37" i="63"/>
  <c r="R36" i="63"/>
  <c r="O36" i="63"/>
  <c r="D36" i="63"/>
  <c r="R35" i="63"/>
  <c r="O35" i="63"/>
  <c r="D35" i="63"/>
  <c r="R34" i="63"/>
  <c r="S34" i="63" s="1"/>
  <c r="H26" i="75" s="1"/>
  <c r="F22" i="81" s="1"/>
  <c r="O34" i="63"/>
  <c r="D34" i="63"/>
  <c r="R33" i="63"/>
  <c r="O33" i="63"/>
  <c r="D33" i="63"/>
  <c r="R32" i="63"/>
  <c r="O32" i="63"/>
  <c r="D32" i="63"/>
  <c r="R31" i="63"/>
  <c r="O31" i="63"/>
  <c r="D31" i="63"/>
  <c r="R30" i="63"/>
  <c r="S30" i="63" s="1"/>
  <c r="H22" i="75" s="1"/>
  <c r="F18" i="81" s="1"/>
  <c r="O30" i="63"/>
  <c r="D30" i="63"/>
  <c r="R29" i="63"/>
  <c r="O29" i="63"/>
  <c r="D29" i="63"/>
  <c r="R28" i="63"/>
  <c r="O28" i="63"/>
  <c r="D28" i="63"/>
  <c r="R27" i="63"/>
  <c r="O27" i="63"/>
  <c r="D27" i="63"/>
  <c r="R26" i="63"/>
  <c r="S26" i="63" s="1"/>
  <c r="H18" i="75" s="1"/>
  <c r="F14" i="81" s="1"/>
  <c r="O26" i="63"/>
  <c r="D26" i="63"/>
  <c r="R25" i="63"/>
  <c r="O25" i="63"/>
  <c r="D25" i="63"/>
  <c r="R24" i="63"/>
  <c r="O24" i="63"/>
  <c r="D24" i="63"/>
  <c r="R23" i="63"/>
  <c r="O23" i="63"/>
  <c r="D23" i="63"/>
  <c r="R22" i="63"/>
  <c r="S22" i="63" s="1"/>
  <c r="H14" i="75" s="1"/>
  <c r="F10" i="81" s="1"/>
  <c r="O22" i="63"/>
  <c r="D22" i="63"/>
  <c r="R21" i="63"/>
  <c r="O21" i="63"/>
  <c r="D21" i="63"/>
  <c r="R20" i="63"/>
  <c r="O20" i="63"/>
  <c r="D20" i="63"/>
  <c r="R19" i="63"/>
  <c r="O19" i="63"/>
  <c r="D19" i="63"/>
  <c r="R18" i="63"/>
  <c r="S18" i="63" s="1"/>
  <c r="H10" i="75" s="1"/>
  <c r="F6" i="81" s="1"/>
  <c r="O18" i="63"/>
  <c r="D18" i="63"/>
  <c r="R17" i="63"/>
  <c r="O17" i="63"/>
  <c r="D17" i="63"/>
  <c r="R16" i="63"/>
  <c r="O16" i="63"/>
  <c r="D16" i="63"/>
  <c r="N15" i="63"/>
  <c r="M15" i="63"/>
  <c r="L15" i="63"/>
  <c r="K15" i="63"/>
  <c r="J15" i="63"/>
  <c r="I15" i="63"/>
  <c r="H15" i="63"/>
  <c r="G15" i="63"/>
  <c r="F15" i="63"/>
  <c r="E15" i="63"/>
  <c r="B5" i="63"/>
  <c r="R55" i="62"/>
  <c r="O55" i="62"/>
  <c r="D55" i="62"/>
  <c r="R54" i="62"/>
  <c r="O54" i="62"/>
  <c r="D54" i="62"/>
  <c r="R53" i="62"/>
  <c r="O53" i="62"/>
  <c r="D53" i="62"/>
  <c r="R52" i="62"/>
  <c r="O52" i="62"/>
  <c r="D52" i="62"/>
  <c r="R51" i="62"/>
  <c r="O51" i="62"/>
  <c r="D51" i="62"/>
  <c r="R50" i="62"/>
  <c r="O50" i="62"/>
  <c r="D50" i="62"/>
  <c r="R49" i="62"/>
  <c r="O49" i="62"/>
  <c r="D49" i="62"/>
  <c r="R48" i="62"/>
  <c r="O48" i="62"/>
  <c r="D48" i="62"/>
  <c r="R47" i="62"/>
  <c r="O47" i="62"/>
  <c r="D47" i="62"/>
  <c r="R46" i="62"/>
  <c r="O46" i="62"/>
  <c r="D46" i="62"/>
  <c r="R45" i="62"/>
  <c r="O45" i="62"/>
  <c r="D45" i="62"/>
  <c r="R44" i="62"/>
  <c r="O44" i="62"/>
  <c r="D44" i="62"/>
  <c r="R43" i="62"/>
  <c r="O43" i="62"/>
  <c r="D43" i="62"/>
  <c r="R42" i="62"/>
  <c r="O42" i="62"/>
  <c r="D42" i="62"/>
  <c r="R41" i="62"/>
  <c r="O41" i="62"/>
  <c r="D41" i="62"/>
  <c r="R40" i="62"/>
  <c r="O40" i="62"/>
  <c r="D40" i="62"/>
  <c r="R39" i="62"/>
  <c r="O39" i="62"/>
  <c r="D39" i="62"/>
  <c r="R38" i="62"/>
  <c r="O38" i="62"/>
  <c r="D38" i="62"/>
  <c r="R37" i="62"/>
  <c r="O37" i="62"/>
  <c r="D37" i="62"/>
  <c r="R36" i="62"/>
  <c r="O36" i="62"/>
  <c r="D36" i="62"/>
  <c r="R35" i="62"/>
  <c r="O35" i="62"/>
  <c r="D35" i="62"/>
  <c r="R34" i="62"/>
  <c r="O34" i="62"/>
  <c r="D34" i="62"/>
  <c r="R33" i="62"/>
  <c r="O33" i="62"/>
  <c r="D33" i="62"/>
  <c r="R32" i="62"/>
  <c r="O32" i="62"/>
  <c r="D32" i="62"/>
  <c r="R31" i="62"/>
  <c r="O31" i="62"/>
  <c r="D31" i="62"/>
  <c r="R30" i="62"/>
  <c r="O30" i="62"/>
  <c r="D30" i="62"/>
  <c r="R29" i="62"/>
  <c r="O29" i="62"/>
  <c r="D29" i="62"/>
  <c r="R28" i="62"/>
  <c r="O28" i="62"/>
  <c r="D28" i="62"/>
  <c r="R27" i="62"/>
  <c r="O27" i="62"/>
  <c r="D27" i="62"/>
  <c r="R26" i="62"/>
  <c r="O26" i="62"/>
  <c r="D26" i="62"/>
  <c r="R25" i="62"/>
  <c r="O25" i="62"/>
  <c r="D25" i="62"/>
  <c r="R24" i="62"/>
  <c r="O24" i="62"/>
  <c r="D24" i="62"/>
  <c r="R23" i="62"/>
  <c r="O23" i="62"/>
  <c r="D23" i="62"/>
  <c r="R22" i="62"/>
  <c r="O22" i="62"/>
  <c r="D22" i="62"/>
  <c r="R21" i="62"/>
  <c r="O21" i="62"/>
  <c r="D21" i="62"/>
  <c r="R20" i="62"/>
  <c r="O20" i="62"/>
  <c r="D20" i="62"/>
  <c r="R19" i="62"/>
  <c r="O19" i="62"/>
  <c r="D19" i="62"/>
  <c r="R18" i="62"/>
  <c r="O18" i="62"/>
  <c r="D18" i="62"/>
  <c r="R17" i="62"/>
  <c r="O17" i="62"/>
  <c r="D17" i="62"/>
  <c r="R16" i="62"/>
  <c r="O16" i="62"/>
  <c r="D16" i="62"/>
  <c r="N15" i="62"/>
  <c r="M15" i="62"/>
  <c r="L15" i="62"/>
  <c r="K15" i="62"/>
  <c r="J15" i="62"/>
  <c r="I15" i="62"/>
  <c r="H15" i="62"/>
  <c r="G15" i="62"/>
  <c r="F15" i="62"/>
  <c r="E15" i="62"/>
  <c r="B5" i="62"/>
  <c r="R55" i="61"/>
  <c r="O55" i="61"/>
  <c r="D55" i="61"/>
  <c r="R54" i="61"/>
  <c r="O54" i="61"/>
  <c r="D54" i="61"/>
  <c r="R53" i="61"/>
  <c r="O53" i="61"/>
  <c r="S53" i="61" s="1"/>
  <c r="F45" i="75" s="1"/>
  <c r="D41" i="81" s="1"/>
  <c r="D53" i="61"/>
  <c r="R52" i="61"/>
  <c r="O52" i="61"/>
  <c r="D52" i="61"/>
  <c r="R51" i="61"/>
  <c r="O51" i="61"/>
  <c r="D51" i="61"/>
  <c r="R50" i="61"/>
  <c r="O50" i="61"/>
  <c r="D50" i="61"/>
  <c r="R49" i="61"/>
  <c r="O49" i="61"/>
  <c r="S49" i="61" s="1"/>
  <c r="F41" i="75" s="1"/>
  <c r="D37" i="81" s="1"/>
  <c r="D49" i="61"/>
  <c r="R48" i="61"/>
  <c r="O48" i="61"/>
  <c r="D48" i="61"/>
  <c r="R47" i="61"/>
  <c r="O47" i="61"/>
  <c r="D47" i="61"/>
  <c r="R46" i="61"/>
  <c r="O46" i="61"/>
  <c r="D46" i="61"/>
  <c r="R45" i="61"/>
  <c r="O45" i="61"/>
  <c r="S45" i="61" s="1"/>
  <c r="F37" i="75" s="1"/>
  <c r="D33" i="81" s="1"/>
  <c r="D45" i="61"/>
  <c r="R44" i="61"/>
  <c r="O44" i="61"/>
  <c r="D44" i="61"/>
  <c r="R43" i="61"/>
  <c r="O43" i="61"/>
  <c r="D43" i="61"/>
  <c r="R42" i="61"/>
  <c r="O42" i="61"/>
  <c r="D42" i="61"/>
  <c r="R41" i="61"/>
  <c r="O41" i="61"/>
  <c r="S41" i="61" s="1"/>
  <c r="F33" i="75" s="1"/>
  <c r="D29" i="81" s="1"/>
  <c r="D41" i="61"/>
  <c r="R40" i="61"/>
  <c r="O40" i="61"/>
  <c r="D40" i="61"/>
  <c r="R39" i="61"/>
  <c r="O39" i="61"/>
  <c r="D39" i="61"/>
  <c r="R38" i="61"/>
  <c r="O38" i="61"/>
  <c r="D38" i="61"/>
  <c r="R37" i="61"/>
  <c r="O37" i="61"/>
  <c r="S37" i="61" s="1"/>
  <c r="F29" i="75" s="1"/>
  <c r="D25" i="81" s="1"/>
  <c r="D37" i="61"/>
  <c r="R36" i="61"/>
  <c r="O36" i="61"/>
  <c r="D36" i="61"/>
  <c r="R35" i="61"/>
  <c r="O35" i="61"/>
  <c r="D35" i="61"/>
  <c r="R34" i="61"/>
  <c r="O34" i="61"/>
  <c r="D34" i="61"/>
  <c r="R33" i="61"/>
  <c r="O33" i="61"/>
  <c r="S33" i="61" s="1"/>
  <c r="F25" i="75" s="1"/>
  <c r="D21" i="81" s="1"/>
  <c r="D33" i="61"/>
  <c r="R32" i="61"/>
  <c r="O32" i="61"/>
  <c r="D32" i="61"/>
  <c r="R31" i="61"/>
  <c r="O31" i="61"/>
  <c r="D31" i="61"/>
  <c r="R30" i="61"/>
  <c r="O30" i="61"/>
  <c r="D30" i="61"/>
  <c r="R29" i="61"/>
  <c r="O29" i="61"/>
  <c r="S29" i="61" s="1"/>
  <c r="F21" i="75" s="1"/>
  <c r="D17" i="81" s="1"/>
  <c r="D29" i="61"/>
  <c r="R28" i="61"/>
  <c r="O28" i="61"/>
  <c r="D28" i="61"/>
  <c r="R27" i="61"/>
  <c r="O27" i="61"/>
  <c r="D27" i="61"/>
  <c r="R26" i="61"/>
  <c r="O26" i="61"/>
  <c r="D26" i="61"/>
  <c r="R25" i="61"/>
  <c r="O25" i="61"/>
  <c r="S25" i="61" s="1"/>
  <c r="F17" i="75" s="1"/>
  <c r="D13" i="81" s="1"/>
  <c r="D25" i="61"/>
  <c r="R24" i="61"/>
  <c r="O24" i="61"/>
  <c r="D24" i="61"/>
  <c r="R23" i="61"/>
  <c r="O23" i="61"/>
  <c r="D23" i="61"/>
  <c r="R22" i="61"/>
  <c r="O22" i="61"/>
  <c r="D22" i="61"/>
  <c r="R21" i="61"/>
  <c r="O21" i="61"/>
  <c r="S21" i="61" s="1"/>
  <c r="F13" i="75" s="1"/>
  <c r="D9" i="81" s="1"/>
  <c r="D21" i="61"/>
  <c r="R20" i="61"/>
  <c r="O20" i="61"/>
  <c r="D20" i="61"/>
  <c r="R19" i="61"/>
  <c r="O19" i="61"/>
  <c r="D19" i="61"/>
  <c r="R18" i="61"/>
  <c r="O18" i="61"/>
  <c r="D18" i="61"/>
  <c r="R17" i="61"/>
  <c r="O17" i="61"/>
  <c r="S17" i="61" s="1"/>
  <c r="F9" i="75" s="1"/>
  <c r="D5" i="81" s="1"/>
  <c r="D17" i="61"/>
  <c r="R16" i="61"/>
  <c r="O16" i="61"/>
  <c r="D16" i="61"/>
  <c r="N15" i="61"/>
  <c r="M15" i="61"/>
  <c r="L15" i="61"/>
  <c r="K15" i="61"/>
  <c r="J15" i="61"/>
  <c r="I15" i="61"/>
  <c r="H15" i="61"/>
  <c r="G15" i="61"/>
  <c r="F15" i="61"/>
  <c r="E15" i="61"/>
  <c r="B5" i="61"/>
  <c r="R55" i="60"/>
  <c r="O55" i="60"/>
  <c r="D55" i="60"/>
  <c r="R54" i="60"/>
  <c r="O54" i="60"/>
  <c r="S54" i="60" s="1"/>
  <c r="E46" i="75" s="1"/>
  <c r="C42" i="81" s="1"/>
  <c r="D54" i="60"/>
  <c r="R53" i="60"/>
  <c r="O53" i="60"/>
  <c r="D53" i="60"/>
  <c r="R52" i="60"/>
  <c r="O52" i="60"/>
  <c r="D52" i="60"/>
  <c r="R51" i="60"/>
  <c r="O51" i="60"/>
  <c r="D51" i="60"/>
  <c r="R50" i="60"/>
  <c r="O50" i="60"/>
  <c r="S50" i="60" s="1"/>
  <c r="E42" i="75" s="1"/>
  <c r="C38" i="81" s="1"/>
  <c r="D50" i="60"/>
  <c r="R49" i="60"/>
  <c r="O49" i="60"/>
  <c r="D49" i="60"/>
  <c r="R48" i="60"/>
  <c r="O48" i="60"/>
  <c r="D48" i="60"/>
  <c r="R47" i="60"/>
  <c r="O47" i="60"/>
  <c r="D47" i="60"/>
  <c r="R46" i="60"/>
  <c r="O46" i="60"/>
  <c r="S46" i="60" s="1"/>
  <c r="E38" i="75" s="1"/>
  <c r="C34" i="81" s="1"/>
  <c r="D46" i="60"/>
  <c r="R45" i="60"/>
  <c r="O45" i="60"/>
  <c r="D45" i="60"/>
  <c r="R44" i="60"/>
  <c r="O44" i="60"/>
  <c r="D44" i="60"/>
  <c r="R43" i="60"/>
  <c r="O43" i="60"/>
  <c r="D43" i="60"/>
  <c r="R42" i="60"/>
  <c r="O42" i="60"/>
  <c r="S42" i="60" s="1"/>
  <c r="E34" i="75" s="1"/>
  <c r="C30" i="81" s="1"/>
  <c r="D42" i="60"/>
  <c r="R41" i="60"/>
  <c r="O41" i="60"/>
  <c r="D41" i="60"/>
  <c r="R40" i="60"/>
  <c r="O40" i="60"/>
  <c r="D40" i="60"/>
  <c r="R39" i="60"/>
  <c r="O39" i="60"/>
  <c r="D39" i="60"/>
  <c r="R38" i="60"/>
  <c r="O38" i="60"/>
  <c r="D38" i="60"/>
  <c r="R37" i="60"/>
  <c r="O37" i="60"/>
  <c r="D37" i="60"/>
  <c r="R36" i="60"/>
  <c r="O36" i="60"/>
  <c r="D36" i="60"/>
  <c r="R35" i="60"/>
  <c r="O35" i="60"/>
  <c r="D35" i="60"/>
  <c r="R34" i="60"/>
  <c r="O34" i="60"/>
  <c r="D34" i="60"/>
  <c r="R33" i="60"/>
  <c r="O33" i="60"/>
  <c r="D33" i="60"/>
  <c r="R32" i="60"/>
  <c r="O32" i="60"/>
  <c r="D32" i="60"/>
  <c r="R31" i="60"/>
  <c r="O31" i="60"/>
  <c r="D31" i="60"/>
  <c r="R30" i="60"/>
  <c r="O30" i="60"/>
  <c r="S30" i="60" s="1"/>
  <c r="E22" i="75" s="1"/>
  <c r="C18" i="81" s="1"/>
  <c r="D30" i="60"/>
  <c r="R29" i="60"/>
  <c r="O29" i="60"/>
  <c r="D29" i="60"/>
  <c r="R28" i="60"/>
  <c r="O28" i="60"/>
  <c r="D28" i="60"/>
  <c r="R27" i="60"/>
  <c r="O27" i="60"/>
  <c r="D27" i="60"/>
  <c r="R26" i="60"/>
  <c r="O26" i="60"/>
  <c r="S26" i="60" s="1"/>
  <c r="E18" i="75" s="1"/>
  <c r="C14" i="81" s="1"/>
  <c r="D26" i="60"/>
  <c r="R25" i="60"/>
  <c r="O25" i="60"/>
  <c r="D25" i="60"/>
  <c r="R24" i="60"/>
  <c r="O24" i="60"/>
  <c r="D24" i="60"/>
  <c r="R23" i="60"/>
  <c r="O23" i="60"/>
  <c r="D23" i="60"/>
  <c r="R22" i="60"/>
  <c r="O22" i="60"/>
  <c r="S22" i="60" s="1"/>
  <c r="E14" i="75" s="1"/>
  <c r="C10" i="81" s="1"/>
  <c r="D22" i="60"/>
  <c r="R21" i="60"/>
  <c r="O21" i="60"/>
  <c r="D21" i="60"/>
  <c r="R20" i="60"/>
  <c r="O20" i="60"/>
  <c r="D20" i="60"/>
  <c r="R19" i="60"/>
  <c r="O19" i="60"/>
  <c r="D19" i="60"/>
  <c r="R18" i="60"/>
  <c r="O18" i="60"/>
  <c r="D18" i="60"/>
  <c r="R17" i="60"/>
  <c r="O17" i="60"/>
  <c r="D17" i="60"/>
  <c r="R16" i="60"/>
  <c r="O16" i="60"/>
  <c r="D16" i="60"/>
  <c r="N15" i="60"/>
  <c r="M15" i="60"/>
  <c r="L15" i="60"/>
  <c r="K15" i="60"/>
  <c r="J15" i="60"/>
  <c r="I15" i="60"/>
  <c r="H15" i="60"/>
  <c r="G15" i="60"/>
  <c r="F15" i="60"/>
  <c r="E15" i="60"/>
  <c r="B5" i="60"/>
  <c r="K20" i="59"/>
  <c r="G20" i="59"/>
  <c r="C20" i="59"/>
  <c r="K17" i="59"/>
  <c r="G17" i="59"/>
  <c r="C17" i="59"/>
  <c r="K14" i="59"/>
  <c r="G14" i="59"/>
  <c r="C14" i="59"/>
  <c r="K11" i="59"/>
  <c r="G11" i="59"/>
  <c r="C11" i="59"/>
  <c r="K8" i="59"/>
  <c r="G8" i="59"/>
  <c r="C8" i="59"/>
  <c r="DE56" i="58"/>
  <c r="DD56" i="58"/>
  <c r="DC56" i="58"/>
  <c r="DB56" i="58"/>
  <c r="DA56" i="58"/>
  <c r="CZ56" i="58"/>
  <c r="CY56" i="58"/>
  <c r="CX56" i="58"/>
  <c r="CW56" i="58"/>
  <c r="CV56" i="58"/>
  <c r="CU56" i="58"/>
  <c r="CT56" i="58"/>
  <c r="CS56" i="58"/>
  <c r="CR56" i="58"/>
  <c r="CQ56" i="58"/>
  <c r="CP56" i="58"/>
  <c r="CO56" i="58"/>
  <c r="CN56" i="58"/>
  <c r="CM56" i="58"/>
  <c r="CL56" i="58"/>
  <c r="CK56" i="58"/>
  <c r="CJ56" i="58"/>
  <c r="CI56" i="58"/>
  <c r="CH56" i="58"/>
  <c r="CG56" i="58"/>
  <c r="CE56" i="58"/>
  <c r="CD56" i="58"/>
  <c r="FD56" i="58" s="1"/>
  <c r="CC56" i="58"/>
  <c r="CB56" i="58"/>
  <c r="CA56" i="58"/>
  <c r="BZ56" i="58"/>
  <c r="BY56" i="58"/>
  <c r="BX56" i="58"/>
  <c r="BW56" i="58"/>
  <c r="BV56" i="58"/>
  <c r="DV56" i="58" s="1"/>
  <c r="BU56" i="58"/>
  <c r="BT56" i="58"/>
  <c r="BS56" i="58"/>
  <c r="BR56" i="58"/>
  <c r="BQ56" i="58"/>
  <c r="BP56" i="58"/>
  <c r="BO56" i="58"/>
  <c r="BN56" i="58"/>
  <c r="EN56" i="58" s="1"/>
  <c r="BM56" i="58"/>
  <c r="BL56" i="58"/>
  <c r="BK56" i="58"/>
  <c r="BJ56" i="58"/>
  <c r="BI56" i="58"/>
  <c r="BH56" i="58"/>
  <c r="BG56" i="58"/>
  <c r="D56" i="58"/>
  <c r="DE55" i="58"/>
  <c r="DD55" i="58"/>
  <c r="DC55" i="58"/>
  <c r="DB55" i="58"/>
  <c r="DA55" i="58"/>
  <c r="CZ55" i="58"/>
  <c r="CY55" i="58"/>
  <c r="CX55" i="58"/>
  <c r="CW55" i="58"/>
  <c r="CV55" i="58"/>
  <c r="CU55" i="58"/>
  <c r="CT55" i="58"/>
  <c r="CS55" i="58"/>
  <c r="CR55" i="58"/>
  <c r="CQ55" i="58"/>
  <c r="CP55" i="58"/>
  <c r="CO55" i="58"/>
  <c r="CN55" i="58"/>
  <c r="CM55" i="58"/>
  <c r="CL55" i="58"/>
  <c r="CK55" i="58"/>
  <c r="CJ55" i="58"/>
  <c r="CI55" i="58"/>
  <c r="CH55" i="58"/>
  <c r="CG55" i="58"/>
  <c r="CE55" i="58"/>
  <c r="CD55" i="58"/>
  <c r="CC55" i="58"/>
  <c r="CB55" i="58"/>
  <c r="CA55" i="58"/>
  <c r="BZ55" i="58"/>
  <c r="BY55" i="58"/>
  <c r="BX55" i="58"/>
  <c r="BW55" i="58"/>
  <c r="BV55" i="58"/>
  <c r="BU55" i="58"/>
  <c r="EU55" i="58" s="1"/>
  <c r="BT55" i="58"/>
  <c r="BS55" i="58"/>
  <c r="DS55" i="58" s="1"/>
  <c r="BR55" i="58"/>
  <c r="BQ55" i="58"/>
  <c r="BP55" i="58"/>
  <c r="BO55" i="58"/>
  <c r="BN55" i="58"/>
  <c r="BM55" i="58"/>
  <c r="BL55" i="58"/>
  <c r="BK55" i="58"/>
  <c r="BJ55" i="58"/>
  <c r="BI55" i="58"/>
  <c r="EI55" i="58" s="1"/>
  <c r="BH55" i="58"/>
  <c r="BG55" i="58"/>
  <c r="D55" i="58"/>
  <c r="DE54" i="58"/>
  <c r="DD54" i="58"/>
  <c r="DC54" i="58"/>
  <c r="DB54" i="58"/>
  <c r="DA54" i="58"/>
  <c r="CZ54" i="58"/>
  <c r="CY54" i="58"/>
  <c r="CX54" i="58"/>
  <c r="CW54" i="58"/>
  <c r="CV54" i="58"/>
  <c r="CU54" i="58"/>
  <c r="CT54" i="58"/>
  <c r="CS54" i="58"/>
  <c r="CR54" i="58"/>
  <c r="CQ54" i="58"/>
  <c r="CP54" i="58"/>
  <c r="CO54" i="58"/>
  <c r="CN54" i="58"/>
  <c r="CM54" i="58"/>
  <c r="CL54" i="58"/>
  <c r="CK54" i="58"/>
  <c r="CJ54" i="58"/>
  <c r="CI54" i="58"/>
  <c r="CH54" i="58"/>
  <c r="CG54" i="58"/>
  <c r="CE54" i="58"/>
  <c r="CD54" i="58"/>
  <c r="CC54" i="58"/>
  <c r="CB54" i="58"/>
  <c r="CA54" i="58"/>
  <c r="BZ54" i="58"/>
  <c r="BY54" i="58"/>
  <c r="BX54" i="58"/>
  <c r="DX54" i="58" s="1"/>
  <c r="BW54" i="58"/>
  <c r="BV54" i="58"/>
  <c r="BU54" i="58"/>
  <c r="BT54" i="58"/>
  <c r="DT54" i="58" s="1"/>
  <c r="BS54" i="58"/>
  <c r="BR54" i="58"/>
  <c r="BQ54" i="58"/>
  <c r="BP54" i="58"/>
  <c r="EP54" i="58" s="1"/>
  <c r="BO54" i="58"/>
  <c r="BN54" i="58"/>
  <c r="BM54" i="58"/>
  <c r="BL54" i="58"/>
  <c r="BK54" i="58"/>
  <c r="BJ54" i="58"/>
  <c r="BI54" i="58"/>
  <c r="BH54" i="58"/>
  <c r="DH54" i="58" s="1"/>
  <c r="BG54" i="58"/>
  <c r="D54" i="58"/>
  <c r="DE53" i="58"/>
  <c r="DD53" i="58"/>
  <c r="DC53" i="58"/>
  <c r="DB53" i="58"/>
  <c r="DA53" i="58"/>
  <c r="CZ53" i="58"/>
  <c r="CY53" i="58"/>
  <c r="CX53" i="58"/>
  <c r="CW53" i="58"/>
  <c r="CV53" i="58"/>
  <c r="CU53" i="58"/>
  <c r="CT53" i="58"/>
  <c r="CS53" i="58"/>
  <c r="CR53" i="58"/>
  <c r="CQ53" i="58"/>
  <c r="CP53" i="58"/>
  <c r="CO53" i="58"/>
  <c r="CN53" i="58"/>
  <c r="CM53" i="58"/>
  <c r="CL53" i="58"/>
  <c r="CK53" i="58"/>
  <c r="CJ53" i="58"/>
  <c r="CI53" i="58"/>
  <c r="CH53" i="58"/>
  <c r="CG53" i="58"/>
  <c r="CE53" i="58"/>
  <c r="CD53" i="58"/>
  <c r="CC53" i="58"/>
  <c r="EC53" i="58" s="1"/>
  <c r="CB53" i="58"/>
  <c r="CA53" i="58"/>
  <c r="EA53" i="58" s="1"/>
  <c r="BZ53" i="58"/>
  <c r="BY53" i="58"/>
  <c r="DY53" i="58" s="1"/>
  <c r="BX53" i="58"/>
  <c r="BW53" i="58"/>
  <c r="DW53" i="58" s="1"/>
  <c r="BV53" i="58"/>
  <c r="BU53" i="58"/>
  <c r="BT53" i="58"/>
  <c r="BS53" i="58"/>
  <c r="BR53" i="58"/>
  <c r="BQ53" i="58"/>
  <c r="BP53" i="58"/>
  <c r="BO53" i="58"/>
  <c r="DO53" i="58" s="1"/>
  <c r="BN53" i="58"/>
  <c r="BM53" i="58"/>
  <c r="BL53" i="58"/>
  <c r="BK53" i="58"/>
  <c r="DK53" i="58" s="1"/>
  <c r="BJ53" i="58"/>
  <c r="BI53" i="58"/>
  <c r="BH53" i="58"/>
  <c r="BG53" i="58"/>
  <c r="DG53" i="58" s="1"/>
  <c r="D53" i="58"/>
  <c r="DE52" i="58"/>
  <c r="DD52" i="58"/>
  <c r="DC52" i="58"/>
  <c r="DB52" i="58"/>
  <c r="DA52" i="58"/>
  <c r="CZ52" i="58"/>
  <c r="CY52" i="58"/>
  <c r="CX52" i="58"/>
  <c r="CW52" i="58"/>
  <c r="CV52" i="58"/>
  <c r="CU52" i="58"/>
  <c r="CT52" i="58"/>
  <c r="CS52" i="58"/>
  <c r="CR52" i="58"/>
  <c r="CQ52" i="58"/>
  <c r="CP52" i="58"/>
  <c r="CO52" i="58"/>
  <c r="CN52" i="58"/>
  <c r="CM52" i="58"/>
  <c r="CL52" i="58"/>
  <c r="CK52" i="58"/>
  <c r="CJ52" i="58"/>
  <c r="CI52" i="58"/>
  <c r="CH52" i="58"/>
  <c r="CG52" i="58"/>
  <c r="CE52" i="58"/>
  <c r="CD52" i="58"/>
  <c r="CC52" i="58"/>
  <c r="CB52" i="58"/>
  <c r="CA52" i="58"/>
  <c r="BZ52" i="58"/>
  <c r="BY52" i="58"/>
  <c r="BX52" i="58"/>
  <c r="BW52" i="58"/>
  <c r="BV52" i="58"/>
  <c r="BU52" i="58"/>
  <c r="BT52" i="58"/>
  <c r="ET52" i="58" s="1"/>
  <c r="BS52" i="58"/>
  <c r="BR52" i="58"/>
  <c r="BQ52" i="58"/>
  <c r="BP52" i="58"/>
  <c r="BO52" i="58"/>
  <c r="BN52" i="58"/>
  <c r="BM52" i="58"/>
  <c r="BL52" i="58"/>
  <c r="BK52" i="58"/>
  <c r="BJ52" i="58"/>
  <c r="BI52" i="58"/>
  <c r="BH52" i="58"/>
  <c r="BG52" i="58"/>
  <c r="D52" i="58"/>
  <c r="DE51" i="58"/>
  <c r="DD51" i="58"/>
  <c r="ED51" i="58" s="1"/>
  <c r="DC51" i="58"/>
  <c r="DB51" i="58"/>
  <c r="DA51" i="58"/>
  <c r="CZ51" i="58"/>
  <c r="CY51" i="58"/>
  <c r="CX51" i="58"/>
  <c r="CW51" i="58"/>
  <c r="CV51" i="58"/>
  <c r="CU51" i="58"/>
  <c r="CT51" i="58"/>
  <c r="CS51" i="58"/>
  <c r="CR51" i="58"/>
  <c r="ER51" i="58" s="1"/>
  <c r="CQ51" i="58"/>
  <c r="CP51" i="58"/>
  <c r="CO51" i="58"/>
  <c r="CN51" i="58"/>
  <c r="CM51" i="58"/>
  <c r="CL51" i="58"/>
  <c r="CK51" i="58"/>
  <c r="CJ51" i="58"/>
  <c r="CI51" i="58"/>
  <c r="CH51" i="58"/>
  <c r="CG51" i="58"/>
  <c r="CE51" i="58"/>
  <c r="CD51" i="58"/>
  <c r="CC51" i="58"/>
  <c r="CB51" i="58"/>
  <c r="CA51" i="58"/>
  <c r="BZ51" i="58"/>
  <c r="BY51" i="58"/>
  <c r="BX51" i="58"/>
  <c r="BW51" i="58"/>
  <c r="BV51" i="58"/>
  <c r="BU51" i="58"/>
  <c r="BT51" i="58"/>
  <c r="BS51" i="58"/>
  <c r="BR51" i="58"/>
  <c r="BQ51" i="58"/>
  <c r="BP51" i="58"/>
  <c r="BO51" i="58"/>
  <c r="BN51" i="58"/>
  <c r="BM51" i="58"/>
  <c r="BL51" i="58"/>
  <c r="BK51" i="58"/>
  <c r="BJ51" i="58"/>
  <c r="BI51" i="58"/>
  <c r="BH51" i="58"/>
  <c r="BG51" i="58"/>
  <c r="D51" i="58"/>
  <c r="DE50" i="58"/>
  <c r="DD50" i="58"/>
  <c r="DC50" i="58"/>
  <c r="DB50" i="58"/>
  <c r="DA50" i="58"/>
  <c r="CZ50" i="58"/>
  <c r="CY50" i="58"/>
  <c r="CX50" i="58"/>
  <c r="CW50" i="58"/>
  <c r="EW50" i="58" s="1"/>
  <c r="CV50" i="58"/>
  <c r="CU50" i="58"/>
  <c r="CT50" i="58"/>
  <c r="CS50" i="58"/>
  <c r="CR50" i="58"/>
  <c r="CQ50" i="58"/>
  <c r="CP50" i="58"/>
  <c r="CO50" i="58"/>
  <c r="CN50" i="58"/>
  <c r="CM50" i="58"/>
  <c r="CL50" i="58"/>
  <c r="CK50" i="58"/>
  <c r="CJ50" i="58"/>
  <c r="CI50" i="58"/>
  <c r="CH50" i="58"/>
  <c r="CG50" i="58"/>
  <c r="CE50" i="58"/>
  <c r="CD50" i="58"/>
  <c r="CC50" i="58"/>
  <c r="CB50" i="58"/>
  <c r="CA50" i="58"/>
  <c r="BZ50" i="58"/>
  <c r="BY50" i="58"/>
  <c r="BX50" i="58"/>
  <c r="BW50" i="58"/>
  <c r="BV50" i="58"/>
  <c r="BU50" i="58"/>
  <c r="BT50" i="58"/>
  <c r="DT50" i="58" s="1"/>
  <c r="BS50" i="58"/>
  <c r="BR50" i="58"/>
  <c r="BQ50" i="58"/>
  <c r="BP50" i="58"/>
  <c r="BO50" i="58"/>
  <c r="BN50" i="58"/>
  <c r="BM50" i="58"/>
  <c r="BL50" i="58"/>
  <c r="BK50" i="58"/>
  <c r="BJ50" i="58"/>
  <c r="BI50" i="58"/>
  <c r="BH50" i="58"/>
  <c r="BG50" i="58"/>
  <c r="D50" i="58"/>
  <c r="DE49" i="58"/>
  <c r="DD49" i="58"/>
  <c r="DC49" i="58"/>
  <c r="DB49" i="58"/>
  <c r="DA49" i="58"/>
  <c r="CZ49" i="58"/>
  <c r="CY49" i="58"/>
  <c r="CX49" i="58"/>
  <c r="DX49" i="58" s="1"/>
  <c r="CW49" i="58"/>
  <c r="CV49" i="58"/>
  <c r="CU49" i="58"/>
  <c r="CT49" i="58"/>
  <c r="CS49" i="58"/>
  <c r="CR49" i="58"/>
  <c r="CQ49" i="58"/>
  <c r="CP49" i="58"/>
  <c r="CO49" i="58"/>
  <c r="CN49" i="58"/>
  <c r="CM49" i="58"/>
  <c r="CL49" i="58"/>
  <c r="CK49" i="58"/>
  <c r="CJ49" i="58"/>
  <c r="CI49" i="58"/>
  <c r="CH49" i="58"/>
  <c r="CG49" i="58"/>
  <c r="CE49" i="58"/>
  <c r="CD49" i="58"/>
  <c r="CC49" i="58"/>
  <c r="CB49" i="58"/>
  <c r="CA49" i="58"/>
  <c r="EA49" i="58" s="1"/>
  <c r="BZ49" i="58"/>
  <c r="BY49" i="58"/>
  <c r="BX49" i="58"/>
  <c r="BW49" i="58"/>
  <c r="BV49" i="58"/>
  <c r="BU49" i="58"/>
  <c r="BT49" i="58"/>
  <c r="BS49" i="58"/>
  <c r="BR49" i="58"/>
  <c r="BQ49" i="58"/>
  <c r="BP49" i="58"/>
  <c r="BO49" i="58"/>
  <c r="DO49" i="58" s="1"/>
  <c r="BN49" i="58"/>
  <c r="BM49" i="58"/>
  <c r="BL49" i="58"/>
  <c r="BK49" i="58"/>
  <c r="DK49" i="58" s="1"/>
  <c r="BJ49" i="58"/>
  <c r="BI49" i="58"/>
  <c r="BH49" i="58"/>
  <c r="BG49" i="58"/>
  <c r="DG49" i="58" s="1"/>
  <c r="D49" i="58"/>
  <c r="DE48" i="58"/>
  <c r="DD48" i="58"/>
  <c r="DC48" i="58"/>
  <c r="DB48" i="58"/>
  <c r="DA48" i="58"/>
  <c r="CZ48" i="58"/>
  <c r="CY48" i="58"/>
  <c r="CX48" i="58"/>
  <c r="CW48" i="58"/>
  <c r="CV48" i="58"/>
  <c r="CU48" i="58"/>
  <c r="CT48" i="58"/>
  <c r="CS48" i="58"/>
  <c r="CR48" i="58"/>
  <c r="CQ48" i="58"/>
  <c r="CP48" i="58"/>
  <c r="CO48" i="58"/>
  <c r="CN48" i="58"/>
  <c r="CM48" i="58"/>
  <c r="CL48" i="58"/>
  <c r="CK48" i="58"/>
  <c r="CJ48" i="58"/>
  <c r="CI48" i="58"/>
  <c r="CH48" i="58"/>
  <c r="CG48" i="58"/>
  <c r="CE48" i="58"/>
  <c r="CD48" i="58"/>
  <c r="CC48" i="58"/>
  <c r="CB48" i="58"/>
  <c r="FB48" i="58" s="1"/>
  <c r="CA48" i="58"/>
  <c r="BZ48" i="58"/>
  <c r="BY48" i="58"/>
  <c r="BX48" i="58"/>
  <c r="BW48" i="58"/>
  <c r="BV48" i="58"/>
  <c r="BU48" i="58"/>
  <c r="BT48" i="58"/>
  <c r="BS48" i="58"/>
  <c r="BR48" i="58"/>
  <c r="BQ48" i="58"/>
  <c r="BP48" i="58"/>
  <c r="BO48" i="58"/>
  <c r="BN48" i="58"/>
  <c r="BM48" i="58"/>
  <c r="BL48" i="58"/>
  <c r="BK48" i="58"/>
  <c r="BJ48" i="58"/>
  <c r="BI48" i="58"/>
  <c r="BH48" i="58"/>
  <c r="BG48" i="58"/>
  <c r="D48" i="58"/>
  <c r="DE47" i="58"/>
  <c r="DD47" i="58"/>
  <c r="DC47" i="58"/>
  <c r="DB47" i="58"/>
  <c r="DA47" i="58"/>
  <c r="CZ47" i="58"/>
  <c r="CY47" i="58"/>
  <c r="CX47" i="58"/>
  <c r="CW47" i="58"/>
  <c r="CV47" i="58"/>
  <c r="CU47" i="58"/>
  <c r="CT47" i="58"/>
  <c r="CS47" i="58"/>
  <c r="CR47" i="58"/>
  <c r="CQ47" i="58"/>
  <c r="CP47" i="58"/>
  <c r="CO47" i="58"/>
  <c r="CN47" i="58"/>
  <c r="CM47" i="58"/>
  <c r="CL47" i="58"/>
  <c r="CK47" i="58"/>
  <c r="CJ47" i="58"/>
  <c r="CI47" i="58"/>
  <c r="CH47" i="58"/>
  <c r="CG47" i="58"/>
  <c r="CE47" i="58"/>
  <c r="EE47" i="58" s="1"/>
  <c r="CD47" i="58"/>
  <c r="CC47" i="58"/>
  <c r="CB47" i="58"/>
  <c r="CA47" i="58"/>
  <c r="BZ47" i="58"/>
  <c r="DZ47" i="58" s="1"/>
  <c r="BY47" i="58"/>
  <c r="BX47" i="58"/>
  <c r="BW47" i="58"/>
  <c r="BV47" i="58"/>
  <c r="EV47" i="58" s="1"/>
  <c r="BU47" i="58"/>
  <c r="BT47" i="58"/>
  <c r="BS47" i="58"/>
  <c r="BR47" i="58"/>
  <c r="BQ47" i="58"/>
  <c r="BP47" i="58"/>
  <c r="BO47" i="58"/>
  <c r="BN47" i="58"/>
  <c r="EN47" i="58" s="1"/>
  <c r="BM47" i="58"/>
  <c r="BL47" i="58"/>
  <c r="BK47" i="58"/>
  <c r="BJ47" i="58"/>
  <c r="EJ47" i="58" s="1"/>
  <c r="BI47" i="58"/>
  <c r="BH47" i="58"/>
  <c r="BG47" i="58"/>
  <c r="D47" i="58"/>
  <c r="DE46" i="58"/>
  <c r="DD46" i="58"/>
  <c r="DC46" i="58"/>
  <c r="DB46" i="58"/>
  <c r="DA46" i="58"/>
  <c r="CZ46" i="58"/>
  <c r="CY46" i="58"/>
  <c r="CX46" i="58"/>
  <c r="CW46" i="58"/>
  <c r="CV46" i="58"/>
  <c r="CU46" i="58"/>
  <c r="CT46" i="58"/>
  <c r="CS46" i="58"/>
  <c r="CR46" i="58"/>
  <c r="CQ46" i="58"/>
  <c r="CP46" i="58"/>
  <c r="CO46" i="58"/>
  <c r="CN46" i="58"/>
  <c r="CM46" i="58"/>
  <c r="CL46" i="58"/>
  <c r="CK46" i="58"/>
  <c r="CJ46" i="58"/>
  <c r="CI46" i="58"/>
  <c r="CH46" i="58"/>
  <c r="CG46" i="58"/>
  <c r="CE46" i="58"/>
  <c r="CD46" i="58"/>
  <c r="CC46" i="58"/>
  <c r="CB46" i="58"/>
  <c r="EB46" i="58" s="1"/>
  <c r="CA46" i="58"/>
  <c r="BZ46" i="58"/>
  <c r="BY46" i="58"/>
  <c r="BX46" i="58"/>
  <c r="EX46" i="58" s="1"/>
  <c r="BW46" i="58"/>
  <c r="BV46" i="58"/>
  <c r="DV46" i="58" s="1"/>
  <c r="BU46" i="58"/>
  <c r="BT46" i="58"/>
  <c r="BS46" i="58"/>
  <c r="BR46" i="58"/>
  <c r="BQ46" i="58"/>
  <c r="BP46" i="58"/>
  <c r="BO46" i="58"/>
  <c r="BN46" i="58"/>
  <c r="DN46" i="58" s="1"/>
  <c r="BM46" i="58"/>
  <c r="BL46" i="58"/>
  <c r="BK46" i="58"/>
  <c r="BJ46" i="58"/>
  <c r="BI46" i="58"/>
  <c r="BH46" i="58"/>
  <c r="DH46" i="58" s="1"/>
  <c r="BG46" i="58"/>
  <c r="D46" i="58"/>
  <c r="DE45" i="58"/>
  <c r="DD45" i="58"/>
  <c r="DC45" i="58"/>
  <c r="DB45" i="58"/>
  <c r="DA45" i="58"/>
  <c r="CZ45" i="58"/>
  <c r="CY45" i="58"/>
  <c r="CX45" i="58"/>
  <c r="CW45" i="58"/>
  <c r="CV45" i="58"/>
  <c r="CU45" i="58"/>
  <c r="CT45" i="58"/>
  <c r="CS45" i="58"/>
  <c r="CR45" i="58"/>
  <c r="CQ45" i="58"/>
  <c r="CP45" i="58"/>
  <c r="CO45" i="58"/>
  <c r="CN45" i="58"/>
  <c r="CM45" i="58"/>
  <c r="CL45" i="58"/>
  <c r="CK45" i="58"/>
  <c r="CJ45" i="58"/>
  <c r="CI45" i="58"/>
  <c r="CH45" i="58"/>
  <c r="CG45" i="58"/>
  <c r="CE45" i="58"/>
  <c r="CD45" i="58"/>
  <c r="CC45" i="58"/>
  <c r="CB45" i="58"/>
  <c r="CA45" i="58"/>
  <c r="BZ45" i="58"/>
  <c r="BY45" i="58"/>
  <c r="BX45" i="58"/>
  <c r="BW45" i="58"/>
  <c r="BV45" i="58"/>
  <c r="BU45" i="58"/>
  <c r="BT45" i="58"/>
  <c r="BS45" i="58"/>
  <c r="BR45" i="58"/>
  <c r="BQ45" i="58"/>
  <c r="BP45" i="58"/>
  <c r="BO45" i="58"/>
  <c r="BN45" i="58"/>
  <c r="BM45" i="58"/>
  <c r="BL45" i="58"/>
  <c r="BK45" i="58"/>
  <c r="BJ45" i="58"/>
  <c r="BI45" i="58"/>
  <c r="BH45" i="58"/>
  <c r="BG45" i="58"/>
  <c r="D45" i="58"/>
  <c r="DE44" i="58"/>
  <c r="DD44" i="58"/>
  <c r="DC44" i="58"/>
  <c r="DB44" i="58"/>
  <c r="DA44" i="58"/>
  <c r="CZ44" i="58"/>
  <c r="CY44" i="58"/>
  <c r="CX44" i="58"/>
  <c r="CW44" i="58"/>
  <c r="CV44" i="58"/>
  <c r="CU44" i="58"/>
  <c r="CT44" i="58"/>
  <c r="CS44" i="58"/>
  <c r="CR44" i="58"/>
  <c r="CQ44" i="58"/>
  <c r="CP44" i="58"/>
  <c r="CO44" i="58"/>
  <c r="CN44" i="58"/>
  <c r="CM44" i="58"/>
  <c r="CL44" i="58"/>
  <c r="CK44" i="58"/>
  <c r="CJ44" i="58"/>
  <c r="CI44" i="58"/>
  <c r="CH44" i="58"/>
  <c r="CG44" i="58"/>
  <c r="CE44" i="58"/>
  <c r="CD44" i="58"/>
  <c r="CC44" i="58"/>
  <c r="CB44" i="58"/>
  <c r="EB44" i="58" s="1"/>
  <c r="CA44" i="58"/>
  <c r="BZ44" i="58"/>
  <c r="BY44" i="58"/>
  <c r="BX44" i="58"/>
  <c r="BW44" i="58"/>
  <c r="BV44" i="58"/>
  <c r="BU44" i="58"/>
  <c r="BT44" i="58"/>
  <c r="DT44" i="58" s="1"/>
  <c r="BS44" i="58"/>
  <c r="BR44" i="58"/>
  <c r="BQ44" i="58"/>
  <c r="BP44" i="58"/>
  <c r="DP44" i="58" s="1"/>
  <c r="BO44" i="58"/>
  <c r="BN44" i="58"/>
  <c r="BM44" i="58"/>
  <c r="BL44" i="58"/>
  <c r="BK44" i="58"/>
  <c r="BJ44" i="58"/>
  <c r="BI44" i="58"/>
  <c r="BH44" i="58"/>
  <c r="DH44" i="58" s="1"/>
  <c r="BG44" i="58"/>
  <c r="D44" i="58"/>
  <c r="DE43" i="58"/>
  <c r="DD43" i="58"/>
  <c r="DC43" i="58"/>
  <c r="DB43" i="58"/>
  <c r="DA43" i="58"/>
  <c r="CZ43" i="58"/>
  <c r="CY43" i="58"/>
  <c r="CX43" i="58"/>
  <c r="CW43" i="58"/>
  <c r="CV43" i="58"/>
  <c r="CU43" i="58"/>
  <c r="CT43" i="58"/>
  <c r="CS43" i="58"/>
  <c r="CR43" i="58"/>
  <c r="CQ43" i="58"/>
  <c r="CP43" i="58"/>
  <c r="CO43" i="58"/>
  <c r="CN43" i="58"/>
  <c r="CM43" i="58"/>
  <c r="CL43" i="58"/>
  <c r="CK43" i="58"/>
  <c r="CJ43" i="58"/>
  <c r="CI43" i="58"/>
  <c r="CH43" i="58"/>
  <c r="CG43" i="58"/>
  <c r="CE43" i="58"/>
  <c r="CD43" i="58"/>
  <c r="CC43" i="58"/>
  <c r="CB43" i="58"/>
  <c r="CA43" i="58"/>
  <c r="BZ43" i="58"/>
  <c r="EZ43" i="58" s="1"/>
  <c r="BY43" i="58"/>
  <c r="BX43" i="58"/>
  <c r="BW43" i="58"/>
  <c r="BV43" i="58"/>
  <c r="BU43" i="58"/>
  <c r="BT43" i="58"/>
  <c r="BS43" i="58"/>
  <c r="BR43" i="58"/>
  <c r="BQ43" i="58"/>
  <c r="BP43" i="58"/>
  <c r="BO43" i="58"/>
  <c r="BN43" i="58"/>
  <c r="BM43" i="58"/>
  <c r="BL43" i="58"/>
  <c r="BK43" i="58"/>
  <c r="BJ43" i="58"/>
  <c r="EJ43" i="58" s="1"/>
  <c r="BI43" i="58"/>
  <c r="BH43" i="58"/>
  <c r="BG43" i="58"/>
  <c r="D43" i="58"/>
  <c r="DE42" i="58"/>
  <c r="DD42" i="58"/>
  <c r="DC42" i="58"/>
  <c r="DB42" i="58"/>
  <c r="DA42" i="58"/>
  <c r="CZ42" i="58"/>
  <c r="CY42" i="58"/>
  <c r="CX42" i="58"/>
  <c r="CW42" i="58"/>
  <c r="CV42" i="58"/>
  <c r="CU42" i="58"/>
  <c r="CT42" i="58"/>
  <c r="CS42" i="58"/>
  <c r="CR42" i="58"/>
  <c r="CQ42" i="58"/>
  <c r="CP42" i="58"/>
  <c r="CO42" i="58"/>
  <c r="CN42" i="58"/>
  <c r="CM42" i="58"/>
  <c r="CL42" i="58"/>
  <c r="CK42" i="58"/>
  <c r="CJ42" i="58"/>
  <c r="CI42" i="58"/>
  <c r="CH42" i="58"/>
  <c r="CG42" i="58"/>
  <c r="CE42" i="58"/>
  <c r="CD42" i="58"/>
  <c r="CC42" i="58"/>
  <c r="CB42" i="58"/>
  <c r="CA42" i="58"/>
  <c r="BZ42" i="58"/>
  <c r="BY42" i="58"/>
  <c r="BX42" i="58"/>
  <c r="BW42" i="58"/>
  <c r="BV42" i="58"/>
  <c r="BU42" i="58"/>
  <c r="BT42" i="58"/>
  <c r="BS42" i="58"/>
  <c r="BR42" i="58"/>
  <c r="BQ42" i="58"/>
  <c r="BP42" i="58"/>
  <c r="BO42" i="58"/>
  <c r="BN42" i="58"/>
  <c r="BM42" i="58"/>
  <c r="BL42" i="58"/>
  <c r="BK42" i="58"/>
  <c r="BJ42" i="58"/>
  <c r="BI42" i="58"/>
  <c r="BH42" i="58"/>
  <c r="BG42" i="58"/>
  <c r="EG42" i="58" s="1"/>
  <c r="D42" i="58"/>
  <c r="DE41" i="58"/>
  <c r="DD41" i="58"/>
  <c r="DC41" i="58"/>
  <c r="DB41" i="58"/>
  <c r="DA41" i="58"/>
  <c r="CZ41" i="58"/>
  <c r="CY41" i="58"/>
  <c r="CX41" i="58"/>
  <c r="CW41" i="58"/>
  <c r="CV41" i="58"/>
  <c r="CU41" i="58"/>
  <c r="CT41" i="58"/>
  <c r="CS41" i="58"/>
  <c r="CR41" i="58"/>
  <c r="CQ41" i="58"/>
  <c r="CP41" i="58"/>
  <c r="CO41" i="58"/>
  <c r="CN41" i="58"/>
  <c r="CM41" i="58"/>
  <c r="CL41" i="58"/>
  <c r="CK41" i="58"/>
  <c r="CJ41" i="58"/>
  <c r="CI41" i="58"/>
  <c r="CH41" i="58"/>
  <c r="CG41" i="58"/>
  <c r="CE41" i="58"/>
  <c r="CD41" i="58"/>
  <c r="CC41" i="58"/>
  <c r="CB41" i="58"/>
  <c r="FB41" i="58" s="1"/>
  <c r="CA41" i="58"/>
  <c r="BZ41" i="58"/>
  <c r="BY41" i="58"/>
  <c r="BX41" i="58"/>
  <c r="BW41" i="58"/>
  <c r="BV41" i="58"/>
  <c r="BU41" i="58"/>
  <c r="BT41" i="58"/>
  <c r="ET41" i="58" s="1"/>
  <c r="BS41" i="58"/>
  <c r="BR41" i="58"/>
  <c r="BQ41" i="58"/>
  <c r="BP41" i="58"/>
  <c r="EP41" i="58" s="1"/>
  <c r="BO41" i="58"/>
  <c r="BN41" i="58"/>
  <c r="BM41" i="58"/>
  <c r="BL41" i="58"/>
  <c r="BK41" i="58"/>
  <c r="BJ41" i="58"/>
  <c r="BI41" i="58"/>
  <c r="BH41" i="58"/>
  <c r="EH41" i="58" s="1"/>
  <c r="BG41" i="58"/>
  <c r="D41" i="58"/>
  <c r="DE40" i="58"/>
  <c r="DD40" i="58"/>
  <c r="DC40" i="58"/>
  <c r="DB40" i="58"/>
  <c r="DA40" i="58"/>
  <c r="CZ40" i="58"/>
  <c r="CY40" i="58"/>
  <c r="CX40" i="58"/>
  <c r="CW40" i="58"/>
  <c r="CV40" i="58"/>
  <c r="CU40" i="58"/>
  <c r="CT40" i="58"/>
  <c r="CS40" i="58"/>
  <c r="CR40" i="58"/>
  <c r="CQ40" i="58"/>
  <c r="CP40" i="58"/>
  <c r="CO40" i="58"/>
  <c r="CN40" i="58"/>
  <c r="CM40" i="58"/>
  <c r="CL40" i="58"/>
  <c r="CK40" i="58"/>
  <c r="CJ40" i="58"/>
  <c r="CI40" i="58"/>
  <c r="CH40" i="58"/>
  <c r="CG40" i="58"/>
  <c r="CE40" i="58"/>
  <c r="CD40" i="58"/>
  <c r="CC40" i="58"/>
  <c r="CB40" i="58"/>
  <c r="CA40" i="58"/>
  <c r="BZ40" i="58"/>
  <c r="BY40" i="58"/>
  <c r="BX40" i="58"/>
  <c r="BW40" i="58"/>
  <c r="BV40" i="58"/>
  <c r="BU40" i="58"/>
  <c r="BT40" i="58"/>
  <c r="BS40" i="58"/>
  <c r="BR40" i="58"/>
  <c r="BQ40" i="58"/>
  <c r="BP40" i="58"/>
  <c r="BO40" i="58"/>
  <c r="BN40" i="58"/>
  <c r="BM40" i="58"/>
  <c r="BL40" i="58"/>
  <c r="BK40" i="58"/>
  <c r="BJ40" i="58"/>
  <c r="BI40" i="58"/>
  <c r="BH40" i="58"/>
  <c r="BG40" i="58"/>
  <c r="DG40" i="58" s="1"/>
  <c r="D40" i="58"/>
  <c r="DE39" i="58"/>
  <c r="DD39" i="58"/>
  <c r="DC39" i="58"/>
  <c r="DB39" i="58"/>
  <c r="DA39" i="58"/>
  <c r="CZ39" i="58"/>
  <c r="CY39" i="58"/>
  <c r="CX39" i="58"/>
  <c r="CW39" i="58"/>
  <c r="CV39" i="58"/>
  <c r="CU39" i="58"/>
  <c r="CT39" i="58"/>
  <c r="CS39" i="58"/>
  <c r="CR39" i="58"/>
  <c r="CQ39" i="58"/>
  <c r="CP39" i="58"/>
  <c r="CO39" i="58"/>
  <c r="CN39" i="58"/>
  <c r="CM39" i="58"/>
  <c r="CL39" i="58"/>
  <c r="CK39" i="58"/>
  <c r="CJ39" i="58"/>
  <c r="CI39" i="58"/>
  <c r="CH39" i="58"/>
  <c r="DH39" i="58" s="1"/>
  <c r="CG39" i="58"/>
  <c r="CE39" i="58"/>
  <c r="FE39" i="58" s="1"/>
  <c r="CD39" i="58"/>
  <c r="CC39" i="58"/>
  <c r="CB39" i="58"/>
  <c r="CA39" i="58"/>
  <c r="BZ39" i="58"/>
  <c r="BY39" i="58"/>
  <c r="BX39" i="58"/>
  <c r="BW39" i="58"/>
  <c r="BV39" i="58"/>
  <c r="BU39" i="58"/>
  <c r="BT39" i="58"/>
  <c r="BS39" i="58"/>
  <c r="BR39" i="58"/>
  <c r="BQ39" i="58"/>
  <c r="BP39" i="58"/>
  <c r="BO39" i="58"/>
  <c r="BN39" i="58"/>
  <c r="BM39" i="58"/>
  <c r="BL39" i="58"/>
  <c r="BK39" i="58"/>
  <c r="BJ39" i="58"/>
  <c r="BI39" i="58"/>
  <c r="BH39" i="58"/>
  <c r="BG39" i="58"/>
  <c r="D39" i="58"/>
  <c r="DE38" i="58"/>
  <c r="DD38" i="58"/>
  <c r="DC38" i="58"/>
  <c r="DB38" i="58"/>
  <c r="DA38" i="58"/>
  <c r="CZ38" i="58"/>
  <c r="CY38" i="58"/>
  <c r="CX38" i="58"/>
  <c r="CW38" i="58"/>
  <c r="CV38" i="58"/>
  <c r="CU38" i="58"/>
  <c r="CT38" i="58"/>
  <c r="CS38" i="58"/>
  <c r="CR38" i="58"/>
  <c r="CQ38" i="58"/>
  <c r="CP38" i="58"/>
  <c r="CO38" i="58"/>
  <c r="CN38" i="58"/>
  <c r="CM38" i="58"/>
  <c r="CL38" i="58"/>
  <c r="CK38" i="58"/>
  <c r="CJ38" i="58"/>
  <c r="CI38" i="58"/>
  <c r="CH38" i="58"/>
  <c r="CG38" i="58"/>
  <c r="CE38" i="58"/>
  <c r="CD38" i="58"/>
  <c r="CC38" i="58"/>
  <c r="CB38" i="58"/>
  <c r="CA38" i="58"/>
  <c r="BZ38" i="58"/>
  <c r="BY38" i="58"/>
  <c r="BX38" i="58"/>
  <c r="BW38" i="58"/>
  <c r="BV38" i="58"/>
  <c r="BU38" i="58"/>
  <c r="BT38" i="58"/>
  <c r="BS38" i="58"/>
  <c r="BR38" i="58"/>
  <c r="BQ38" i="58"/>
  <c r="BP38" i="58"/>
  <c r="BO38" i="58"/>
  <c r="BN38" i="58"/>
  <c r="BM38" i="58"/>
  <c r="BL38" i="58"/>
  <c r="BK38" i="58"/>
  <c r="BJ38" i="58"/>
  <c r="BI38" i="58"/>
  <c r="BH38" i="58"/>
  <c r="BG38" i="58"/>
  <c r="D38" i="58"/>
  <c r="DE37" i="58"/>
  <c r="DD37" i="58"/>
  <c r="DC37" i="58"/>
  <c r="DB37" i="58"/>
  <c r="DA37" i="58"/>
  <c r="CZ37" i="58"/>
  <c r="CY37" i="58"/>
  <c r="CX37" i="58"/>
  <c r="CW37" i="58"/>
  <c r="CV37" i="58"/>
  <c r="CU37" i="58"/>
  <c r="CT37" i="58"/>
  <c r="CS37" i="58"/>
  <c r="CR37" i="58"/>
  <c r="CQ37" i="58"/>
  <c r="CP37" i="58"/>
  <c r="CO37" i="58"/>
  <c r="CN37" i="58"/>
  <c r="CM37" i="58"/>
  <c r="CL37" i="58"/>
  <c r="CK37" i="58"/>
  <c r="CJ37" i="58"/>
  <c r="CI37" i="58"/>
  <c r="CH37" i="58"/>
  <c r="CG37" i="58"/>
  <c r="CE37" i="58"/>
  <c r="CD37" i="58"/>
  <c r="CC37" i="58"/>
  <c r="CB37" i="58"/>
  <c r="CA37" i="58"/>
  <c r="BZ37" i="58"/>
  <c r="BY37" i="58"/>
  <c r="BX37" i="58"/>
  <c r="BW37" i="58"/>
  <c r="BV37" i="58"/>
  <c r="BU37" i="58"/>
  <c r="BT37" i="58"/>
  <c r="DT37" i="58" s="1"/>
  <c r="BS37" i="58"/>
  <c r="DS37" i="58" s="1"/>
  <c r="BR37" i="58"/>
  <c r="BQ37" i="58"/>
  <c r="BP37" i="58"/>
  <c r="BO37" i="58"/>
  <c r="BN37" i="58"/>
  <c r="BM37" i="58"/>
  <c r="BL37" i="58"/>
  <c r="BK37" i="58"/>
  <c r="BJ37" i="58"/>
  <c r="BI37" i="58"/>
  <c r="BH37" i="58"/>
  <c r="BG37" i="58"/>
  <c r="D37" i="58"/>
  <c r="DE36" i="58"/>
  <c r="DD36" i="58"/>
  <c r="DC36" i="58"/>
  <c r="DB36" i="58"/>
  <c r="DA36" i="58"/>
  <c r="CZ36" i="58"/>
  <c r="CY36" i="58"/>
  <c r="CX36" i="58"/>
  <c r="CW36" i="58"/>
  <c r="CV36" i="58"/>
  <c r="CU36" i="58"/>
  <c r="CT36" i="58"/>
  <c r="CS36" i="58"/>
  <c r="CR36" i="58"/>
  <c r="CQ36" i="58"/>
  <c r="CP36" i="58"/>
  <c r="CO36" i="58"/>
  <c r="CN36" i="58"/>
  <c r="CM36" i="58"/>
  <c r="CL36" i="58"/>
  <c r="CK36" i="58"/>
  <c r="CJ36" i="58"/>
  <c r="CI36" i="58"/>
  <c r="CH36" i="58"/>
  <c r="CG36" i="58"/>
  <c r="CE36" i="58"/>
  <c r="CD36" i="58"/>
  <c r="CC36" i="58"/>
  <c r="CB36" i="58"/>
  <c r="FB36" i="58" s="1"/>
  <c r="CA36" i="58"/>
  <c r="BZ36" i="58"/>
  <c r="BY36" i="58"/>
  <c r="BX36" i="58"/>
  <c r="BW36" i="58"/>
  <c r="BV36" i="58"/>
  <c r="BU36" i="58"/>
  <c r="BT36" i="58"/>
  <c r="DT36" i="58" s="1"/>
  <c r="BS36" i="58"/>
  <c r="BR36" i="58"/>
  <c r="BQ36" i="58"/>
  <c r="BP36" i="58"/>
  <c r="BO36" i="58"/>
  <c r="BN36" i="58"/>
  <c r="BM36" i="58"/>
  <c r="BL36" i="58"/>
  <c r="BK36" i="58"/>
  <c r="BJ36" i="58"/>
  <c r="BI36" i="58"/>
  <c r="BH36" i="58"/>
  <c r="BG36" i="58"/>
  <c r="D36" i="58"/>
  <c r="DE35" i="58"/>
  <c r="DD35" i="58"/>
  <c r="DC35" i="58"/>
  <c r="DB35" i="58"/>
  <c r="DA35" i="58"/>
  <c r="CZ35" i="58"/>
  <c r="CY35" i="58"/>
  <c r="CX35" i="58"/>
  <c r="CW35" i="58"/>
  <c r="CV35" i="58"/>
  <c r="CU35" i="58"/>
  <c r="CT35" i="58"/>
  <c r="CS35" i="58"/>
  <c r="CR35" i="58"/>
  <c r="CQ35" i="58"/>
  <c r="CP35" i="58"/>
  <c r="CO35" i="58"/>
  <c r="CN35" i="58"/>
  <c r="CM35" i="58"/>
  <c r="CL35" i="58"/>
  <c r="CK35" i="58"/>
  <c r="CJ35" i="58"/>
  <c r="CI35" i="58"/>
  <c r="CH35" i="58"/>
  <c r="CG35" i="58"/>
  <c r="CE35" i="58"/>
  <c r="CD35" i="58"/>
  <c r="CC35" i="58"/>
  <c r="CB35" i="58"/>
  <c r="FB35" i="58" s="1"/>
  <c r="CA35" i="58"/>
  <c r="BZ35" i="58"/>
  <c r="BY35" i="58"/>
  <c r="BX35" i="58"/>
  <c r="DX35" i="58" s="1"/>
  <c r="BW35" i="58"/>
  <c r="BV35" i="58"/>
  <c r="BU35" i="58"/>
  <c r="BT35" i="58"/>
  <c r="BS35" i="58"/>
  <c r="BR35" i="58"/>
  <c r="BQ35" i="58"/>
  <c r="BP35" i="58"/>
  <c r="EP35" i="58" s="1"/>
  <c r="BO35" i="58"/>
  <c r="BN35" i="58"/>
  <c r="BM35" i="58"/>
  <c r="BL35" i="58"/>
  <c r="EL35" i="58" s="1"/>
  <c r="BK35" i="58"/>
  <c r="BJ35" i="58"/>
  <c r="BI35" i="58"/>
  <c r="BH35" i="58"/>
  <c r="BG35" i="58"/>
  <c r="D35" i="58"/>
  <c r="DE34" i="58"/>
  <c r="DD34" i="58"/>
  <c r="DC34" i="58"/>
  <c r="DB34" i="58"/>
  <c r="DA34" i="58"/>
  <c r="CZ34" i="58"/>
  <c r="CY34" i="58"/>
  <c r="CX34" i="58"/>
  <c r="CW34" i="58"/>
  <c r="CV34" i="58"/>
  <c r="CU34" i="58"/>
  <c r="CT34" i="58"/>
  <c r="CS34" i="58"/>
  <c r="CR34" i="58"/>
  <c r="CQ34" i="58"/>
  <c r="CP34" i="58"/>
  <c r="CO34" i="58"/>
  <c r="CN34" i="58"/>
  <c r="CM34" i="58"/>
  <c r="CL34" i="58"/>
  <c r="CK34" i="58"/>
  <c r="CJ34" i="58"/>
  <c r="CI34" i="58"/>
  <c r="CH34" i="58"/>
  <c r="CG34" i="58"/>
  <c r="CE34" i="58"/>
  <c r="CD34" i="58"/>
  <c r="CC34" i="58"/>
  <c r="CB34" i="58"/>
  <c r="CA34" i="58"/>
  <c r="BZ34" i="58"/>
  <c r="BY34" i="58"/>
  <c r="BX34" i="58"/>
  <c r="BW34" i="58"/>
  <c r="BV34" i="58"/>
  <c r="BU34" i="58"/>
  <c r="BT34" i="58"/>
  <c r="BS34" i="58"/>
  <c r="BR34" i="58"/>
  <c r="BQ34" i="58"/>
  <c r="BP34" i="58"/>
  <c r="BO34" i="58"/>
  <c r="BN34" i="58"/>
  <c r="BM34" i="58"/>
  <c r="BL34" i="58"/>
  <c r="BK34" i="58"/>
  <c r="BJ34" i="58"/>
  <c r="BI34" i="58"/>
  <c r="BH34" i="58"/>
  <c r="BG34" i="58"/>
  <c r="D34" i="58"/>
  <c r="DE33" i="58"/>
  <c r="DD33" i="58"/>
  <c r="DC33" i="58"/>
  <c r="DB33" i="58"/>
  <c r="DA33" i="58"/>
  <c r="CZ33" i="58"/>
  <c r="CY33" i="58"/>
  <c r="CX33" i="58"/>
  <c r="CW33" i="58"/>
  <c r="CV33" i="58"/>
  <c r="CU33" i="58"/>
  <c r="CT33" i="58"/>
  <c r="CS33" i="58"/>
  <c r="CR33" i="58"/>
  <c r="CQ33" i="58"/>
  <c r="CP33" i="58"/>
  <c r="CO33" i="58"/>
  <c r="CN33" i="58"/>
  <c r="CM33" i="58"/>
  <c r="CL33" i="58"/>
  <c r="CK33" i="58"/>
  <c r="CJ33" i="58"/>
  <c r="CI33" i="58"/>
  <c r="CH33" i="58"/>
  <c r="CG33" i="58"/>
  <c r="CE33" i="58"/>
  <c r="CD33" i="58"/>
  <c r="CC33" i="58"/>
  <c r="CB33" i="58"/>
  <c r="CA33" i="58"/>
  <c r="BZ33" i="58"/>
  <c r="BY33" i="58"/>
  <c r="BX33" i="58"/>
  <c r="BW33" i="58"/>
  <c r="BV33" i="58"/>
  <c r="EV33" i="58" s="1"/>
  <c r="BU33" i="58"/>
  <c r="BT33" i="58"/>
  <c r="BS33" i="58"/>
  <c r="BR33" i="58"/>
  <c r="ER33" i="58" s="1"/>
  <c r="BQ33" i="58"/>
  <c r="BP33" i="58"/>
  <c r="BO33" i="58"/>
  <c r="BN33" i="58"/>
  <c r="BM33" i="58"/>
  <c r="BL33" i="58"/>
  <c r="BK33" i="58"/>
  <c r="BJ33" i="58"/>
  <c r="EJ33" i="58" s="1"/>
  <c r="BI33" i="58"/>
  <c r="BH33" i="58"/>
  <c r="BG33" i="58"/>
  <c r="D33" i="58"/>
  <c r="DE32" i="58"/>
  <c r="DD32" i="58"/>
  <c r="DC32" i="58"/>
  <c r="DB32" i="58"/>
  <c r="DA32" i="58"/>
  <c r="CZ32" i="58"/>
  <c r="CY32" i="58"/>
  <c r="CX32" i="58"/>
  <c r="DX32" i="58" s="1"/>
  <c r="CW32" i="58"/>
  <c r="CV32" i="58"/>
  <c r="CU32" i="58"/>
  <c r="CT32" i="58"/>
  <c r="CS32" i="58"/>
  <c r="CR32" i="58"/>
  <c r="CQ32" i="58"/>
  <c r="CP32" i="58"/>
  <c r="CO32" i="58"/>
  <c r="CN32" i="58"/>
  <c r="CM32" i="58"/>
  <c r="CL32" i="58"/>
  <c r="CK32" i="58"/>
  <c r="CJ32" i="58"/>
  <c r="CI32" i="58"/>
  <c r="CH32" i="58"/>
  <c r="CG32" i="58"/>
  <c r="CE32" i="58"/>
  <c r="CD32" i="58"/>
  <c r="CC32" i="58"/>
  <c r="CB32" i="58"/>
  <c r="CA32" i="58"/>
  <c r="BZ32" i="58"/>
  <c r="BY32" i="58"/>
  <c r="BX32" i="58"/>
  <c r="BW32" i="58"/>
  <c r="BV32" i="58"/>
  <c r="BU32" i="58"/>
  <c r="BT32" i="58"/>
  <c r="BS32" i="58"/>
  <c r="BR32" i="58"/>
  <c r="BQ32" i="58"/>
  <c r="BP32" i="58"/>
  <c r="BO32" i="58"/>
  <c r="BN32" i="58"/>
  <c r="BM32" i="58"/>
  <c r="BL32" i="58"/>
  <c r="BK32" i="58"/>
  <c r="BJ32" i="58"/>
  <c r="BI32" i="58"/>
  <c r="BH32" i="58"/>
  <c r="BG32" i="58"/>
  <c r="D32" i="58"/>
  <c r="DE31" i="58"/>
  <c r="DD31" i="58"/>
  <c r="DC31" i="58"/>
  <c r="DB31" i="58"/>
  <c r="DA31" i="58"/>
  <c r="CZ31" i="58"/>
  <c r="CY31" i="58"/>
  <c r="CX31" i="58"/>
  <c r="CW31" i="58"/>
  <c r="CV31" i="58"/>
  <c r="CU31" i="58"/>
  <c r="CT31" i="58"/>
  <c r="CS31" i="58"/>
  <c r="CR31" i="58"/>
  <c r="CQ31" i="58"/>
  <c r="CP31" i="58"/>
  <c r="CO31" i="58"/>
  <c r="CN31" i="58"/>
  <c r="CM31" i="58"/>
  <c r="CL31" i="58"/>
  <c r="CK31" i="58"/>
  <c r="CJ31" i="58"/>
  <c r="CI31" i="58"/>
  <c r="CH31" i="58"/>
  <c r="CG31" i="58"/>
  <c r="CE31" i="58"/>
  <c r="CD31" i="58"/>
  <c r="CC31" i="58"/>
  <c r="EC31" i="58" s="1"/>
  <c r="CB31" i="58"/>
  <c r="CA31" i="58"/>
  <c r="BZ31" i="58"/>
  <c r="BY31" i="58"/>
  <c r="BX31" i="58"/>
  <c r="BW31" i="58"/>
  <c r="BV31" i="58"/>
  <c r="BU31" i="58"/>
  <c r="EU31" i="58" s="1"/>
  <c r="BT31" i="58"/>
  <c r="BS31" i="58"/>
  <c r="BR31" i="58"/>
  <c r="BQ31" i="58"/>
  <c r="EQ31" i="58" s="1"/>
  <c r="BP31" i="58"/>
  <c r="BO31" i="58"/>
  <c r="BN31" i="58"/>
  <c r="BM31" i="58"/>
  <c r="BL31" i="58"/>
  <c r="BK31" i="58"/>
  <c r="BJ31" i="58"/>
  <c r="BI31" i="58"/>
  <c r="BH31" i="58"/>
  <c r="BG31" i="58"/>
  <c r="D31" i="58"/>
  <c r="DE30" i="58"/>
  <c r="DD30" i="58"/>
  <c r="DC30" i="58"/>
  <c r="DB30" i="58"/>
  <c r="DA30" i="58"/>
  <c r="CZ30" i="58"/>
  <c r="CY30" i="58"/>
  <c r="CX30" i="58"/>
  <c r="CW30" i="58"/>
  <c r="CV30" i="58"/>
  <c r="CU30" i="58"/>
  <c r="CT30" i="58"/>
  <c r="CS30" i="58"/>
  <c r="CR30" i="58"/>
  <c r="CQ30" i="58"/>
  <c r="CP30" i="58"/>
  <c r="CO30" i="58"/>
  <c r="CN30" i="58"/>
  <c r="CM30" i="58"/>
  <c r="CL30" i="58"/>
  <c r="CK30" i="58"/>
  <c r="CJ30" i="58"/>
  <c r="CI30" i="58"/>
  <c r="CH30" i="58"/>
  <c r="CG30" i="58"/>
  <c r="CE30" i="58"/>
  <c r="CD30" i="58"/>
  <c r="CC30" i="58"/>
  <c r="CB30" i="58"/>
  <c r="FB30" i="58" s="1"/>
  <c r="CA30" i="58"/>
  <c r="BZ30" i="58"/>
  <c r="BY30" i="58"/>
  <c r="BX30" i="58"/>
  <c r="EX30" i="58" s="1"/>
  <c r="BW30" i="58"/>
  <c r="BV30" i="58"/>
  <c r="BU30" i="58"/>
  <c r="BT30" i="58"/>
  <c r="ET30" i="58" s="1"/>
  <c r="BS30" i="58"/>
  <c r="BR30" i="58"/>
  <c r="BQ30" i="58"/>
  <c r="BP30" i="58"/>
  <c r="EP30" i="58" s="1"/>
  <c r="BO30" i="58"/>
  <c r="BN30" i="58"/>
  <c r="BM30" i="58"/>
  <c r="BL30" i="58"/>
  <c r="EL30" i="58" s="1"/>
  <c r="BK30" i="58"/>
  <c r="BJ30" i="58"/>
  <c r="BI30" i="58"/>
  <c r="BH30" i="58"/>
  <c r="EH30" i="58" s="1"/>
  <c r="BG30" i="58"/>
  <c r="D30" i="58"/>
  <c r="DE29" i="58"/>
  <c r="DD29" i="58"/>
  <c r="DC29" i="58"/>
  <c r="DB29" i="58"/>
  <c r="DA29" i="58"/>
  <c r="CZ29" i="58"/>
  <c r="CY29" i="58"/>
  <c r="CX29" i="58"/>
  <c r="CW29" i="58"/>
  <c r="CV29" i="58"/>
  <c r="CU29" i="58"/>
  <c r="CT29" i="58"/>
  <c r="CS29" i="58"/>
  <c r="CR29" i="58"/>
  <c r="CQ29" i="58"/>
  <c r="CP29" i="58"/>
  <c r="CO29" i="58"/>
  <c r="CN29" i="58"/>
  <c r="CM29" i="58"/>
  <c r="CL29" i="58"/>
  <c r="CK29" i="58"/>
  <c r="CJ29" i="58"/>
  <c r="CI29" i="58"/>
  <c r="CH29" i="58"/>
  <c r="CG29" i="58"/>
  <c r="CE29" i="58"/>
  <c r="EE29" i="58" s="1"/>
  <c r="CD29" i="58"/>
  <c r="CC29" i="58"/>
  <c r="CB29" i="58"/>
  <c r="CA29" i="58"/>
  <c r="FA29" i="58" s="1"/>
  <c r="BZ29" i="58"/>
  <c r="BY29" i="58"/>
  <c r="BX29" i="58"/>
  <c r="BW29" i="58"/>
  <c r="DW29" i="58" s="1"/>
  <c r="BV29" i="58"/>
  <c r="BU29" i="58"/>
  <c r="BT29" i="58"/>
  <c r="BS29" i="58"/>
  <c r="ES29" i="58" s="1"/>
  <c r="BR29" i="58"/>
  <c r="BQ29" i="58"/>
  <c r="BP29" i="58"/>
  <c r="BO29" i="58"/>
  <c r="DO29" i="58" s="1"/>
  <c r="BN29" i="58"/>
  <c r="BM29" i="58"/>
  <c r="BL29" i="58"/>
  <c r="BK29" i="58"/>
  <c r="EK29" i="58" s="1"/>
  <c r="BJ29" i="58"/>
  <c r="BI29" i="58"/>
  <c r="BH29" i="58"/>
  <c r="BG29" i="58"/>
  <c r="DG29" i="58" s="1"/>
  <c r="D29" i="58"/>
  <c r="DE28" i="58"/>
  <c r="DD28" i="58"/>
  <c r="DC28" i="58"/>
  <c r="DB28" i="58"/>
  <c r="DA28" i="58"/>
  <c r="CZ28" i="58"/>
  <c r="CY28" i="58"/>
  <c r="CX28" i="58"/>
  <c r="CW28" i="58"/>
  <c r="CV28" i="58"/>
  <c r="CU28" i="58"/>
  <c r="CT28" i="58"/>
  <c r="CS28" i="58"/>
  <c r="CR28" i="58"/>
  <c r="CQ28" i="58"/>
  <c r="CP28" i="58"/>
  <c r="CO28" i="58"/>
  <c r="CN28" i="58"/>
  <c r="CM28" i="58"/>
  <c r="CL28" i="58"/>
  <c r="CK28" i="58"/>
  <c r="CJ28" i="58"/>
  <c r="CI28" i="58"/>
  <c r="CH28" i="58"/>
  <c r="CG28" i="58"/>
  <c r="CE28" i="58"/>
  <c r="CD28" i="58"/>
  <c r="CC28" i="58"/>
  <c r="CB28" i="58"/>
  <c r="CA28" i="58"/>
  <c r="BZ28" i="58"/>
  <c r="BY28" i="58"/>
  <c r="BX28" i="58"/>
  <c r="BW28" i="58"/>
  <c r="BV28" i="58"/>
  <c r="BU28" i="58"/>
  <c r="BT28" i="58"/>
  <c r="BS28" i="58"/>
  <c r="BR28" i="58"/>
  <c r="BQ28" i="58"/>
  <c r="BP28" i="58"/>
  <c r="BO28" i="58"/>
  <c r="BN28" i="58"/>
  <c r="BM28" i="58"/>
  <c r="BL28" i="58"/>
  <c r="BK28" i="58"/>
  <c r="BJ28" i="58"/>
  <c r="BI28" i="58"/>
  <c r="BH28" i="58"/>
  <c r="EH28" i="58" s="1"/>
  <c r="BG28" i="58"/>
  <c r="D28" i="58"/>
  <c r="DE27" i="58"/>
  <c r="DD27" i="58"/>
  <c r="DC27" i="58"/>
  <c r="DB27" i="58"/>
  <c r="DA27" i="58"/>
  <c r="CZ27" i="58"/>
  <c r="CY27" i="58"/>
  <c r="CX27" i="58"/>
  <c r="CW27" i="58"/>
  <c r="CV27" i="58"/>
  <c r="CU27" i="58"/>
  <c r="CT27" i="58"/>
  <c r="CS27" i="58"/>
  <c r="CR27" i="58"/>
  <c r="CQ27" i="58"/>
  <c r="CP27" i="58"/>
  <c r="CO27" i="58"/>
  <c r="CN27" i="58"/>
  <c r="CM27" i="58"/>
  <c r="CL27" i="58"/>
  <c r="CK27" i="58"/>
  <c r="CJ27" i="58"/>
  <c r="CI27" i="58"/>
  <c r="CH27" i="58"/>
  <c r="CG27" i="58"/>
  <c r="CE27" i="58"/>
  <c r="CD27" i="58"/>
  <c r="CC27" i="58"/>
  <c r="CB27" i="58"/>
  <c r="CA27" i="58"/>
  <c r="BZ27" i="58"/>
  <c r="BY27" i="58"/>
  <c r="BX27" i="58"/>
  <c r="BW27" i="58"/>
  <c r="BV27" i="58"/>
  <c r="BU27" i="58"/>
  <c r="BT27" i="58"/>
  <c r="BS27" i="58"/>
  <c r="BR27" i="58"/>
  <c r="BQ27" i="58"/>
  <c r="BP27" i="58"/>
  <c r="BO27" i="58"/>
  <c r="BN27" i="58"/>
  <c r="BM27" i="58"/>
  <c r="BL27" i="58"/>
  <c r="BK27" i="58"/>
  <c r="BJ27" i="58"/>
  <c r="BI27" i="58"/>
  <c r="BH27" i="58"/>
  <c r="BG27" i="58"/>
  <c r="D27" i="58"/>
  <c r="DE26" i="58"/>
  <c r="FE26" i="58" s="1"/>
  <c r="DD26" i="58"/>
  <c r="DC26" i="58"/>
  <c r="DB26" i="58"/>
  <c r="DA26" i="58"/>
  <c r="CZ26" i="58"/>
  <c r="CY26" i="58"/>
  <c r="CX26" i="58"/>
  <c r="CW26" i="58"/>
  <c r="CV26" i="58"/>
  <c r="CU26" i="58"/>
  <c r="CT26" i="58"/>
  <c r="CS26" i="58"/>
  <c r="ES26" i="58" s="1"/>
  <c r="CR26" i="58"/>
  <c r="CQ26" i="58"/>
  <c r="CP26" i="58"/>
  <c r="CO26" i="58"/>
  <c r="CN26" i="58"/>
  <c r="CM26" i="58"/>
  <c r="CL26" i="58"/>
  <c r="CK26" i="58"/>
  <c r="CJ26" i="58"/>
  <c r="CI26" i="58"/>
  <c r="CH26" i="58"/>
  <c r="CG26" i="58"/>
  <c r="EG26" i="58" s="1"/>
  <c r="CE26" i="58"/>
  <c r="CD26" i="58"/>
  <c r="CC26" i="58"/>
  <c r="CB26" i="58"/>
  <c r="CA26" i="58"/>
  <c r="BZ26" i="58"/>
  <c r="BY26" i="58"/>
  <c r="BX26" i="58"/>
  <c r="BW26" i="58"/>
  <c r="BV26" i="58"/>
  <c r="BU26" i="58"/>
  <c r="BT26" i="58"/>
  <c r="BS26" i="58"/>
  <c r="BR26" i="58"/>
  <c r="ER26" i="58" s="1"/>
  <c r="BQ26" i="58"/>
  <c r="BP26" i="58"/>
  <c r="BO26" i="58"/>
  <c r="BN26" i="58"/>
  <c r="BM26" i="58"/>
  <c r="BL26" i="58"/>
  <c r="BK26" i="58"/>
  <c r="BJ26" i="58"/>
  <c r="BI26" i="58"/>
  <c r="BH26" i="58"/>
  <c r="BG26" i="58"/>
  <c r="D26" i="58"/>
  <c r="DE25" i="58"/>
  <c r="DD25" i="58"/>
  <c r="DC25" i="58"/>
  <c r="DB25" i="58"/>
  <c r="DA25" i="58"/>
  <c r="CZ25" i="58"/>
  <c r="CY25" i="58"/>
  <c r="CX25" i="58"/>
  <c r="CW25" i="58"/>
  <c r="CV25" i="58"/>
  <c r="EV25" i="58" s="1"/>
  <c r="CU25" i="58"/>
  <c r="CT25" i="58"/>
  <c r="CS25" i="58"/>
  <c r="CR25" i="58"/>
  <c r="CQ25" i="58"/>
  <c r="CP25" i="58"/>
  <c r="CO25" i="58"/>
  <c r="CN25" i="58"/>
  <c r="CM25" i="58"/>
  <c r="CL25" i="58"/>
  <c r="CK25" i="58"/>
  <c r="CJ25" i="58"/>
  <c r="EJ25" i="58" s="1"/>
  <c r="CI25" i="58"/>
  <c r="CH25" i="58"/>
  <c r="CG25" i="58"/>
  <c r="CE25" i="58"/>
  <c r="EE25" i="58" s="1"/>
  <c r="CD25" i="58"/>
  <c r="CC25" i="58"/>
  <c r="CB25" i="58"/>
  <c r="CA25" i="58"/>
  <c r="BZ25" i="58"/>
  <c r="BY25" i="58"/>
  <c r="BX25" i="58"/>
  <c r="BW25" i="58"/>
  <c r="DW25" i="58" s="1"/>
  <c r="BV25" i="58"/>
  <c r="BU25" i="58"/>
  <c r="BT25" i="58"/>
  <c r="BS25" i="58"/>
  <c r="ES25" i="58" s="1"/>
  <c r="BR25" i="58"/>
  <c r="BQ25" i="58"/>
  <c r="BP25" i="58"/>
  <c r="BO25" i="58"/>
  <c r="BN25" i="58"/>
  <c r="BM25" i="58"/>
  <c r="BL25" i="58"/>
  <c r="BK25" i="58"/>
  <c r="EK25" i="58" s="1"/>
  <c r="BJ25" i="58"/>
  <c r="BI25" i="58"/>
  <c r="BH25" i="58"/>
  <c r="BG25" i="58"/>
  <c r="DG25" i="58" s="1"/>
  <c r="D25" i="58"/>
  <c r="DE24" i="58"/>
  <c r="DD24" i="58"/>
  <c r="DC24" i="58"/>
  <c r="DB24" i="58"/>
  <c r="EB24" i="58" s="1"/>
  <c r="DA24" i="58"/>
  <c r="CZ24" i="58"/>
  <c r="CY24" i="58"/>
  <c r="CX24" i="58"/>
  <c r="CW24" i="58"/>
  <c r="CV24" i="58"/>
  <c r="CU24" i="58"/>
  <c r="CT24" i="58"/>
  <c r="CS24" i="58"/>
  <c r="CR24" i="58"/>
  <c r="CQ24" i="58"/>
  <c r="CP24" i="58"/>
  <c r="DP24" i="58" s="1"/>
  <c r="CO24" i="58"/>
  <c r="CN24" i="58"/>
  <c r="CM24" i="58"/>
  <c r="CL24" i="58"/>
  <c r="CK24" i="58"/>
  <c r="CJ24" i="58"/>
  <c r="CI24" i="58"/>
  <c r="CH24" i="58"/>
  <c r="CG24" i="58"/>
  <c r="CE24" i="58"/>
  <c r="EE24" i="58" s="1"/>
  <c r="CD24" i="58"/>
  <c r="CC24" i="58"/>
  <c r="CB24" i="58"/>
  <c r="CA24" i="58"/>
  <c r="BZ24" i="58"/>
  <c r="BY24" i="58"/>
  <c r="BX24" i="58"/>
  <c r="BW24" i="58"/>
  <c r="DW24" i="58" s="1"/>
  <c r="BV24" i="58"/>
  <c r="BU24" i="58"/>
  <c r="BT24" i="58"/>
  <c r="BS24" i="58"/>
  <c r="BR24" i="58"/>
  <c r="BQ24" i="58"/>
  <c r="BP24" i="58"/>
  <c r="BO24" i="58"/>
  <c r="DO24" i="58" s="1"/>
  <c r="BN24" i="58"/>
  <c r="BM24" i="58"/>
  <c r="BL24" i="58"/>
  <c r="BK24" i="58"/>
  <c r="DK24" i="58" s="1"/>
  <c r="BJ24" i="58"/>
  <c r="BI24" i="58"/>
  <c r="BH24" i="58"/>
  <c r="BG24" i="58"/>
  <c r="DG24" i="58" s="1"/>
  <c r="D24" i="58"/>
  <c r="DE23" i="58"/>
  <c r="DD23" i="58"/>
  <c r="DC23" i="58"/>
  <c r="DB23" i="58"/>
  <c r="DA23" i="58"/>
  <c r="CZ23" i="58"/>
  <c r="CY23" i="58"/>
  <c r="CX23" i="58"/>
  <c r="CW23" i="58"/>
  <c r="CV23" i="58"/>
  <c r="CU23" i="58"/>
  <c r="CT23" i="58"/>
  <c r="CS23" i="58"/>
  <c r="CR23" i="58"/>
  <c r="CQ23" i="58"/>
  <c r="CP23" i="58"/>
  <c r="CO23" i="58"/>
  <c r="CN23" i="58"/>
  <c r="CM23" i="58"/>
  <c r="CL23" i="58"/>
  <c r="CK23" i="58"/>
  <c r="CJ23" i="58"/>
  <c r="CI23" i="58"/>
  <c r="CH23" i="58"/>
  <c r="CG23" i="58"/>
  <c r="CE23" i="58"/>
  <c r="CD23" i="58"/>
  <c r="CC23" i="58"/>
  <c r="CB23" i="58"/>
  <c r="CA23" i="58"/>
  <c r="BZ23" i="58"/>
  <c r="BY23" i="58"/>
  <c r="BX23" i="58"/>
  <c r="EX23" i="58" s="1"/>
  <c r="BW23" i="58"/>
  <c r="BV23" i="58"/>
  <c r="BU23" i="58"/>
  <c r="BT23" i="58"/>
  <c r="BS23" i="58"/>
  <c r="BR23" i="58"/>
  <c r="BQ23" i="58"/>
  <c r="BP23" i="58"/>
  <c r="BO23" i="58"/>
  <c r="BN23" i="58"/>
  <c r="BM23" i="58"/>
  <c r="BL23" i="58"/>
  <c r="BK23" i="58"/>
  <c r="BJ23" i="58"/>
  <c r="BI23" i="58"/>
  <c r="BH23" i="58"/>
  <c r="BG23" i="58"/>
  <c r="D23" i="58"/>
  <c r="DE22" i="58"/>
  <c r="DD22" i="58"/>
  <c r="DC22" i="58"/>
  <c r="DB22" i="58"/>
  <c r="DA22" i="58"/>
  <c r="CZ22" i="58"/>
  <c r="CY22" i="58"/>
  <c r="CX22" i="58"/>
  <c r="CW22" i="58"/>
  <c r="CV22" i="58"/>
  <c r="CU22" i="58"/>
  <c r="CT22" i="58"/>
  <c r="CS22" i="58"/>
  <c r="CR22" i="58"/>
  <c r="CQ22" i="58"/>
  <c r="CP22" i="58"/>
  <c r="CO22" i="58"/>
  <c r="CN22" i="58"/>
  <c r="CM22" i="58"/>
  <c r="CL22" i="58"/>
  <c r="CK22" i="58"/>
  <c r="CJ22" i="58"/>
  <c r="CI22" i="58"/>
  <c r="CH22" i="58"/>
  <c r="CG22" i="58"/>
  <c r="CE22" i="58"/>
  <c r="CD22" i="58"/>
  <c r="CC22" i="58"/>
  <c r="CB22" i="58"/>
  <c r="CA22" i="58"/>
  <c r="BZ22" i="58"/>
  <c r="EZ22" i="58" s="1"/>
  <c r="BY22" i="58"/>
  <c r="BX22" i="58"/>
  <c r="BW22" i="58"/>
  <c r="BV22" i="58"/>
  <c r="BU22" i="58"/>
  <c r="BT22" i="58"/>
  <c r="BS22" i="58"/>
  <c r="BR22" i="58"/>
  <c r="BQ22" i="58"/>
  <c r="BP22" i="58"/>
  <c r="BO22" i="58"/>
  <c r="BN22" i="58"/>
  <c r="BM22" i="58"/>
  <c r="BL22" i="58"/>
  <c r="BK22" i="58"/>
  <c r="BJ22" i="58"/>
  <c r="BI22" i="58"/>
  <c r="EI22" i="58" s="1"/>
  <c r="BH22" i="58"/>
  <c r="BG22" i="58"/>
  <c r="D22" i="58"/>
  <c r="DE21" i="58"/>
  <c r="DD21" i="58"/>
  <c r="DC21" i="58"/>
  <c r="DB21" i="58"/>
  <c r="DA21" i="58"/>
  <c r="CZ21" i="58"/>
  <c r="CY21" i="58"/>
  <c r="CX21" i="58"/>
  <c r="CW21" i="58"/>
  <c r="CV21" i="58"/>
  <c r="CU21" i="58"/>
  <c r="CT21" i="58"/>
  <c r="CS21" i="58"/>
  <c r="CR21" i="58"/>
  <c r="CQ21" i="58"/>
  <c r="CP21" i="58"/>
  <c r="CO21" i="58"/>
  <c r="CN21" i="58"/>
  <c r="CM21" i="58"/>
  <c r="CL21" i="58"/>
  <c r="CK21" i="58"/>
  <c r="CJ21" i="58"/>
  <c r="CI21" i="58"/>
  <c r="CH21" i="58"/>
  <c r="CG21" i="58"/>
  <c r="CE21" i="58"/>
  <c r="CD21" i="58"/>
  <c r="CC21" i="58"/>
  <c r="CB21" i="58"/>
  <c r="CA21" i="58"/>
  <c r="BZ21" i="58"/>
  <c r="BY21" i="58"/>
  <c r="BX21" i="58"/>
  <c r="BW21" i="58"/>
  <c r="BV21" i="58"/>
  <c r="BU21" i="58"/>
  <c r="BT21" i="58"/>
  <c r="BS21" i="58"/>
  <c r="BR21" i="58"/>
  <c r="BQ21" i="58"/>
  <c r="BP21" i="58"/>
  <c r="BO21" i="58"/>
  <c r="BN21" i="58"/>
  <c r="BM21" i="58"/>
  <c r="BL21" i="58"/>
  <c r="BK21" i="58"/>
  <c r="BJ21" i="58"/>
  <c r="BI21" i="58"/>
  <c r="BH21" i="58"/>
  <c r="BG21" i="58"/>
  <c r="D21" i="58"/>
  <c r="EX20" i="58"/>
  <c r="DE20" i="58"/>
  <c r="DD20" i="58"/>
  <c r="DC20" i="58"/>
  <c r="DB20" i="58"/>
  <c r="DA20" i="58"/>
  <c r="CZ20" i="58"/>
  <c r="CY20" i="58"/>
  <c r="CX20" i="58"/>
  <c r="CW20" i="58"/>
  <c r="CV20" i="58"/>
  <c r="CU20" i="58"/>
  <c r="CT20" i="58"/>
  <c r="CS20" i="58"/>
  <c r="CR20" i="58"/>
  <c r="CQ20" i="58"/>
  <c r="CP20" i="58"/>
  <c r="CO20" i="58"/>
  <c r="CN20" i="58"/>
  <c r="CM20" i="58"/>
  <c r="CL20" i="58"/>
  <c r="CK20" i="58"/>
  <c r="CJ20" i="58"/>
  <c r="CI20" i="58"/>
  <c r="CH20" i="58"/>
  <c r="CG20" i="58"/>
  <c r="CE20" i="58"/>
  <c r="CD20" i="58"/>
  <c r="CC20" i="58"/>
  <c r="CB20" i="58"/>
  <c r="CA20" i="58"/>
  <c r="EA20" i="58" s="1"/>
  <c r="BZ20" i="58"/>
  <c r="BY20" i="58"/>
  <c r="BX20" i="58"/>
  <c r="BW20" i="58"/>
  <c r="BV20" i="58"/>
  <c r="BU20" i="58"/>
  <c r="BT20" i="58"/>
  <c r="BS20" i="58"/>
  <c r="BR20" i="58"/>
  <c r="BQ20" i="58"/>
  <c r="BP20" i="58"/>
  <c r="BO20" i="58"/>
  <c r="BN20" i="58"/>
  <c r="BM20" i="58"/>
  <c r="BL20" i="58"/>
  <c r="BK20" i="58"/>
  <c r="DK20" i="58" s="1"/>
  <c r="BJ20" i="58"/>
  <c r="BI20" i="58"/>
  <c r="BH20" i="58"/>
  <c r="BG20" i="58"/>
  <c r="D20" i="58"/>
  <c r="DE19" i="58"/>
  <c r="DD19" i="58"/>
  <c r="DC19" i="58"/>
  <c r="EC19" i="58" s="1"/>
  <c r="DB19" i="58"/>
  <c r="DA19" i="58"/>
  <c r="CZ19" i="58"/>
  <c r="CY19" i="58"/>
  <c r="CX19" i="58"/>
  <c r="CW19" i="58"/>
  <c r="CV19" i="58"/>
  <c r="CU19" i="58"/>
  <c r="CT19" i="58"/>
  <c r="CS19" i="58"/>
  <c r="CR19" i="58"/>
  <c r="CQ19" i="58"/>
  <c r="DQ19" i="58" s="1"/>
  <c r="CP19" i="58"/>
  <c r="CO19" i="58"/>
  <c r="CN19" i="58"/>
  <c r="CM19" i="58"/>
  <c r="CL19" i="58"/>
  <c r="CK19" i="58"/>
  <c r="CJ19" i="58"/>
  <c r="CI19" i="58"/>
  <c r="CH19" i="58"/>
  <c r="CG19" i="58"/>
  <c r="CE19" i="58"/>
  <c r="CD19" i="58"/>
  <c r="CC19" i="58"/>
  <c r="CB19" i="58"/>
  <c r="EB19" i="58" s="1"/>
  <c r="CA19" i="58"/>
  <c r="BZ19" i="58"/>
  <c r="BY19" i="58"/>
  <c r="BX19" i="58"/>
  <c r="DX19" i="58" s="1"/>
  <c r="BW19" i="58"/>
  <c r="BV19" i="58"/>
  <c r="BU19" i="58"/>
  <c r="BT19" i="58"/>
  <c r="BS19" i="58"/>
  <c r="BR19" i="58"/>
  <c r="BQ19" i="58"/>
  <c r="BP19" i="58"/>
  <c r="BO19" i="58"/>
  <c r="BN19" i="58"/>
  <c r="BM19" i="58"/>
  <c r="BL19" i="58"/>
  <c r="EL19" i="58" s="1"/>
  <c r="BK19" i="58"/>
  <c r="BJ19" i="58"/>
  <c r="BI19" i="58"/>
  <c r="BH19" i="58"/>
  <c r="BG19" i="58"/>
  <c r="D19" i="58"/>
  <c r="DE18" i="58"/>
  <c r="DD18" i="58"/>
  <c r="DC18" i="58"/>
  <c r="DB18" i="58"/>
  <c r="DA18" i="58"/>
  <c r="CZ18" i="58"/>
  <c r="CY18" i="58"/>
  <c r="CX18" i="58"/>
  <c r="CW18" i="58"/>
  <c r="CV18" i="58"/>
  <c r="CU18" i="58"/>
  <c r="CT18" i="58"/>
  <c r="CS18" i="58"/>
  <c r="CR18" i="58"/>
  <c r="CQ18" i="58"/>
  <c r="CP18" i="58"/>
  <c r="CO18" i="58"/>
  <c r="CN18" i="58"/>
  <c r="CM18" i="58"/>
  <c r="CL18" i="58"/>
  <c r="CK18" i="58"/>
  <c r="CJ18" i="58"/>
  <c r="CI18" i="58"/>
  <c r="CH18" i="58"/>
  <c r="CG18" i="58"/>
  <c r="CE18" i="58"/>
  <c r="EE18" i="58" s="1"/>
  <c r="CD18" i="58"/>
  <c r="CC18" i="58"/>
  <c r="CB18" i="58"/>
  <c r="CA18" i="58"/>
  <c r="BZ18" i="58"/>
  <c r="BY18" i="58"/>
  <c r="BX18" i="58"/>
  <c r="BW18" i="58"/>
  <c r="BV18" i="58"/>
  <c r="BU18" i="58"/>
  <c r="BT18" i="58"/>
  <c r="BS18" i="58"/>
  <c r="BR18" i="58"/>
  <c r="BQ18" i="58"/>
  <c r="BP18" i="58"/>
  <c r="BO18" i="58"/>
  <c r="BN18" i="58"/>
  <c r="BM18" i="58"/>
  <c r="BL18" i="58"/>
  <c r="BK18" i="58"/>
  <c r="BJ18" i="58"/>
  <c r="BI18" i="58"/>
  <c r="BH18" i="58"/>
  <c r="BG18" i="58"/>
  <c r="D18" i="58"/>
  <c r="DE17" i="58"/>
  <c r="DD17" i="58"/>
  <c r="DC17" i="58"/>
  <c r="DB17" i="58"/>
  <c r="DA17" i="58"/>
  <c r="CZ17" i="58"/>
  <c r="CY17" i="58"/>
  <c r="CX17" i="58"/>
  <c r="CW17" i="58"/>
  <c r="CV17" i="58"/>
  <c r="CU17" i="58"/>
  <c r="CT17" i="58"/>
  <c r="CS17" i="58"/>
  <c r="CR17" i="58"/>
  <c r="CQ17" i="58"/>
  <c r="CP17" i="58"/>
  <c r="CO17" i="58"/>
  <c r="CN17" i="58"/>
  <c r="CM17" i="58"/>
  <c r="CL17" i="58"/>
  <c r="CK17" i="58"/>
  <c r="CJ17" i="58"/>
  <c r="CI17" i="58"/>
  <c r="CH17" i="58"/>
  <c r="CG17" i="58"/>
  <c r="CE17" i="58"/>
  <c r="CD17" i="58"/>
  <c r="ED17" i="58" s="1"/>
  <c r="CC17" i="58"/>
  <c r="CB17" i="58"/>
  <c r="CA17" i="58"/>
  <c r="BZ17" i="58"/>
  <c r="BY17" i="58"/>
  <c r="BX17" i="58"/>
  <c r="BW17" i="58"/>
  <c r="BV17" i="58"/>
  <c r="DV17" i="58" s="1"/>
  <c r="BU17" i="58"/>
  <c r="BT17" i="58"/>
  <c r="BS17" i="58"/>
  <c r="BR17" i="58"/>
  <c r="DR17" i="58" s="1"/>
  <c r="BQ17" i="58"/>
  <c r="BP17" i="58"/>
  <c r="BO17" i="58"/>
  <c r="BN17" i="58"/>
  <c r="BM17" i="58"/>
  <c r="BL17" i="58"/>
  <c r="BK17" i="58"/>
  <c r="BJ17" i="58"/>
  <c r="DJ17" i="58" s="1"/>
  <c r="BI17" i="58"/>
  <c r="BH17" i="58"/>
  <c r="BG17" i="58"/>
  <c r="D17" i="58"/>
  <c r="BA15" i="58"/>
  <c r="EE15" i="58" s="1"/>
  <c r="FE15" i="58" s="1"/>
  <c r="AY15" i="58"/>
  <c r="ED15" i="58" s="1"/>
  <c r="FD15" i="58" s="1"/>
  <c r="AW15" i="58"/>
  <c r="EC15" i="58" s="1"/>
  <c r="FC15" i="58" s="1"/>
  <c r="AU15" i="58"/>
  <c r="EB15" i="58" s="1"/>
  <c r="FB15" i="58" s="1"/>
  <c r="AS15" i="58"/>
  <c r="EA15" i="58" s="1"/>
  <c r="FA15" i="58" s="1"/>
  <c r="AQ15" i="58"/>
  <c r="DZ15" i="58" s="1"/>
  <c r="EZ15" i="58" s="1"/>
  <c r="AO15" i="58"/>
  <c r="DY15" i="58" s="1"/>
  <c r="EY15" i="58" s="1"/>
  <c r="AM15" i="58"/>
  <c r="DX15" i="58" s="1"/>
  <c r="EX15" i="58" s="1"/>
  <c r="AK15" i="58"/>
  <c r="DW15" i="58" s="1"/>
  <c r="EW15" i="58" s="1"/>
  <c r="AI15" i="58"/>
  <c r="DV15" i="58" s="1"/>
  <c r="EV15" i="58" s="1"/>
  <c r="AG15" i="58"/>
  <c r="DU15" i="58" s="1"/>
  <c r="EU15" i="58" s="1"/>
  <c r="AE15" i="58"/>
  <c r="DT15" i="58" s="1"/>
  <c r="ET15" i="58" s="1"/>
  <c r="AC15" i="58"/>
  <c r="DS15" i="58" s="1"/>
  <c r="ES15" i="58" s="1"/>
  <c r="AA15" i="58"/>
  <c r="DR15" i="58" s="1"/>
  <c r="ER15" i="58" s="1"/>
  <c r="Y15" i="58"/>
  <c r="DQ15" i="58" s="1"/>
  <c r="EQ15" i="58" s="1"/>
  <c r="W15" i="58"/>
  <c r="DP15" i="58" s="1"/>
  <c r="EP15" i="58" s="1"/>
  <c r="U15" i="58"/>
  <c r="DO15" i="58" s="1"/>
  <c r="EO15" i="58" s="1"/>
  <c r="S15" i="58"/>
  <c r="DN15" i="58" s="1"/>
  <c r="EN15" i="58" s="1"/>
  <c r="Q15" i="58"/>
  <c r="DM15" i="58" s="1"/>
  <c r="EM15" i="58" s="1"/>
  <c r="O15" i="58"/>
  <c r="DL15" i="58" s="1"/>
  <c r="EL15" i="58" s="1"/>
  <c r="M15" i="58"/>
  <c r="DK15" i="58" s="1"/>
  <c r="EK15" i="58" s="1"/>
  <c r="K15" i="58"/>
  <c r="DJ15" i="58" s="1"/>
  <c r="I15" i="58"/>
  <c r="DI15" i="58" s="1"/>
  <c r="EI15" i="58" s="1"/>
  <c r="G15" i="58"/>
  <c r="DH15" i="58" s="1"/>
  <c r="EH15" i="58" s="1"/>
  <c r="E15" i="58"/>
  <c r="DG15" i="58" s="1"/>
  <c r="EG15" i="58" s="1"/>
  <c r="B5" i="58"/>
  <c r="DE56" i="57"/>
  <c r="DD56" i="57"/>
  <c r="DC56" i="57"/>
  <c r="DB56" i="57"/>
  <c r="DA56" i="57"/>
  <c r="CZ56" i="57"/>
  <c r="CY56" i="57"/>
  <c r="CX56" i="57"/>
  <c r="CW56" i="57"/>
  <c r="CV56" i="57"/>
  <c r="CU56" i="57"/>
  <c r="CT56" i="57"/>
  <c r="CS56" i="57"/>
  <c r="CR56" i="57"/>
  <c r="CQ56" i="57"/>
  <c r="CP56" i="57"/>
  <c r="CO56" i="57"/>
  <c r="CN56" i="57"/>
  <c r="CM56" i="57"/>
  <c r="CL56" i="57"/>
  <c r="CK56" i="57"/>
  <c r="CJ56" i="57"/>
  <c r="CI56" i="57"/>
  <c r="CH56" i="57"/>
  <c r="CG56" i="57"/>
  <c r="CE56" i="57"/>
  <c r="CD56" i="57"/>
  <c r="CC56" i="57"/>
  <c r="CB56" i="57"/>
  <c r="CA56" i="57"/>
  <c r="BZ56" i="57"/>
  <c r="BY56" i="57"/>
  <c r="BX56" i="57"/>
  <c r="BW56" i="57"/>
  <c r="BV56" i="57"/>
  <c r="BU56" i="57"/>
  <c r="BT56" i="57"/>
  <c r="BS56" i="57"/>
  <c r="BR56" i="57"/>
  <c r="BQ56" i="57"/>
  <c r="BP56" i="57"/>
  <c r="BO56" i="57"/>
  <c r="BN56" i="57"/>
  <c r="BM56" i="57"/>
  <c r="BL56" i="57"/>
  <c r="BK56" i="57"/>
  <c r="BJ56" i="57"/>
  <c r="BI56" i="57"/>
  <c r="BH56" i="57"/>
  <c r="BG56" i="57"/>
  <c r="D56" i="57"/>
  <c r="DE55" i="57"/>
  <c r="DD55" i="57"/>
  <c r="DC55" i="57"/>
  <c r="DB55" i="57"/>
  <c r="DA55" i="57"/>
  <c r="CZ55" i="57"/>
  <c r="CY55" i="57"/>
  <c r="CX55" i="57"/>
  <c r="CW55" i="57"/>
  <c r="CV55" i="57"/>
  <c r="CU55" i="57"/>
  <c r="CT55" i="57"/>
  <c r="CS55" i="57"/>
  <c r="CR55" i="57"/>
  <c r="CQ55" i="57"/>
  <c r="CP55" i="57"/>
  <c r="CO55" i="57"/>
  <c r="CN55" i="57"/>
  <c r="CM55" i="57"/>
  <c r="CL55" i="57"/>
  <c r="CK55" i="57"/>
  <c r="CJ55" i="57"/>
  <c r="CI55" i="57"/>
  <c r="CH55" i="57"/>
  <c r="CG55" i="57"/>
  <c r="CE55" i="57"/>
  <c r="CD55" i="57"/>
  <c r="CC55" i="57"/>
  <c r="CB55" i="57"/>
  <c r="CA55" i="57"/>
  <c r="BZ55" i="57"/>
  <c r="BY55" i="57"/>
  <c r="BX55" i="57"/>
  <c r="BW55" i="57"/>
  <c r="BV55" i="57"/>
  <c r="BU55" i="57"/>
  <c r="BT55" i="57"/>
  <c r="BS55" i="57"/>
  <c r="BR55" i="57"/>
  <c r="ER55" i="57" s="1"/>
  <c r="BQ55" i="57"/>
  <c r="BP55" i="57"/>
  <c r="BO55" i="57"/>
  <c r="BN55" i="57"/>
  <c r="BM55" i="57"/>
  <c r="BL55" i="57"/>
  <c r="BK55" i="57"/>
  <c r="BJ55" i="57"/>
  <c r="BI55" i="57"/>
  <c r="BH55" i="57"/>
  <c r="BG55" i="57"/>
  <c r="D55" i="57"/>
  <c r="DE54" i="57"/>
  <c r="DD54" i="57"/>
  <c r="DC54" i="57"/>
  <c r="DB54" i="57"/>
  <c r="DA54" i="57"/>
  <c r="CZ54" i="57"/>
  <c r="CY54" i="57"/>
  <c r="CX54" i="57"/>
  <c r="CW54" i="57"/>
  <c r="CV54" i="57"/>
  <c r="CU54" i="57"/>
  <c r="CT54" i="57"/>
  <c r="CS54" i="57"/>
  <c r="CR54" i="57"/>
  <c r="CQ54" i="57"/>
  <c r="CP54" i="57"/>
  <c r="CO54" i="57"/>
  <c r="CN54" i="57"/>
  <c r="CM54" i="57"/>
  <c r="CL54" i="57"/>
  <c r="CK54" i="57"/>
  <c r="CJ54" i="57"/>
  <c r="CI54" i="57"/>
  <c r="CH54" i="57"/>
  <c r="CG54" i="57"/>
  <c r="CE54" i="57"/>
  <c r="CD54" i="57"/>
  <c r="CC54" i="57"/>
  <c r="CB54" i="57"/>
  <c r="CA54" i="57"/>
  <c r="BZ54" i="57"/>
  <c r="BY54" i="57"/>
  <c r="BX54" i="57"/>
  <c r="BW54" i="57"/>
  <c r="BV54" i="57"/>
  <c r="BU54" i="57"/>
  <c r="BT54" i="57"/>
  <c r="BS54" i="57"/>
  <c r="BR54" i="57"/>
  <c r="BQ54" i="57"/>
  <c r="BP54" i="57"/>
  <c r="BO54" i="57"/>
  <c r="BN54" i="57"/>
  <c r="BM54" i="57"/>
  <c r="BL54" i="57"/>
  <c r="BK54" i="57"/>
  <c r="BJ54" i="57"/>
  <c r="BI54" i="57"/>
  <c r="BH54" i="57"/>
  <c r="BG54" i="57"/>
  <c r="D54" i="57"/>
  <c r="DE53" i="57"/>
  <c r="DD53" i="57"/>
  <c r="DC53" i="57"/>
  <c r="DB53" i="57"/>
  <c r="DA53" i="57"/>
  <c r="CZ53" i="57"/>
  <c r="CY53" i="57"/>
  <c r="CX53" i="57"/>
  <c r="CW53" i="57"/>
  <c r="CV53" i="57"/>
  <c r="CU53" i="57"/>
  <c r="CT53" i="57"/>
  <c r="CS53" i="57"/>
  <c r="CR53" i="57"/>
  <c r="CQ53" i="57"/>
  <c r="CP53" i="57"/>
  <c r="CO53" i="57"/>
  <c r="CN53" i="57"/>
  <c r="CM53" i="57"/>
  <c r="CL53" i="57"/>
  <c r="CK53" i="57"/>
  <c r="CJ53" i="57"/>
  <c r="CI53" i="57"/>
  <c r="CH53" i="57"/>
  <c r="CG53" i="57"/>
  <c r="CE53" i="57"/>
  <c r="CD53" i="57"/>
  <c r="CC53" i="57"/>
  <c r="CB53" i="57"/>
  <c r="CA53" i="57"/>
  <c r="BZ53" i="57"/>
  <c r="BY53" i="57"/>
  <c r="BX53" i="57"/>
  <c r="BW53" i="57"/>
  <c r="BV53" i="57"/>
  <c r="BU53" i="57"/>
  <c r="BT53" i="57"/>
  <c r="BS53" i="57"/>
  <c r="BR53" i="57"/>
  <c r="BQ53" i="57"/>
  <c r="BP53" i="57"/>
  <c r="BO53" i="57"/>
  <c r="BN53" i="57"/>
  <c r="BM53" i="57"/>
  <c r="BL53" i="57"/>
  <c r="BK53" i="57"/>
  <c r="BJ53" i="57"/>
  <c r="BI53" i="57"/>
  <c r="BH53" i="57"/>
  <c r="BG53" i="57"/>
  <c r="D53" i="57"/>
  <c r="DE52" i="57"/>
  <c r="DD52" i="57"/>
  <c r="DC52" i="57"/>
  <c r="DB52" i="57"/>
  <c r="DA52" i="57"/>
  <c r="CZ52" i="57"/>
  <c r="CY52" i="57"/>
  <c r="CX52" i="57"/>
  <c r="CW52" i="57"/>
  <c r="CV52" i="57"/>
  <c r="CU52" i="57"/>
  <c r="CT52" i="57"/>
  <c r="CS52" i="57"/>
  <c r="CR52" i="57"/>
  <c r="CQ52" i="57"/>
  <c r="CP52" i="57"/>
  <c r="CO52" i="57"/>
  <c r="CN52" i="57"/>
  <c r="CM52" i="57"/>
  <c r="CL52" i="57"/>
  <c r="CK52" i="57"/>
  <c r="CJ52" i="57"/>
  <c r="CI52" i="57"/>
  <c r="CH52" i="57"/>
  <c r="CG52" i="57"/>
  <c r="CE52" i="57"/>
  <c r="CD52" i="57"/>
  <c r="CC52" i="57"/>
  <c r="CB52" i="57"/>
  <c r="CA52" i="57"/>
  <c r="BZ52" i="57"/>
  <c r="DZ52" i="57" s="1"/>
  <c r="BY52" i="57"/>
  <c r="BX52" i="57"/>
  <c r="BW52" i="57"/>
  <c r="BV52" i="57"/>
  <c r="BU52" i="57"/>
  <c r="BT52" i="57"/>
  <c r="BS52" i="57"/>
  <c r="BR52" i="57"/>
  <c r="BQ52" i="57"/>
  <c r="BP52" i="57"/>
  <c r="BO52" i="57"/>
  <c r="BN52" i="57"/>
  <c r="BM52" i="57"/>
  <c r="BL52" i="57"/>
  <c r="BK52" i="57"/>
  <c r="BJ52" i="57"/>
  <c r="DJ52" i="57" s="1"/>
  <c r="BI52" i="57"/>
  <c r="BH52" i="57"/>
  <c r="BG52" i="57"/>
  <c r="D52" i="57"/>
  <c r="DE51" i="57"/>
  <c r="DD51" i="57"/>
  <c r="DC51" i="57"/>
  <c r="DB51" i="57"/>
  <c r="DA51" i="57"/>
  <c r="CZ51" i="57"/>
  <c r="CY51" i="57"/>
  <c r="CX51" i="57"/>
  <c r="CW51" i="57"/>
  <c r="CV51" i="57"/>
  <c r="CU51" i="57"/>
  <c r="CT51" i="57"/>
  <c r="CS51" i="57"/>
  <c r="CR51" i="57"/>
  <c r="CQ51" i="57"/>
  <c r="CP51" i="57"/>
  <c r="CO51" i="57"/>
  <c r="CN51" i="57"/>
  <c r="CM51" i="57"/>
  <c r="CL51" i="57"/>
  <c r="CK51" i="57"/>
  <c r="CJ51" i="57"/>
  <c r="CI51" i="57"/>
  <c r="CH51" i="57"/>
  <c r="CG51" i="57"/>
  <c r="CE51" i="57"/>
  <c r="CD51" i="57"/>
  <c r="CC51" i="57"/>
  <c r="CB51" i="57"/>
  <c r="CA51" i="57"/>
  <c r="BZ51" i="57"/>
  <c r="BY51" i="57"/>
  <c r="BX51" i="57"/>
  <c r="BW51" i="57"/>
  <c r="BV51" i="57"/>
  <c r="BU51" i="57"/>
  <c r="BT51" i="57"/>
  <c r="BS51" i="57"/>
  <c r="BR51" i="57"/>
  <c r="DR51" i="57" s="1"/>
  <c r="BQ51" i="57"/>
  <c r="BP51" i="57"/>
  <c r="BO51" i="57"/>
  <c r="BN51" i="57"/>
  <c r="BM51" i="57"/>
  <c r="BL51" i="57"/>
  <c r="BK51" i="57"/>
  <c r="BJ51" i="57"/>
  <c r="BI51" i="57"/>
  <c r="BH51" i="57"/>
  <c r="BG51" i="57"/>
  <c r="D51" i="57"/>
  <c r="DE50" i="57"/>
  <c r="DD50" i="57"/>
  <c r="DC50" i="57"/>
  <c r="DB50" i="57"/>
  <c r="DA50" i="57"/>
  <c r="CZ50" i="57"/>
  <c r="CY50" i="57"/>
  <c r="CX50" i="57"/>
  <c r="CW50" i="57"/>
  <c r="CV50" i="57"/>
  <c r="CU50" i="57"/>
  <c r="CT50" i="57"/>
  <c r="CS50" i="57"/>
  <c r="CR50" i="57"/>
  <c r="CQ50" i="57"/>
  <c r="CP50" i="57"/>
  <c r="CO50" i="57"/>
  <c r="CN50" i="57"/>
  <c r="CM50" i="57"/>
  <c r="CL50" i="57"/>
  <c r="CK50" i="57"/>
  <c r="CJ50" i="57"/>
  <c r="CI50" i="57"/>
  <c r="CH50" i="57"/>
  <c r="CG50" i="57"/>
  <c r="CE50" i="57"/>
  <c r="FE50" i="57" s="1"/>
  <c r="CD50" i="57"/>
  <c r="CC50" i="57"/>
  <c r="CB50" i="57"/>
  <c r="CA50" i="57"/>
  <c r="BZ50" i="57"/>
  <c r="BY50" i="57"/>
  <c r="BX50" i="57"/>
  <c r="BW50" i="57"/>
  <c r="BV50" i="57"/>
  <c r="BU50" i="57"/>
  <c r="BT50" i="57"/>
  <c r="BS50" i="57"/>
  <c r="BR50" i="57"/>
  <c r="BQ50" i="57"/>
  <c r="BP50" i="57"/>
  <c r="BO50" i="57"/>
  <c r="BN50" i="57"/>
  <c r="BM50" i="57"/>
  <c r="BL50" i="57"/>
  <c r="BK50" i="57"/>
  <c r="BJ50" i="57"/>
  <c r="BI50" i="57"/>
  <c r="BH50" i="57"/>
  <c r="BG50" i="57"/>
  <c r="D50" i="57"/>
  <c r="DE49" i="57"/>
  <c r="DD49" i="57"/>
  <c r="DC49" i="57"/>
  <c r="DB49" i="57"/>
  <c r="DA49" i="57"/>
  <c r="CZ49" i="57"/>
  <c r="CY49" i="57"/>
  <c r="CX49" i="57"/>
  <c r="CW49" i="57"/>
  <c r="CV49" i="57"/>
  <c r="CU49" i="57"/>
  <c r="CT49" i="57"/>
  <c r="CS49" i="57"/>
  <c r="CR49" i="57"/>
  <c r="CQ49" i="57"/>
  <c r="CP49" i="57"/>
  <c r="CO49" i="57"/>
  <c r="CN49" i="57"/>
  <c r="CM49" i="57"/>
  <c r="CL49" i="57"/>
  <c r="CK49" i="57"/>
  <c r="CJ49" i="57"/>
  <c r="CI49" i="57"/>
  <c r="CH49" i="57"/>
  <c r="CG49" i="57"/>
  <c r="CE49" i="57"/>
  <c r="CD49" i="57"/>
  <c r="CC49" i="57"/>
  <c r="CB49" i="57"/>
  <c r="CA49" i="57"/>
  <c r="BZ49" i="57"/>
  <c r="BY49" i="57"/>
  <c r="BX49" i="57"/>
  <c r="BW49" i="57"/>
  <c r="BV49" i="57"/>
  <c r="BU49" i="57"/>
  <c r="BT49" i="57"/>
  <c r="BS49" i="57"/>
  <c r="BR49" i="57"/>
  <c r="BQ49" i="57"/>
  <c r="BP49" i="57"/>
  <c r="BO49" i="57"/>
  <c r="BN49" i="57"/>
  <c r="BM49" i="57"/>
  <c r="BL49" i="57"/>
  <c r="DL49" i="57" s="1"/>
  <c r="BK49" i="57"/>
  <c r="BJ49" i="57"/>
  <c r="BI49" i="57"/>
  <c r="BH49" i="57"/>
  <c r="BG49" i="57"/>
  <c r="D49" i="57"/>
  <c r="DE48" i="57"/>
  <c r="DD48" i="57"/>
  <c r="DC48" i="57"/>
  <c r="DB48" i="57"/>
  <c r="DA48" i="57"/>
  <c r="CZ48" i="57"/>
  <c r="CY48" i="57"/>
  <c r="CX48" i="57"/>
  <c r="CW48" i="57"/>
  <c r="CV48" i="57"/>
  <c r="CU48" i="57"/>
  <c r="CT48" i="57"/>
  <c r="CS48" i="57"/>
  <c r="CR48" i="57"/>
  <c r="CQ48" i="57"/>
  <c r="CP48" i="57"/>
  <c r="CO48" i="57"/>
  <c r="CN48" i="57"/>
  <c r="CM48" i="57"/>
  <c r="CL48" i="57"/>
  <c r="CK48" i="57"/>
  <c r="CJ48" i="57"/>
  <c r="CI48" i="57"/>
  <c r="CH48" i="57"/>
  <c r="CG48" i="57"/>
  <c r="CE48" i="57"/>
  <c r="CD48" i="57"/>
  <c r="CC48" i="57"/>
  <c r="CB48" i="57"/>
  <c r="CA48" i="57"/>
  <c r="BZ48" i="57"/>
  <c r="BY48" i="57"/>
  <c r="EY48" i="57" s="1"/>
  <c r="BX48" i="57"/>
  <c r="BW48" i="57"/>
  <c r="BV48" i="57"/>
  <c r="BU48" i="57"/>
  <c r="BT48" i="57"/>
  <c r="BS48" i="57"/>
  <c r="BR48" i="57"/>
  <c r="BQ48" i="57"/>
  <c r="BP48" i="57"/>
  <c r="BO48" i="57"/>
  <c r="BN48" i="57"/>
  <c r="BM48" i="57"/>
  <c r="BL48" i="57"/>
  <c r="BK48" i="57"/>
  <c r="BJ48" i="57"/>
  <c r="BI48" i="57"/>
  <c r="BH48" i="57"/>
  <c r="BG48" i="57"/>
  <c r="D48" i="57"/>
  <c r="DE47" i="57"/>
  <c r="EE47" i="57" s="1"/>
  <c r="DD47" i="57"/>
  <c r="DC47" i="57"/>
  <c r="DB47" i="57"/>
  <c r="DA47" i="57"/>
  <c r="CZ47" i="57"/>
  <c r="CY47" i="57"/>
  <c r="CX47" i="57"/>
  <c r="CW47" i="57"/>
  <c r="CV47" i="57"/>
  <c r="CU47" i="57"/>
  <c r="CT47" i="57"/>
  <c r="CS47" i="57"/>
  <c r="CR47" i="57"/>
  <c r="CQ47" i="57"/>
  <c r="CP47" i="57"/>
  <c r="CO47" i="57"/>
  <c r="CN47" i="57"/>
  <c r="CM47" i="57"/>
  <c r="CL47" i="57"/>
  <c r="CK47" i="57"/>
  <c r="CJ47" i="57"/>
  <c r="CI47" i="57"/>
  <c r="CH47" i="57"/>
  <c r="CG47" i="57"/>
  <c r="CE47" i="57"/>
  <c r="CD47" i="57"/>
  <c r="CC47" i="57"/>
  <c r="CB47" i="57"/>
  <c r="CA47" i="57"/>
  <c r="BZ47" i="57"/>
  <c r="BY47" i="57"/>
  <c r="BX47" i="57"/>
  <c r="BW47" i="57"/>
  <c r="BV47" i="57"/>
  <c r="BU47" i="57"/>
  <c r="BT47" i="57"/>
  <c r="BS47" i="57"/>
  <c r="BR47" i="57"/>
  <c r="BQ47" i="57"/>
  <c r="BP47" i="57"/>
  <c r="BO47" i="57"/>
  <c r="BN47" i="57"/>
  <c r="BM47" i="57"/>
  <c r="BL47" i="57"/>
  <c r="BK47" i="57"/>
  <c r="BJ47" i="57"/>
  <c r="BI47" i="57"/>
  <c r="BH47" i="57"/>
  <c r="BG47" i="57"/>
  <c r="D47" i="57"/>
  <c r="DE46" i="57"/>
  <c r="DD46" i="57"/>
  <c r="DC46" i="57"/>
  <c r="DB46" i="57"/>
  <c r="DA46" i="57"/>
  <c r="CZ46" i="57"/>
  <c r="CY46" i="57"/>
  <c r="CX46" i="57"/>
  <c r="CW46" i="57"/>
  <c r="CV46" i="57"/>
  <c r="CU46" i="57"/>
  <c r="CT46" i="57"/>
  <c r="CS46" i="57"/>
  <c r="CR46" i="57"/>
  <c r="CQ46" i="57"/>
  <c r="CP46" i="57"/>
  <c r="CO46" i="57"/>
  <c r="CN46" i="57"/>
  <c r="CM46" i="57"/>
  <c r="CL46" i="57"/>
  <c r="CK46" i="57"/>
  <c r="CJ46" i="57"/>
  <c r="CI46" i="57"/>
  <c r="CH46" i="57"/>
  <c r="CG46" i="57"/>
  <c r="CE46" i="57"/>
  <c r="CD46" i="57"/>
  <c r="CC46" i="57"/>
  <c r="CB46" i="57"/>
  <c r="CA46" i="57"/>
  <c r="BZ46" i="57"/>
  <c r="BY46" i="57"/>
  <c r="BX46" i="57"/>
  <c r="BW46" i="57"/>
  <c r="BV46" i="57"/>
  <c r="BU46" i="57"/>
  <c r="BT46" i="57"/>
  <c r="BS46" i="57"/>
  <c r="BR46" i="57"/>
  <c r="BQ46" i="57"/>
  <c r="BP46" i="57"/>
  <c r="BO46" i="57"/>
  <c r="BN46" i="57"/>
  <c r="BM46" i="57"/>
  <c r="BL46" i="57"/>
  <c r="BK46" i="57"/>
  <c r="BJ46" i="57"/>
  <c r="BI46" i="57"/>
  <c r="BH46" i="57"/>
  <c r="BG46" i="57"/>
  <c r="DG46" i="57" s="1"/>
  <c r="D46" i="57"/>
  <c r="DE45" i="57"/>
  <c r="DD45" i="57"/>
  <c r="DC45" i="57"/>
  <c r="DB45" i="57"/>
  <c r="DA45" i="57"/>
  <c r="CZ45" i="57"/>
  <c r="CY45" i="57"/>
  <c r="CX45" i="57"/>
  <c r="CW45" i="57"/>
  <c r="CV45" i="57"/>
  <c r="CU45" i="57"/>
  <c r="CT45" i="57"/>
  <c r="CS45" i="57"/>
  <c r="CR45" i="57"/>
  <c r="CQ45" i="57"/>
  <c r="CP45" i="57"/>
  <c r="CO45" i="57"/>
  <c r="CN45" i="57"/>
  <c r="CM45" i="57"/>
  <c r="CL45" i="57"/>
  <c r="CK45" i="57"/>
  <c r="CJ45" i="57"/>
  <c r="CI45" i="57"/>
  <c r="CH45" i="57"/>
  <c r="CG45" i="57"/>
  <c r="CE45" i="57"/>
  <c r="CD45" i="57"/>
  <c r="CC45" i="57"/>
  <c r="CB45" i="57"/>
  <c r="CA45" i="57"/>
  <c r="BZ45" i="57"/>
  <c r="BY45" i="57"/>
  <c r="BX45" i="57"/>
  <c r="BW45" i="57"/>
  <c r="BV45" i="57"/>
  <c r="BU45" i="57"/>
  <c r="BT45" i="57"/>
  <c r="BS45" i="57"/>
  <c r="BR45" i="57"/>
  <c r="BQ45" i="57"/>
  <c r="BP45" i="57"/>
  <c r="BO45" i="57"/>
  <c r="BN45" i="57"/>
  <c r="BM45" i="57"/>
  <c r="BL45" i="57"/>
  <c r="BK45" i="57"/>
  <c r="BJ45" i="57"/>
  <c r="BI45" i="57"/>
  <c r="BH45" i="57"/>
  <c r="BG45" i="57"/>
  <c r="D45" i="57"/>
  <c r="DE44" i="57"/>
  <c r="DD44" i="57"/>
  <c r="DC44" i="57"/>
  <c r="DB44" i="57"/>
  <c r="DA44" i="57"/>
  <c r="CZ44" i="57"/>
  <c r="CY44" i="57"/>
  <c r="CX44" i="57"/>
  <c r="CW44" i="57"/>
  <c r="CV44" i="57"/>
  <c r="CU44" i="57"/>
  <c r="CT44" i="57"/>
  <c r="CS44" i="57"/>
  <c r="CR44" i="57"/>
  <c r="CQ44" i="57"/>
  <c r="CP44" i="57"/>
  <c r="CO44" i="57"/>
  <c r="CN44" i="57"/>
  <c r="CM44" i="57"/>
  <c r="CL44" i="57"/>
  <c r="CK44" i="57"/>
  <c r="CJ44" i="57"/>
  <c r="CI44" i="57"/>
  <c r="CH44" i="57"/>
  <c r="CG44" i="57"/>
  <c r="CE44" i="57"/>
  <c r="CD44" i="57"/>
  <c r="FD44" i="57" s="1"/>
  <c r="CC44" i="57"/>
  <c r="CB44" i="57"/>
  <c r="CA44" i="57"/>
  <c r="BZ44" i="57"/>
  <c r="BY44" i="57"/>
  <c r="BX44" i="57"/>
  <c r="BW44" i="57"/>
  <c r="BV44" i="57"/>
  <c r="BU44" i="57"/>
  <c r="BT44" i="57"/>
  <c r="BS44" i="57"/>
  <c r="BR44" i="57"/>
  <c r="ER44" i="57" s="1"/>
  <c r="BQ44" i="57"/>
  <c r="BP44" i="57"/>
  <c r="BO44" i="57"/>
  <c r="BN44" i="57"/>
  <c r="EN44" i="57" s="1"/>
  <c r="BM44" i="57"/>
  <c r="BL44" i="57"/>
  <c r="BK44" i="57"/>
  <c r="BJ44" i="57"/>
  <c r="BI44" i="57"/>
  <c r="BH44" i="57"/>
  <c r="BG44" i="57"/>
  <c r="D44" i="57"/>
  <c r="DE43" i="57"/>
  <c r="DD43" i="57"/>
  <c r="DC43" i="57"/>
  <c r="DB43" i="57"/>
  <c r="DA43" i="57"/>
  <c r="CZ43" i="57"/>
  <c r="CY43" i="57"/>
  <c r="CX43" i="57"/>
  <c r="CW43" i="57"/>
  <c r="CV43" i="57"/>
  <c r="CU43" i="57"/>
  <c r="CT43" i="57"/>
  <c r="CS43" i="57"/>
  <c r="DS43" i="57" s="1"/>
  <c r="CR43" i="57"/>
  <c r="CQ43" i="57"/>
  <c r="CP43" i="57"/>
  <c r="CO43" i="57"/>
  <c r="CN43" i="57"/>
  <c r="CM43" i="57"/>
  <c r="CL43" i="57"/>
  <c r="CK43" i="57"/>
  <c r="CJ43" i="57"/>
  <c r="CI43" i="57"/>
  <c r="CH43" i="57"/>
  <c r="CG43" i="57"/>
  <c r="DG43" i="57" s="1"/>
  <c r="CE43" i="57"/>
  <c r="CD43" i="57"/>
  <c r="ED43" i="57" s="1"/>
  <c r="CC43" i="57"/>
  <c r="CB43" i="57"/>
  <c r="CA43" i="57"/>
  <c r="BZ43" i="57"/>
  <c r="DZ43" i="57" s="1"/>
  <c r="BY43" i="57"/>
  <c r="BX43" i="57"/>
  <c r="BW43" i="57"/>
  <c r="BV43" i="57"/>
  <c r="BU43" i="57"/>
  <c r="BT43" i="57"/>
  <c r="BS43" i="57"/>
  <c r="BR43" i="57"/>
  <c r="DR43" i="57" s="1"/>
  <c r="BQ43" i="57"/>
  <c r="BP43" i="57"/>
  <c r="BO43" i="57"/>
  <c r="BN43" i="57"/>
  <c r="BM43" i="57"/>
  <c r="BL43" i="57"/>
  <c r="BK43" i="57"/>
  <c r="BJ43" i="57"/>
  <c r="BI43" i="57"/>
  <c r="BH43" i="57"/>
  <c r="BG43" i="57"/>
  <c r="D43" i="57"/>
  <c r="DE42" i="57"/>
  <c r="DD42" i="57"/>
  <c r="DC42" i="57"/>
  <c r="DB42" i="57"/>
  <c r="DA42" i="57"/>
  <c r="CZ42" i="57"/>
  <c r="CY42" i="57"/>
  <c r="CX42" i="57"/>
  <c r="CW42" i="57"/>
  <c r="CV42" i="57"/>
  <c r="CU42" i="57"/>
  <c r="CT42" i="57"/>
  <c r="CS42" i="57"/>
  <c r="CR42" i="57"/>
  <c r="CQ42" i="57"/>
  <c r="CP42" i="57"/>
  <c r="CO42" i="57"/>
  <c r="CN42" i="57"/>
  <c r="CM42" i="57"/>
  <c r="CL42" i="57"/>
  <c r="CK42" i="57"/>
  <c r="CJ42" i="57"/>
  <c r="CI42" i="57"/>
  <c r="CH42" i="57"/>
  <c r="CG42" i="57"/>
  <c r="CE42" i="57"/>
  <c r="CD42" i="57"/>
  <c r="CC42" i="57"/>
  <c r="CB42" i="57"/>
  <c r="CA42" i="57"/>
  <c r="BZ42" i="57"/>
  <c r="BY42" i="57"/>
  <c r="BX42" i="57"/>
  <c r="BW42" i="57"/>
  <c r="BV42" i="57"/>
  <c r="BU42" i="57"/>
  <c r="BT42" i="57"/>
  <c r="BS42" i="57"/>
  <c r="BR42" i="57"/>
  <c r="BQ42" i="57"/>
  <c r="BP42" i="57"/>
  <c r="BO42" i="57"/>
  <c r="BN42" i="57"/>
  <c r="BM42" i="57"/>
  <c r="BL42" i="57"/>
  <c r="BK42" i="57"/>
  <c r="BJ42" i="57"/>
  <c r="BI42" i="57"/>
  <c r="BH42" i="57"/>
  <c r="BG42" i="57"/>
  <c r="D42" i="57"/>
  <c r="DE41" i="57"/>
  <c r="DD41" i="57"/>
  <c r="DC41" i="57"/>
  <c r="DB41" i="57"/>
  <c r="DA41" i="57"/>
  <c r="CZ41" i="57"/>
  <c r="CY41" i="57"/>
  <c r="CX41" i="57"/>
  <c r="CW41" i="57"/>
  <c r="CV41" i="57"/>
  <c r="CU41" i="57"/>
  <c r="CT41" i="57"/>
  <c r="CS41" i="57"/>
  <c r="CR41" i="57"/>
  <c r="CQ41" i="57"/>
  <c r="CP41" i="57"/>
  <c r="CO41" i="57"/>
  <c r="CN41" i="57"/>
  <c r="CM41" i="57"/>
  <c r="CL41" i="57"/>
  <c r="CK41" i="57"/>
  <c r="CJ41" i="57"/>
  <c r="CI41" i="57"/>
  <c r="CH41" i="57"/>
  <c r="CG41" i="57"/>
  <c r="CE41" i="57"/>
  <c r="CD41" i="57"/>
  <c r="CC41" i="57"/>
  <c r="CB41" i="57"/>
  <c r="CA41" i="57"/>
  <c r="BZ41" i="57"/>
  <c r="BY41" i="57"/>
  <c r="BX41" i="57"/>
  <c r="BW41" i="57"/>
  <c r="BV41" i="57"/>
  <c r="BU41" i="57"/>
  <c r="BT41" i="57"/>
  <c r="BS41" i="57"/>
  <c r="BR41" i="57"/>
  <c r="BQ41" i="57"/>
  <c r="BP41" i="57"/>
  <c r="BO41" i="57"/>
  <c r="BN41" i="57"/>
  <c r="BM41" i="57"/>
  <c r="BL41" i="57"/>
  <c r="BK41" i="57"/>
  <c r="BJ41" i="57"/>
  <c r="BI41" i="57"/>
  <c r="BH41" i="57"/>
  <c r="BG41" i="57"/>
  <c r="D41" i="57"/>
  <c r="DE40" i="57"/>
  <c r="DD40" i="57"/>
  <c r="DC40" i="57"/>
  <c r="DB40" i="57"/>
  <c r="DA40" i="57"/>
  <c r="CZ40" i="57"/>
  <c r="CY40" i="57"/>
  <c r="CX40" i="57"/>
  <c r="CW40" i="57"/>
  <c r="CV40" i="57"/>
  <c r="CU40" i="57"/>
  <c r="CT40" i="57"/>
  <c r="CS40" i="57"/>
  <c r="CR40" i="57"/>
  <c r="CQ40" i="57"/>
  <c r="CP40" i="57"/>
  <c r="CO40" i="57"/>
  <c r="CN40" i="57"/>
  <c r="CM40" i="57"/>
  <c r="CL40" i="57"/>
  <c r="CK40" i="57"/>
  <c r="CJ40" i="57"/>
  <c r="CI40" i="57"/>
  <c r="CH40" i="57"/>
  <c r="CG40" i="57"/>
  <c r="CE40" i="57"/>
  <c r="CD40" i="57"/>
  <c r="CC40" i="57"/>
  <c r="CB40" i="57"/>
  <c r="CA40" i="57"/>
  <c r="BZ40" i="57"/>
  <c r="BY40" i="57"/>
  <c r="BX40" i="57"/>
  <c r="BW40" i="57"/>
  <c r="BV40" i="57"/>
  <c r="BU40" i="57"/>
  <c r="BT40" i="57"/>
  <c r="BS40" i="57"/>
  <c r="BR40" i="57"/>
  <c r="BQ40" i="57"/>
  <c r="BP40" i="57"/>
  <c r="BO40" i="57"/>
  <c r="BN40" i="57"/>
  <c r="BM40" i="57"/>
  <c r="BL40" i="57"/>
  <c r="BK40" i="57"/>
  <c r="BJ40" i="57"/>
  <c r="BI40" i="57"/>
  <c r="BH40" i="57"/>
  <c r="BG40" i="57"/>
  <c r="D40" i="57"/>
  <c r="DE39" i="57"/>
  <c r="DD39" i="57"/>
  <c r="DC39" i="57"/>
  <c r="DB39" i="57"/>
  <c r="DA39" i="57"/>
  <c r="CZ39" i="57"/>
  <c r="CY39" i="57"/>
  <c r="CX39" i="57"/>
  <c r="CW39" i="57"/>
  <c r="CV39" i="57"/>
  <c r="CU39" i="57"/>
  <c r="CT39" i="57"/>
  <c r="CS39" i="57"/>
  <c r="CR39" i="57"/>
  <c r="CQ39" i="57"/>
  <c r="CP39" i="57"/>
  <c r="CO39" i="57"/>
  <c r="CN39" i="57"/>
  <c r="CM39" i="57"/>
  <c r="CL39" i="57"/>
  <c r="CK39" i="57"/>
  <c r="CJ39" i="57"/>
  <c r="CI39" i="57"/>
  <c r="CH39" i="57"/>
  <c r="CG39" i="57"/>
  <c r="CE39" i="57"/>
  <c r="CD39" i="57"/>
  <c r="CC39" i="57"/>
  <c r="CB39" i="57"/>
  <c r="CA39" i="57"/>
  <c r="BZ39" i="57"/>
  <c r="BY39" i="57"/>
  <c r="BX39" i="57"/>
  <c r="BW39" i="57"/>
  <c r="BV39" i="57"/>
  <c r="BU39" i="57"/>
  <c r="BT39" i="57"/>
  <c r="BS39" i="57"/>
  <c r="BR39" i="57"/>
  <c r="BQ39" i="57"/>
  <c r="BP39" i="57"/>
  <c r="BO39" i="57"/>
  <c r="BN39" i="57"/>
  <c r="BM39" i="57"/>
  <c r="BL39" i="57"/>
  <c r="BK39" i="57"/>
  <c r="BJ39" i="57"/>
  <c r="BI39" i="57"/>
  <c r="BH39" i="57"/>
  <c r="BG39" i="57"/>
  <c r="D39" i="57"/>
  <c r="DE38" i="57"/>
  <c r="DD38" i="57"/>
  <c r="DC38" i="57"/>
  <c r="DB38" i="57"/>
  <c r="DA38" i="57"/>
  <c r="CZ38" i="57"/>
  <c r="CY38" i="57"/>
  <c r="CX38" i="57"/>
  <c r="CW38" i="57"/>
  <c r="CV38" i="57"/>
  <c r="CU38" i="57"/>
  <c r="CT38" i="57"/>
  <c r="CS38" i="57"/>
  <c r="CR38" i="57"/>
  <c r="CQ38" i="57"/>
  <c r="CP38" i="57"/>
  <c r="CO38" i="57"/>
  <c r="CN38" i="57"/>
  <c r="CM38" i="57"/>
  <c r="CL38" i="57"/>
  <c r="CK38" i="57"/>
  <c r="CJ38" i="57"/>
  <c r="CI38" i="57"/>
  <c r="CH38" i="57"/>
  <c r="CG38" i="57"/>
  <c r="CE38" i="57"/>
  <c r="CD38" i="57"/>
  <c r="CC38" i="57"/>
  <c r="CB38" i="57"/>
  <c r="CA38" i="57"/>
  <c r="BZ38" i="57"/>
  <c r="BY38" i="57"/>
  <c r="BX38" i="57"/>
  <c r="BW38" i="57"/>
  <c r="BV38" i="57"/>
  <c r="BU38" i="57"/>
  <c r="BT38" i="57"/>
  <c r="BS38" i="57"/>
  <c r="BR38" i="57"/>
  <c r="BQ38" i="57"/>
  <c r="BP38" i="57"/>
  <c r="DP38" i="57" s="1"/>
  <c r="BO38" i="57"/>
  <c r="BN38" i="57"/>
  <c r="BM38" i="57"/>
  <c r="BL38" i="57"/>
  <c r="EL38" i="57" s="1"/>
  <c r="BK38" i="57"/>
  <c r="BJ38" i="57"/>
  <c r="BI38" i="57"/>
  <c r="BH38" i="57"/>
  <c r="BG38" i="57"/>
  <c r="D38" i="57"/>
  <c r="DE37" i="57"/>
  <c r="DD37" i="57"/>
  <c r="ED37" i="57" s="1"/>
  <c r="DC37" i="57"/>
  <c r="DB37" i="57"/>
  <c r="DA37" i="57"/>
  <c r="CZ37" i="57"/>
  <c r="CY37" i="57"/>
  <c r="CX37" i="57"/>
  <c r="CW37" i="57"/>
  <c r="CV37" i="57"/>
  <c r="CU37" i="57"/>
  <c r="CT37" i="57"/>
  <c r="CS37" i="57"/>
  <c r="CR37" i="57"/>
  <c r="ER37" i="57" s="1"/>
  <c r="CQ37" i="57"/>
  <c r="CP37" i="57"/>
  <c r="CO37" i="57"/>
  <c r="CN37" i="57"/>
  <c r="CM37" i="57"/>
  <c r="CL37" i="57"/>
  <c r="CK37" i="57"/>
  <c r="CJ37" i="57"/>
  <c r="CI37" i="57"/>
  <c r="CH37" i="57"/>
  <c r="CG37" i="57"/>
  <c r="CE37" i="57"/>
  <c r="CD37" i="57"/>
  <c r="CC37" i="57"/>
  <c r="CB37" i="57"/>
  <c r="CA37" i="57"/>
  <c r="BZ37" i="57"/>
  <c r="BY37" i="57"/>
  <c r="BX37" i="57"/>
  <c r="BW37" i="57"/>
  <c r="BV37" i="57"/>
  <c r="BU37" i="57"/>
  <c r="BT37" i="57"/>
  <c r="BS37" i="57"/>
  <c r="BR37" i="57"/>
  <c r="BQ37" i="57"/>
  <c r="BP37" i="57"/>
  <c r="BO37" i="57"/>
  <c r="BN37" i="57"/>
  <c r="BM37" i="57"/>
  <c r="BL37" i="57"/>
  <c r="BK37" i="57"/>
  <c r="BJ37" i="57"/>
  <c r="BI37" i="57"/>
  <c r="BH37" i="57"/>
  <c r="BG37" i="57"/>
  <c r="D37" i="57"/>
  <c r="DE36" i="57"/>
  <c r="DD36" i="57"/>
  <c r="DC36" i="57"/>
  <c r="DB36" i="57"/>
  <c r="DA36" i="57"/>
  <c r="CZ36" i="57"/>
  <c r="CY36" i="57"/>
  <c r="CX36" i="57"/>
  <c r="CW36" i="57"/>
  <c r="CV36" i="57"/>
  <c r="CU36" i="57"/>
  <c r="EU36" i="57" s="1"/>
  <c r="CT36" i="57"/>
  <c r="CS36" i="57"/>
  <c r="CR36" i="57"/>
  <c r="CQ36" i="57"/>
  <c r="CP36" i="57"/>
  <c r="CO36" i="57"/>
  <c r="CN36" i="57"/>
  <c r="CM36" i="57"/>
  <c r="CL36" i="57"/>
  <c r="CK36" i="57"/>
  <c r="CJ36" i="57"/>
  <c r="CI36" i="57"/>
  <c r="CH36" i="57"/>
  <c r="CG36" i="57"/>
  <c r="CE36" i="57"/>
  <c r="CD36" i="57"/>
  <c r="CC36" i="57"/>
  <c r="CB36" i="57"/>
  <c r="CA36" i="57"/>
  <c r="BZ36" i="57"/>
  <c r="BY36" i="57"/>
  <c r="BX36" i="57"/>
  <c r="BW36" i="57"/>
  <c r="BV36" i="57"/>
  <c r="BU36" i="57"/>
  <c r="BT36" i="57"/>
  <c r="BS36" i="57"/>
  <c r="BR36" i="57"/>
  <c r="BQ36" i="57"/>
  <c r="BP36" i="57"/>
  <c r="BO36" i="57"/>
  <c r="BN36" i="57"/>
  <c r="BM36" i="57"/>
  <c r="BL36" i="57"/>
  <c r="BK36" i="57"/>
  <c r="BJ36" i="57"/>
  <c r="BI36" i="57"/>
  <c r="BH36" i="57"/>
  <c r="BG36" i="57"/>
  <c r="D36" i="57"/>
  <c r="DE35" i="57"/>
  <c r="DD35" i="57"/>
  <c r="DC35" i="57"/>
  <c r="DB35" i="57"/>
  <c r="DA35" i="57"/>
  <c r="CZ35" i="57"/>
  <c r="CY35" i="57"/>
  <c r="CX35" i="57"/>
  <c r="CW35" i="57"/>
  <c r="CV35" i="57"/>
  <c r="CU35" i="57"/>
  <c r="CT35" i="57"/>
  <c r="CS35" i="57"/>
  <c r="CR35" i="57"/>
  <c r="CQ35" i="57"/>
  <c r="CP35" i="57"/>
  <c r="CO35" i="57"/>
  <c r="CN35" i="57"/>
  <c r="CM35" i="57"/>
  <c r="CL35" i="57"/>
  <c r="CK35" i="57"/>
  <c r="CJ35" i="57"/>
  <c r="CI35" i="57"/>
  <c r="CH35" i="57"/>
  <c r="CG35" i="57"/>
  <c r="CE35" i="57"/>
  <c r="CD35" i="57"/>
  <c r="CC35" i="57"/>
  <c r="FC35" i="57" s="1"/>
  <c r="CB35" i="57"/>
  <c r="CA35" i="57"/>
  <c r="BZ35" i="57"/>
  <c r="BY35" i="57"/>
  <c r="EY35" i="57" s="1"/>
  <c r="BX35" i="57"/>
  <c r="BW35" i="57"/>
  <c r="DW35" i="57" s="1"/>
  <c r="BV35" i="57"/>
  <c r="BU35" i="57"/>
  <c r="EU35" i="57" s="1"/>
  <c r="BT35" i="57"/>
  <c r="BS35" i="57"/>
  <c r="BR35" i="57"/>
  <c r="BQ35" i="57"/>
  <c r="EQ35" i="57" s="1"/>
  <c r="BP35" i="57"/>
  <c r="BO35" i="57"/>
  <c r="BN35" i="57"/>
  <c r="BM35" i="57"/>
  <c r="EM35" i="57" s="1"/>
  <c r="BL35" i="57"/>
  <c r="BK35" i="57"/>
  <c r="BJ35" i="57"/>
  <c r="BI35" i="57"/>
  <c r="EI35" i="57" s="1"/>
  <c r="BH35" i="57"/>
  <c r="BG35" i="57"/>
  <c r="D35" i="57"/>
  <c r="DE34" i="57"/>
  <c r="DD34" i="57"/>
  <c r="DC34" i="57"/>
  <c r="DB34" i="57"/>
  <c r="DA34" i="57"/>
  <c r="CZ34" i="57"/>
  <c r="CY34" i="57"/>
  <c r="DY34" i="57" s="1"/>
  <c r="CX34" i="57"/>
  <c r="CW34" i="57"/>
  <c r="CV34" i="57"/>
  <c r="CU34" i="57"/>
  <c r="CT34" i="57"/>
  <c r="CS34" i="57"/>
  <c r="CR34" i="57"/>
  <c r="CQ34" i="57"/>
  <c r="CP34" i="57"/>
  <c r="CO34" i="57"/>
  <c r="CN34" i="57"/>
  <c r="CM34" i="57"/>
  <c r="DM34" i="57" s="1"/>
  <c r="CL34" i="57"/>
  <c r="CK34" i="57"/>
  <c r="CJ34" i="57"/>
  <c r="CI34" i="57"/>
  <c r="CH34" i="57"/>
  <c r="CG34" i="57"/>
  <c r="CE34" i="57"/>
  <c r="CD34" i="57"/>
  <c r="CC34" i="57"/>
  <c r="CB34" i="57"/>
  <c r="CA34" i="57"/>
  <c r="BZ34" i="57"/>
  <c r="BY34" i="57"/>
  <c r="BX34" i="57"/>
  <c r="BW34" i="57"/>
  <c r="BV34" i="57"/>
  <c r="BU34" i="57"/>
  <c r="BT34" i="57"/>
  <c r="BS34" i="57"/>
  <c r="BR34" i="57"/>
  <c r="BQ34" i="57"/>
  <c r="BP34" i="57"/>
  <c r="DP34" i="57" s="1"/>
  <c r="BO34" i="57"/>
  <c r="BN34" i="57"/>
  <c r="BM34" i="57"/>
  <c r="BL34" i="57"/>
  <c r="DL34" i="57" s="1"/>
  <c r="BK34" i="57"/>
  <c r="BJ34" i="57"/>
  <c r="BI34" i="57"/>
  <c r="BH34" i="57"/>
  <c r="BG34" i="57"/>
  <c r="D34" i="57"/>
  <c r="DE33" i="57"/>
  <c r="DD33" i="57"/>
  <c r="DC33" i="57"/>
  <c r="DB33" i="57"/>
  <c r="DA33" i="57"/>
  <c r="CZ33" i="57"/>
  <c r="CY33" i="57"/>
  <c r="CX33" i="57"/>
  <c r="CW33" i="57"/>
  <c r="CV33" i="57"/>
  <c r="CU33" i="57"/>
  <c r="CT33" i="57"/>
  <c r="CS33" i="57"/>
  <c r="CR33" i="57"/>
  <c r="CQ33" i="57"/>
  <c r="CP33" i="57"/>
  <c r="CO33" i="57"/>
  <c r="CN33" i="57"/>
  <c r="CM33" i="57"/>
  <c r="CL33" i="57"/>
  <c r="CK33" i="57"/>
  <c r="CJ33" i="57"/>
  <c r="CI33" i="57"/>
  <c r="CH33" i="57"/>
  <c r="CG33" i="57"/>
  <c r="CE33" i="57"/>
  <c r="CD33" i="57"/>
  <c r="CC33" i="57"/>
  <c r="CB33" i="57"/>
  <c r="CA33" i="57"/>
  <c r="BZ33" i="57"/>
  <c r="BY33" i="57"/>
  <c r="BX33" i="57"/>
  <c r="BW33" i="57"/>
  <c r="BV33" i="57"/>
  <c r="BU33" i="57"/>
  <c r="DU33" i="57" s="1"/>
  <c r="BT33" i="57"/>
  <c r="BS33" i="57"/>
  <c r="BR33" i="57"/>
  <c r="BQ33" i="57"/>
  <c r="DQ33" i="57" s="1"/>
  <c r="BP33" i="57"/>
  <c r="BO33" i="57"/>
  <c r="BN33" i="57"/>
  <c r="BM33" i="57"/>
  <c r="BL33" i="57"/>
  <c r="BK33" i="57"/>
  <c r="BJ33" i="57"/>
  <c r="BI33" i="57"/>
  <c r="BH33" i="57"/>
  <c r="BG33" i="57"/>
  <c r="D33" i="57"/>
  <c r="DE32" i="57"/>
  <c r="DD32" i="57"/>
  <c r="DC32" i="57"/>
  <c r="DB32" i="57"/>
  <c r="DA32" i="57"/>
  <c r="CZ32" i="57"/>
  <c r="CY32" i="57"/>
  <c r="CX32" i="57"/>
  <c r="CW32" i="57"/>
  <c r="CV32" i="57"/>
  <c r="CU32" i="57"/>
  <c r="CT32" i="57"/>
  <c r="CS32" i="57"/>
  <c r="CR32" i="57"/>
  <c r="CQ32" i="57"/>
  <c r="CP32" i="57"/>
  <c r="CO32" i="57"/>
  <c r="CN32" i="57"/>
  <c r="CM32" i="57"/>
  <c r="CL32" i="57"/>
  <c r="CK32" i="57"/>
  <c r="CJ32" i="57"/>
  <c r="CI32" i="57"/>
  <c r="CH32" i="57"/>
  <c r="CG32" i="57"/>
  <c r="CE32" i="57"/>
  <c r="CD32" i="57"/>
  <c r="CC32" i="57"/>
  <c r="CB32" i="57"/>
  <c r="CA32" i="57"/>
  <c r="BZ32" i="57"/>
  <c r="BY32" i="57"/>
  <c r="BX32" i="57"/>
  <c r="BW32" i="57"/>
  <c r="BV32" i="57"/>
  <c r="BU32" i="57"/>
  <c r="BT32" i="57"/>
  <c r="BS32" i="57"/>
  <c r="BR32" i="57"/>
  <c r="BQ32" i="57"/>
  <c r="BP32" i="57"/>
  <c r="BO32" i="57"/>
  <c r="BN32" i="57"/>
  <c r="BM32" i="57"/>
  <c r="BL32" i="57"/>
  <c r="BK32" i="57"/>
  <c r="BJ32" i="57"/>
  <c r="BI32" i="57"/>
  <c r="BH32" i="57"/>
  <c r="BG32" i="57"/>
  <c r="D32" i="57"/>
  <c r="DE31" i="57"/>
  <c r="DD31" i="57"/>
  <c r="DC31" i="57"/>
  <c r="DB31" i="57"/>
  <c r="DA31" i="57"/>
  <c r="CZ31" i="57"/>
  <c r="CY31" i="57"/>
  <c r="CX31" i="57"/>
  <c r="DX31" i="57" s="1"/>
  <c r="CW31" i="57"/>
  <c r="CV31" i="57"/>
  <c r="CU31" i="57"/>
  <c r="CT31" i="57"/>
  <c r="CS31" i="57"/>
  <c r="CR31" i="57"/>
  <c r="CQ31" i="57"/>
  <c r="CP31" i="57"/>
  <c r="CO31" i="57"/>
  <c r="CN31" i="57"/>
  <c r="CM31" i="57"/>
  <c r="CL31" i="57"/>
  <c r="DL31" i="57" s="1"/>
  <c r="CK31" i="57"/>
  <c r="CJ31" i="57"/>
  <c r="CI31" i="57"/>
  <c r="CH31" i="57"/>
  <c r="CG31" i="57"/>
  <c r="CE31" i="57"/>
  <c r="CD31" i="57"/>
  <c r="CC31" i="57"/>
  <c r="CB31" i="57"/>
  <c r="CA31" i="57"/>
  <c r="EA31" i="57" s="1"/>
  <c r="BZ31" i="57"/>
  <c r="BY31" i="57"/>
  <c r="BX31" i="57"/>
  <c r="BW31" i="57"/>
  <c r="BV31" i="57"/>
  <c r="BU31" i="57"/>
  <c r="BT31" i="57"/>
  <c r="BS31" i="57"/>
  <c r="BR31" i="57"/>
  <c r="BQ31" i="57"/>
  <c r="BP31" i="57"/>
  <c r="BO31" i="57"/>
  <c r="BN31" i="57"/>
  <c r="BM31" i="57"/>
  <c r="BL31" i="57"/>
  <c r="BK31" i="57"/>
  <c r="DK31" i="57" s="1"/>
  <c r="BJ31" i="57"/>
  <c r="BI31" i="57"/>
  <c r="BH31" i="57"/>
  <c r="BG31" i="57"/>
  <c r="D31" i="57"/>
  <c r="DE30" i="57"/>
  <c r="DD30" i="57"/>
  <c r="DC30" i="57"/>
  <c r="DB30" i="57"/>
  <c r="DA30" i="57"/>
  <c r="CZ30" i="57"/>
  <c r="CY30" i="57"/>
  <c r="CX30" i="57"/>
  <c r="CW30" i="57"/>
  <c r="CV30" i="57"/>
  <c r="CU30" i="57"/>
  <c r="CT30" i="57"/>
  <c r="CS30" i="57"/>
  <c r="CR30" i="57"/>
  <c r="CQ30" i="57"/>
  <c r="CP30" i="57"/>
  <c r="CO30" i="57"/>
  <c r="CN30" i="57"/>
  <c r="CM30" i="57"/>
  <c r="CL30" i="57"/>
  <c r="CK30" i="57"/>
  <c r="CJ30" i="57"/>
  <c r="CI30" i="57"/>
  <c r="CH30" i="57"/>
  <c r="CG30" i="57"/>
  <c r="CE30" i="57"/>
  <c r="CD30" i="57"/>
  <c r="CC30" i="57"/>
  <c r="CB30" i="57"/>
  <c r="CA30" i="57"/>
  <c r="BZ30" i="57"/>
  <c r="BY30" i="57"/>
  <c r="BX30" i="57"/>
  <c r="BW30" i="57"/>
  <c r="BV30" i="57"/>
  <c r="BU30" i="57"/>
  <c r="BT30" i="57"/>
  <c r="BS30" i="57"/>
  <c r="ES30" i="57" s="1"/>
  <c r="BR30" i="57"/>
  <c r="BQ30" i="57"/>
  <c r="BP30" i="57"/>
  <c r="BO30" i="57"/>
  <c r="BN30" i="57"/>
  <c r="BM30" i="57"/>
  <c r="BL30" i="57"/>
  <c r="BK30" i="57"/>
  <c r="BJ30" i="57"/>
  <c r="BI30" i="57"/>
  <c r="BH30" i="57"/>
  <c r="BG30" i="57"/>
  <c r="D30" i="57"/>
  <c r="DE29" i="57"/>
  <c r="DD29" i="57"/>
  <c r="DC29" i="57"/>
  <c r="DB29" i="57"/>
  <c r="DA29" i="57"/>
  <c r="CZ29" i="57"/>
  <c r="CY29" i="57"/>
  <c r="CX29" i="57"/>
  <c r="CW29" i="57"/>
  <c r="CV29" i="57"/>
  <c r="CU29" i="57"/>
  <c r="CT29" i="57"/>
  <c r="CS29" i="57"/>
  <c r="CR29" i="57"/>
  <c r="CQ29" i="57"/>
  <c r="CP29" i="57"/>
  <c r="CO29" i="57"/>
  <c r="CN29" i="57"/>
  <c r="CM29" i="57"/>
  <c r="CL29" i="57"/>
  <c r="CK29" i="57"/>
  <c r="CJ29" i="57"/>
  <c r="CI29" i="57"/>
  <c r="CH29" i="57"/>
  <c r="CG29" i="57"/>
  <c r="CE29" i="57"/>
  <c r="CD29" i="57"/>
  <c r="CC29" i="57"/>
  <c r="CB29" i="57"/>
  <c r="CA29" i="57"/>
  <c r="BZ29" i="57"/>
  <c r="BY29" i="57"/>
  <c r="BX29" i="57"/>
  <c r="BW29" i="57"/>
  <c r="BV29" i="57"/>
  <c r="BU29" i="57"/>
  <c r="BT29" i="57"/>
  <c r="BS29" i="57"/>
  <c r="BR29" i="57"/>
  <c r="BQ29" i="57"/>
  <c r="BP29" i="57"/>
  <c r="BO29" i="57"/>
  <c r="BN29" i="57"/>
  <c r="BM29" i="57"/>
  <c r="BL29" i="57"/>
  <c r="BK29" i="57"/>
  <c r="BJ29" i="57"/>
  <c r="BI29" i="57"/>
  <c r="BH29" i="57"/>
  <c r="BG29" i="57"/>
  <c r="D29" i="57"/>
  <c r="DE28" i="57"/>
  <c r="DD28" i="57"/>
  <c r="DC28" i="57"/>
  <c r="DB28" i="57"/>
  <c r="DA28" i="57"/>
  <c r="CZ28" i="57"/>
  <c r="CY28" i="57"/>
  <c r="CX28" i="57"/>
  <c r="CW28" i="57"/>
  <c r="CV28" i="57"/>
  <c r="CU28" i="57"/>
  <c r="CT28" i="57"/>
  <c r="CS28" i="57"/>
  <c r="CR28" i="57"/>
  <c r="CQ28" i="57"/>
  <c r="CP28" i="57"/>
  <c r="CO28" i="57"/>
  <c r="CN28" i="57"/>
  <c r="CM28" i="57"/>
  <c r="CL28" i="57"/>
  <c r="CK28" i="57"/>
  <c r="CJ28" i="57"/>
  <c r="CI28" i="57"/>
  <c r="CH28" i="57"/>
  <c r="CG28" i="57"/>
  <c r="CE28" i="57"/>
  <c r="CD28" i="57"/>
  <c r="CC28" i="57"/>
  <c r="CB28" i="57"/>
  <c r="CA28" i="57"/>
  <c r="BZ28" i="57"/>
  <c r="BY28" i="57"/>
  <c r="BX28" i="57"/>
  <c r="BW28" i="57"/>
  <c r="BV28" i="57"/>
  <c r="DV28" i="57" s="1"/>
  <c r="BU28" i="57"/>
  <c r="BT28" i="57"/>
  <c r="BS28" i="57"/>
  <c r="BR28" i="57"/>
  <c r="BQ28" i="57"/>
  <c r="BP28" i="57"/>
  <c r="BO28" i="57"/>
  <c r="BN28" i="57"/>
  <c r="BM28" i="57"/>
  <c r="EM28" i="57" s="1"/>
  <c r="BL28" i="57"/>
  <c r="BK28" i="57"/>
  <c r="BJ28" i="57"/>
  <c r="DJ28" i="57" s="1"/>
  <c r="BI28" i="57"/>
  <c r="BH28" i="57"/>
  <c r="BG28" i="57"/>
  <c r="D28" i="57"/>
  <c r="DE27" i="57"/>
  <c r="DD27" i="57"/>
  <c r="DC27" i="57"/>
  <c r="DB27" i="57"/>
  <c r="DA27" i="57"/>
  <c r="CZ27" i="57"/>
  <c r="CY27" i="57"/>
  <c r="CX27" i="57"/>
  <c r="CW27" i="57"/>
  <c r="CV27" i="57"/>
  <c r="EV27" i="57" s="1"/>
  <c r="CU27" i="57"/>
  <c r="CT27" i="57"/>
  <c r="CS27" i="57"/>
  <c r="CR27" i="57"/>
  <c r="CQ27" i="57"/>
  <c r="CP27" i="57"/>
  <c r="CO27" i="57"/>
  <c r="CN27" i="57"/>
  <c r="CM27" i="57"/>
  <c r="CL27" i="57"/>
  <c r="CK27" i="57"/>
  <c r="CJ27" i="57"/>
  <c r="CI27" i="57"/>
  <c r="CH27" i="57"/>
  <c r="CG27" i="57"/>
  <c r="CE27" i="57"/>
  <c r="CD27" i="57"/>
  <c r="CC27" i="57"/>
  <c r="CB27" i="57"/>
  <c r="CA27" i="57"/>
  <c r="BZ27" i="57"/>
  <c r="BY27" i="57"/>
  <c r="BX27" i="57"/>
  <c r="BW27" i="57"/>
  <c r="BV27" i="57"/>
  <c r="BU27" i="57"/>
  <c r="BT27" i="57"/>
  <c r="BS27" i="57"/>
  <c r="BR27" i="57"/>
  <c r="BQ27" i="57"/>
  <c r="BP27" i="57"/>
  <c r="BO27" i="57"/>
  <c r="BN27" i="57"/>
  <c r="BM27" i="57"/>
  <c r="BL27" i="57"/>
  <c r="BK27" i="57"/>
  <c r="BJ27" i="57"/>
  <c r="BI27" i="57"/>
  <c r="BH27" i="57"/>
  <c r="BG27" i="57"/>
  <c r="D27" i="57"/>
  <c r="DE26" i="57"/>
  <c r="DD26" i="57"/>
  <c r="DC26" i="57"/>
  <c r="DB26" i="57"/>
  <c r="DA26" i="57"/>
  <c r="FA26" i="57" s="1"/>
  <c r="CZ26" i="57"/>
  <c r="CY26" i="57"/>
  <c r="CX26" i="57"/>
  <c r="CW26" i="57"/>
  <c r="CV26" i="57"/>
  <c r="CU26" i="57"/>
  <c r="CT26" i="57"/>
  <c r="CS26" i="57"/>
  <c r="CR26" i="57"/>
  <c r="CQ26" i="57"/>
  <c r="CP26" i="57"/>
  <c r="CO26" i="57"/>
  <c r="EO26" i="57" s="1"/>
  <c r="CN26" i="57"/>
  <c r="CM26" i="57"/>
  <c r="CL26" i="57"/>
  <c r="CK26" i="57"/>
  <c r="CJ26" i="57"/>
  <c r="CI26" i="57"/>
  <c r="CH26" i="57"/>
  <c r="CG26" i="57"/>
  <c r="CE26" i="57"/>
  <c r="CD26" i="57"/>
  <c r="CC26" i="57"/>
  <c r="CB26" i="57"/>
  <c r="CA26" i="57"/>
  <c r="BZ26" i="57"/>
  <c r="BY26" i="57"/>
  <c r="BX26" i="57"/>
  <c r="BW26" i="57"/>
  <c r="BV26" i="57"/>
  <c r="BU26" i="57"/>
  <c r="BT26" i="57"/>
  <c r="BS26" i="57"/>
  <c r="BR26" i="57"/>
  <c r="BQ26" i="57"/>
  <c r="BP26" i="57"/>
  <c r="BO26" i="57"/>
  <c r="BN26" i="57"/>
  <c r="BM26" i="57"/>
  <c r="BL26" i="57"/>
  <c r="BK26" i="57"/>
  <c r="BJ26" i="57"/>
  <c r="BI26" i="57"/>
  <c r="BH26" i="57"/>
  <c r="BG26" i="57"/>
  <c r="D26" i="57"/>
  <c r="DE25" i="57"/>
  <c r="DD25" i="57"/>
  <c r="DC25" i="57"/>
  <c r="DB25" i="57"/>
  <c r="DA25" i="57"/>
  <c r="CZ25" i="57"/>
  <c r="CY25" i="57"/>
  <c r="CX25" i="57"/>
  <c r="CW25" i="57"/>
  <c r="CV25" i="57"/>
  <c r="CU25" i="57"/>
  <c r="CT25" i="57"/>
  <c r="CS25" i="57"/>
  <c r="CR25" i="57"/>
  <c r="CQ25" i="57"/>
  <c r="CP25" i="57"/>
  <c r="CO25" i="57"/>
  <c r="CN25" i="57"/>
  <c r="CM25" i="57"/>
  <c r="CL25" i="57"/>
  <c r="CK25" i="57"/>
  <c r="CJ25" i="57"/>
  <c r="CI25" i="57"/>
  <c r="CH25" i="57"/>
  <c r="CG25" i="57"/>
  <c r="CE25" i="57"/>
  <c r="CD25" i="57"/>
  <c r="CC25" i="57"/>
  <c r="CB25" i="57"/>
  <c r="CA25" i="57"/>
  <c r="BZ25" i="57"/>
  <c r="BY25" i="57"/>
  <c r="BX25" i="57"/>
  <c r="BW25" i="57"/>
  <c r="BV25" i="57"/>
  <c r="BU25" i="57"/>
  <c r="DU25" i="57" s="1"/>
  <c r="BT25" i="57"/>
  <c r="BS25" i="57"/>
  <c r="BR25" i="57"/>
  <c r="BQ25" i="57"/>
  <c r="DQ25" i="57" s="1"/>
  <c r="BP25" i="57"/>
  <c r="BO25" i="57"/>
  <c r="BN25" i="57"/>
  <c r="BM25" i="57"/>
  <c r="BL25" i="57"/>
  <c r="BK25" i="57"/>
  <c r="BJ25" i="57"/>
  <c r="BI25" i="57"/>
  <c r="BH25" i="57"/>
  <c r="BG25" i="57"/>
  <c r="D25" i="57"/>
  <c r="DE24" i="57"/>
  <c r="DD24" i="57"/>
  <c r="DC24" i="57"/>
  <c r="DB24" i="57"/>
  <c r="DA24" i="57"/>
  <c r="CZ24" i="57"/>
  <c r="CY24" i="57"/>
  <c r="CX24" i="57"/>
  <c r="CW24" i="57"/>
  <c r="CV24" i="57"/>
  <c r="CU24" i="57"/>
  <c r="CT24" i="57"/>
  <c r="CS24" i="57"/>
  <c r="CR24" i="57"/>
  <c r="CQ24" i="57"/>
  <c r="CP24" i="57"/>
  <c r="CO24" i="57"/>
  <c r="CN24" i="57"/>
  <c r="CM24" i="57"/>
  <c r="CL24" i="57"/>
  <c r="CK24" i="57"/>
  <c r="CJ24" i="57"/>
  <c r="CI24" i="57"/>
  <c r="CH24" i="57"/>
  <c r="CG24" i="57"/>
  <c r="CE24" i="57"/>
  <c r="CD24" i="57"/>
  <c r="CC24" i="57"/>
  <c r="CB24" i="57"/>
  <c r="CA24" i="57"/>
  <c r="BZ24" i="57"/>
  <c r="BY24" i="57"/>
  <c r="BX24" i="57"/>
  <c r="BW24" i="57"/>
  <c r="BV24" i="57"/>
  <c r="BU24" i="57"/>
  <c r="BT24" i="57"/>
  <c r="BS24" i="57"/>
  <c r="BR24" i="57"/>
  <c r="BQ24" i="57"/>
  <c r="BP24" i="57"/>
  <c r="BO24" i="57"/>
  <c r="BN24" i="57"/>
  <c r="BM24" i="57"/>
  <c r="BL24" i="57"/>
  <c r="BK24" i="57"/>
  <c r="BJ24" i="57"/>
  <c r="BI24" i="57"/>
  <c r="BH24" i="57"/>
  <c r="BG24" i="57"/>
  <c r="D24" i="57"/>
  <c r="DE23" i="57"/>
  <c r="DD23" i="57"/>
  <c r="DC23" i="57"/>
  <c r="DB23" i="57"/>
  <c r="DA23" i="57"/>
  <c r="CZ23" i="57"/>
  <c r="CY23" i="57"/>
  <c r="CX23" i="57"/>
  <c r="CW23" i="57"/>
  <c r="CV23" i="57"/>
  <c r="CU23" i="57"/>
  <c r="CT23" i="57"/>
  <c r="CS23" i="57"/>
  <c r="CR23" i="57"/>
  <c r="CQ23" i="57"/>
  <c r="CP23" i="57"/>
  <c r="CO23" i="57"/>
  <c r="CN23" i="57"/>
  <c r="CM23" i="57"/>
  <c r="CL23" i="57"/>
  <c r="CK23" i="57"/>
  <c r="CJ23" i="57"/>
  <c r="CI23" i="57"/>
  <c r="CH23" i="57"/>
  <c r="CG23" i="57"/>
  <c r="CE23" i="57"/>
  <c r="CD23" i="57"/>
  <c r="CC23" i="57"/>
  <c r="CB23" i="57"/>
  <c r="CA23" i="57"/>
  <c r="BZ23" i="57"/>
  <c r="BY23" i="57"/>
  <c r="BX23" i="57"/>
  <c r="BW23" i="57"/>
  <c r="BV23" i="57"/>
  <c r="BU23" i="57"/>
  <c r="BT23" i="57"/>
  <c r="BS23" i="57"/>
  <c r="BR23" i="57"/>
  <c r="BQ23" i="57"/>
  <c r="BP23" i="57"/>
  <c r="BO23" i="57"/>
  <c r="BN23" i="57"/>
  <c r="BM23" i="57"/>
  <c r="BL23" i="57"/>
  <c r="BK23" i="57"/>
  <c r="BJ23" i="57"/>
  <c r="BI23" i="57"/>
  <c r="BH23" i="57"/>
  <c r="BG23" i="57"/>
  <c r="D23" i="57"/>
  <c r="DE22" i="57"/>
  <c r="DD22" i="57"/>
  <c r="DC22" i="57"/>
  <c r="DB22" i="57"/>
  <c r="DA22" i="57"/>
  <c r="CZ22" i="57"/>
  <c r="CY22" i="57"/>
  <c r="CX22" i="57"/>
  <c r="CW22" i="57"/>
  <c r="CV22" i="57"/>
  <c r="CU22" i="57"/>
  <c r="CT22" i="57"/>
  <c r="CS22" i="57"/>
  <c r="CR22" i="57"/>
  <c r="CQ22" i="57"/>
  <c r="CP22" i="57"/>
  <c r="CO22" i="57"/>
  <c r="CN22" i="57"/>
  <c r="CM22" i="57"/>
  <c r="CL22" i="57"/>
  <c r="CK22" i="57"/>
  <c r="CJ22" i="57"/>
  <c r="CI22" i="57"/>
  <c r="CH22" i="57"/>
  <c r="CG22" i="57"/>
  <c r="CE22" i="57"/>
  <c r="CD22" i="57"/>
  <c r="CC22" i="57"/>
  <c r="CB22" i="57"/>
  <c r="EB22" i="57" s="1"/>
  <c r="CA22" i="57"/>
  <c r="BZ22" i="57"/>
  <c r="BY22" i="57"/>
  <c r="BX22" i="57"/>
  <c r="BW22" i="57"/>
  <c r="BV22" i="57"/>
  <c r="BU22" i="57"/>
  <c r="BT22" i="57"/>
  <c r="BS22" i="57"/>
  <c r="BR22" i="57"/>
  <c r="BQ22" i="57"/>
  <c r="BP22" i="57"/>
  <c r="DP22" i="57" s="1"/>
  <c r="BO22" i="57"/>
  <c r="BN22" i="57"/>
  <c r="BM22" i="57"/>
  <c r="BL22" i="57"/>
  <c r="BK22" i="57"/>
  <c r="BJ22" i="57"/>
  <c r="BI22" i="57"/>
  <c r="BH22" i="57"/>
  <c r="BG22" i="57"/>
  <c r="D22" i="57"/>
  <c r="DE21" i="57"/>
  <c r="DD21" i="57"/>
  <c r="DC21" i="57"/>
  <c r="DB21" i="57"/>
  <c r="DA21" i="57"/>
  <c r="CZ21" i="57"/>
  <c r="CY21" i="57"/>
  <c r="CX21" i="57"/>
  <c r="CW21" i="57"/>
  <c r="CV21" i="57"/>
  <c r="CU21" i="57"/>
  <c r="CT21" i="57"/>
  <c r="CS21" i="57"/>
  <c r="CR21" i="57"/>
  <c r="CQ21" i="57"/>
  <c r="CP21" i="57"/>
  <c r="EP21" i="57" s="1"/>
  <c r="CO21" i="57"/>
  <c r="CN21" i="57"/>
  <c r="CM21" i="57"/>
  <c r="CL21" i="57"/>
  <c r="CK21" i="57"/>
  <c r="CJ21" i="57"/>
  <c r="CI21" i="57"/>
  <c r="CH21" i="57"/>
  <c r="CG21" i="57"/>
  <c r="CE21" i="57"/>
  <c r="CD21" i="57"/>
  <c r="CC21" i="57"/>
  <c r="CB21" i="57"/>
  <c r="CA21" i="57"/>
  <c r="BZ21" i="57"/>
  <c r="BY21" i="57"/>
  <c r="BX21" i="57"/>
  <c r="BW21" i="57"/>
  <c r="BV21" i="57"/>
  <c r="BU21" i="57"/>
  <c r="BT21" i="57"/>
  <c r="BS21" i="57"/>
  <c r="BR21" i="57"/>
  <c r="BQ21" i="57"/>
  <c r="BP21" i="57"/>
  <c r="BO21" i="57"/>
  <c r="BN21" i="57"/>
  <c r="BM21" i="57"/>
  <c r="BL21" i="57"/>
  <c r="BK21" i="57"/>
  <c r="BJ21" i="57"/>
  <c r="BI21" i="57"/>
  <c r="BH21" i="57"/>
  <c r="BG21" i="57"/>
  <c r="D21" i="57"/>
  <c r="DE20" i="57"/>
  <c r="DD20" i="57"/>
  <c r="DC20" i="57"/>
  <c r="DB20" i="57"/>
  <c r="DA20" i="57"/>
  <c r="CZ20" i="57"/>
  <c r="CY20" i="57"/>
  <c r="CX20" i="57"/>
  <c r="CW20" i="57"/>
  <c r="CV20" i="57"/>
  <c r="CU20" i="57"/>
  <c r="CT20" i="57"/>
  <c r="CS20" i="57"/>
  <c r="CR20" i="57"/>
  <c r="CQ20" i="57"/>
  <c r="CP20" i="57"/>
  <c r="CO20" i="57"/>
  <c r="CN20" i="57"/>
  <c r="CM20" i="57"/>
  <c r="CL20" i="57"/>
  <c r="CK20" i="57"/>
  <c r="CJ20" i="57"/>
  <c r="CI20" i="57"/>
  <c r="CH20" i="57"/>
  <c r="CG20" i="57"/>
  <c r="CE20" i="57"/>
  <c r="CD20" i="57"/>
  <c r="CC20" i="57"/>
  <c r="CB20" i="57"/>
  <c r="CA20" i="57"/>
  <c r="BZ20" i="57"/>
  <c r="BY20" i="57"/>
  <c r="BX20" i="57"/>
  <c r="BW20" i="57"/>
  <c r="BV20" i="57"/>
  <c r="BU20" i="57"/>
  <c r="BT20" i="57"/>
  <c r="BS20" i="57"/>
  <c r="BR20" i="57"/>
  <c r="BQ20" i="57"/>
  <c r="BP20" i="57"/>
  <c r="BO20" i="57"/>
  <c r="BN20" i="57"/>
  <c r="BM20" i="57"/>
  <c r="EM20" i="57" s="1"/>
  <c r="BL20" i="57"/>
  <c r="BK20" i="57"/>
  <c r="BJ20" i="57"/>
  <c r="BI20" i="57"/>
  <c r="BH20" i="57"/>
  <c r="BG20" i="57"/>
  <c r="D20" i="57"/>
  <c r="DE19" i="57"/>
  <c r="DD19" i="57"/>
  <c r="DC19" i="57"/>
  <c r="DB19" i="57"/>
  <c r="DA19" i="57"/>
  <c r="CZ19" i="57"/>
  <c r="CY19" i="57"/>
  <c r="CX19" i="57"/>
  <c r="CW19" i="57"/>
  <c r="CV19" i="57"/>
  <c r="CU19" i="57"/>
  <c r="CT19" i="57"/>
  <c r="CS19" i="57"/>
  <c r="CR19" i="57"/>
  <c r="CQ19" i="57"/>
  <c r="CP19" i="57"/>
  <c r="CO19" i="57"/>
  <c r="CN19" i="57"/>
  <c r="CM19" i="57"/>
  <c r="CL19" i="57"/>
  <c r="CK19" i="57"/>
  <c r="CJ19" i="57"/>
  <c r="CI19" i="57"/>
  <c r="CH19" i="57"/>
  <c r="CG19" i="57"/>
  <c r="CE19" i="57"/>
  <c r="CD19" i="57"/>
  <c r="CC19" i="57"/>
  <c r="CB19" i="57"/>
  <c r="CA19" i="57"/>
  <c r="BZ19" i="57"/>
  <c r="BY19" i="57"/>
  <c r="BX19" i="57"/>
  <c r="BW19" i="57"/>
  <c r="BV19" i="57"/>
  <c r="BU19" i="57"/>
  <c r="BT19" i="57"/>
  <c r="BS19" i="57"/>
  <c r="BR19" i="57"/>
  <c r="BQ19" i="57"/>
  <c r="BP19" i="57"/>
  <c r="BO19" i="57"/>
  <c r="BN19" i="57"/>
  <c r="BM19" i="57"/>
  <c r="BL19" i="57"/>
  <c r="BK19" i="57"/>
  <c r="BJ19" i="57"/>
  <c r="BI19" i="57"/>
  <c r="BH19" i="57"/>
  <c r="BG19" i="57"/>
  <c r="D19" i="57"/>
  <c r="DE18" i="57"/>
  <c r="DD18" i="57"/>
  <c r="DC18" i="57"/>
  <c r="DB18" i="57"/>
  <c r="DA18" i="57"/>
  <c r="CZ18" i="57"/>
  <c r="CY18" i="57"/>
  <c r="CX18" i="57"/>
  <c r="CW18" i="57"/>
  <c r="CV18" i="57"/>
  <c r="CU18" i="57"/>
  <c r="CT18" i="57"/>
  <c r="CS18" i="57"/>
  <c r="CR18" i="57"/>
  <c r="CQ18" i="57"/>
  <c r="CP18" i="57"/>
  <c r="CO18" i="57"/>
  <c r="CN18" i="57"/>
  <c r="CM18" i="57"/>
  <c r="CL18" i="57"/>
  <c r="CK18" i="57"/>
  <c r="CJ18" i="57"/>
  <c r="CI18" i="57"/>
  <c r="CH18" i="57"/>
  <c r="CG18" i="57"/>
  <c r="CE18" i="57"/>
  <c r="CD18" i="57"/>
  <c r="CC18" i="57"/>
  <c r="CB18" i="57"/>
  <c r="CA18" i="57"/>
  <c r="BZ18" i="57"/>
  <c r="BY18" i="57"/>
  <c r="BX18" i="57"/>
  <c r="BW18" i="57"/>
  <c r="BV18" i="57"/>
  <c r="BU18" i="57"/>
  <c r="BT18" i="57"/>
  <c r="BS18" i="57"/>
  <c r="BR18" i="57"/>
  <c r="BQ18" i="57"/>
  <c r="BP18" i="57"/>
  <c r="BO18" i="57"/>
  <c r="BN18" i="57"/>
  <c r="BM18" i="57"/>
  <c r="BL18" i="57"/>
  <c r="BK18" i="57"/>
  <c r="BJ18" i="57"/>
  <c r="BI18" i="57"/>
  <c r="BH18" i="57"/>
  <c r="BG18" i="57"/>
  <c r="D18" i="57"/>
  <c r="DE17" i="57"/>
  <c r="DD17" i="57"/>
  <c r="DC17" i="57"/>
  <c r="DB17" i="57"/>
  <c r="DA17" i="57"/>
  <c r="CZ17" i="57"/>
  <c r="CY17" i="57"/>
  <c r="CX17" i="57"/>
  <c r="CW17" i="57"/>
  <c r="CV17" i="57"/>
  <c r="CU17" i="57"/>
  <c r="CT17" i="57"/>
  <c r="CS17" i="57"/>
  <c r="CR17" i="57"/>
  <c r="CQ17" i="57"/>
  <c r="CP17" i="57"/>
  <c r="CO17" i="57"/>
  <c r="CN17" i="57"/>
  <c r="CM17" i="57"/>
  <c r="CL17" i="57"/>
  <c r="CK17" i="57"/>
  <c r="CJ17" i="57"/>
  <c r="CI17" i="57"/>
  <c r="CH17" i="57"/>
  <c r="CG17" i="57"/>
  <c r="CE17" i="57"/>
  <c r="CD17" i="57"/>
  <c r="CC17" i="57"/>
  <c r="EC17" i="57" s="1"/>
  <c r="CB17" i="57"/>
  <c r="CA17" i="57"/>
  <c r="BZ17" i="57"/>
  <c r="BY17" i="57"/>
  <c r="BX17" i="57"/>
  <c r="BW17" i="57"/>
  <c r="BV17" i="57"/>
  <c r="BU17" i="57"/>
  <c r="BT17" i="57"/>
  <c r="BS17" i="57"/>
  <c r="BR17" i="57"/>
  <c r="BQ17" i="57"/>
  <c r="BP17" i="57"/>
  <c r="BO17" i="57"/>
  <c r="BN17" i="57"/>
  <c r="BM17" i="57"/>
  <c r="BL17" i="57"/>
  <c r="BK17" i="57"/>
  <c r="BJ17" i="57"/>
  <c r="BI17" i="57"/>
  <c r="BH17" i="57"/>
  <c r="BG17" i="57"/>
  <c r="D17" i="57"/>
  <c r="BA15" i="57"/>
  <c r="EE15" i="57" s="1"/>
  <c r="FE15" i="57" s="1"/>
  <c r="AY15" i="57"/>
  <c r="ED15" i="57" s="1"/>
  <c r="FD15" i="57" s="1"/>
  <c r="AW15" i="57"/>
  <c r="EC15" i="57" s="1"/>
  <c r="FC15" i="57" s="1"/>
  <c r="AU15" i="57"/>
  <c r="EB15" i="57" s="1"/>
  <c r="FB15" i="57" s="1"/>
  <c r="AS15" i="57"/>
  <c r="EA15" i="57" s="1"/>
  <c r="FA15" i="57" s="1"/>
  <c r="AQ15" i="57"/>
  <c r="DZ15" i="57" s="1"/>
  <c r="EZ15" i="57" s="1"/>
  <c r="AO15" i="57"/>
  <c r="DY15" i="57" s="1"/>
  <c r="EY15" i="57" s="1"/>
  <c r="AM15" i="57"/>
  <c r="DX15" i="57" s="1"/>
  <c r="EX15" i="57" s="1"/>
  <c r="AK15" i="57"/>
  <c r="DW15" i="57" s="1"/>
  <c r="EW15" i="57" s="1"/>
  <c r="AI15" i="57"/>
  <c r="DV15" i="57" s="1"/>
  <c r="EV15" i="57" s="1"/>
  <c r="AG15" i="57"/>
  <c r="DU15" i="57" s="1"/>
  <c r="EU15" i="57" s="1"/>
  <c r="AE15" i="57"/>
  <c r="DT15" i="57" s="1"/>
  <c r="ET15" i="57" s="1"/>
  <c r="AC15" i="57"/>
  <c r="DS15" i="57" s="1"/>
  <c r="ES15" i="57" s="1"/>
  <c r="AA15" i="57"/>
  <c r="DR15" i="57" s="1"/>
  <c r="ER15" i="57" s="1"/>
  <c r="Y15" i="57"/>
  <c r="DQ15" i="57" s="1"/>
  <c r="EQ15" i="57" s="1"/>
  <c r="W15" i="57"/>
  <c r="DP15" i="57" s="1"/>
  <c r="EP15" i="57" s="1"/>
  <c r="U15" i="57"/>
  <c r="DO15" i="57" s="1"/>
  <c r="EO15" i="57" s="1"/>
  <c r="S15" i="57"/>
  <c r="DN15" i="57" s="1"/>
  <c r="EN15" i="57" s="1"/>
  <c r="Q15" i="57"/>
  <c r="DM15" i="57" s="1"/>
  <c r="EM15" i="57" s="1"/>
  <c r="O15" i="57"/>
  <c r="DL15" i="57" s="1"/>
  <c r="EL15" i="57" s="1"/>
  <c r="M15" i="57"/>
  <c r="DK15" i="57" s="1"/>
  <c r="EK15" i="57" s="1"/>
  <c r="K15" i="57"/>
  <c r="DJ15" i="57" s="1"/>
  <c r="EJ15" i="57" s="1"/>
  <c r="I15" i="57"/>
  <c r="DI15" i="57" s="1"/>
  <c r="EI15" i="57" s="1"/>
  <c r="G15" i="57"/>
  <c r="DH15" i="57" s="1"/>
  <c r="EH15" i="57" s="1"/>
  <c r="E15" i="57"/>
  <c r="DG15" i="57" s="1"/>
  <c r="EG15" i="57" s="1"/>
  <c r="B5" i="57"/>
  <c r="DE56" i="56"/>
  <c r="DD56" i="56"/>
  <c r="DC56" i="56"/>
  <c r="DB56" i="56"/>
  <c r="DA56" i="56"/>
  <c r="CZ56" i="56"/>
  <c r="CY56" i="56"/>
  <c r="CX56" i="56"/>
  <c r="CW56" i="56"/>
  <c r="CV56" i="56"/>
  <c r="CU56" i="56"/>
  <c r="CT56" i="56"/>
  <c r="CS56" i="56"/>
  <c r="CR56" i="56"/>
  <c r="CQ56" i="56"/>
  <c r="CP56" i="56"/>
  <c r="CO56" i="56"/>
  <c r="CN56" i="56"/>
  <c r="CM56" i="56"/>
  <c r="CL56" i="56"/>
  <c r="CK56" i="56"/>
  <c r="CJ56" i="56"/>
  <c r="CI56" i="56"/>
  <c r="CH56" i="56"/>
  <c r="CG56" i="56"/>
  <c r="CE56" i="56"/>
  <c r="CD56" i="56"/>
  <c r="CC56" i="56"/>
  <c r="CB56" i="56"/>
  <c r="CA56" i="56"/>
  <c r="BZ56" i="56"/>
  <c r="BY56" i="56"/>
  <c r="BX56" i="56"/>
  <c r="BW56" i="56"/>
  <c r="BV56" i="56"/>
  <c r="BU56" i="56"/>
  <c r="BT56" i="56"/>
  <c r="BS56" i="56"/>
  <c r="BR56" i="56"/>
  <c r="BQ56" i="56"/>
  <c r="BP56" i="56"/>
  <c r="BO56" i="56"/>
  <c r="BN56" i="56"/>
  <c r="BM56" i="56"/>
  <c r="BL56" i="56"/>
  <c r="BK56" i="56"/>
  <c r="BJ56" i="56"/>
  <c r="BI56" i="56"/>
  <c r="BH56" i="56"/>
  <c r="BG56" i="56"/>
  <c r="D56" i="56"/>
  <c r="DE55" i="56"/>
  <c r="DD55" i="56"/>
  <c r="DC55" i="56"/>
  <c r="DB55" i="56"/>
  <c r="DA55" i="56"/>
  <c r="CZ55" i="56"/>
  <c r="CY55" i="56"/>
  <c r="CX55" i="56"/>
  <c r="CW55" i="56"/>
  <c r="CV55" i="56"/>
  <c r="CU55" i="56"/>
  <c r="CT55" i="56"/>
  <c r="CS55" i="56"/>
  <c r="CR55" i="56"/>
  <c r="CQ55" i="56"/>
  <c r="CP55" i="56"/>
  <c r="CO55" i="56"/>
  <c r="CN55" i="56"/>
  <c r="CM55" i="56"/>
  <c r="CL55" i="56"/>
  <c r="CK55" i="56"/>
  <c r="CJ55" i="56"/>
  <c r="CI55" i="56"/>
  <c r="CH55" i="56"/>
  <c r="CG55" i="56"/>
  <c r="CE55" i="56"/>
  <c r="CD55" i="56"/>
  <c r="CC55" i="56"/>
  <c r="CB55" i="56"/>
  <c r="CA55" i="56"/>
  <c r="BZ55" i="56"/>
  <c r="BY55" i="56"/>
  <c r="BX55" i="56"/>
  <c r="BW55" i="56"/>
  <c r="BV55" i="56"/>
  <c r="BU55" i="56"/>
  <c r="BT55" i="56"/>
  <c r="BS55" i="56"/>
  <c r="BR55" i="56"/>
  <c r="BQ55" i="56"/>
  <c r="BP55" i="56"/>
  <c r="BO55" i="56"/>
  <c r="BN55" i="56"/>
  <c r="BM55" i="56"/>
  <c r="BL55" i="56"/>
  <c r="BK55" i="56"/>
  <c r="BJ55" i="56"/>
  <c r="BI55" i="56"/>
  <c r="BH55" i="56"/>
  <c r="BG55" i="56"/>
  <c r="D55" i="56"/>
  <c r="DE54" i="56"/>
  <c r="DD54" i="56"/>
  <c r="DC54" i="56"/>
  <c r="DB54" i="56"/>
  <c r="DA54" i="56"/>
  <c r="CZ54" i="56"/>
  <c r="CY54" i="56"/>
  <c r="CX54" i="56"/>
  <c r="CW54" i="56"/>
  <c r="CV54" i="56"/>
  <c r="CU54" i="56"/>
  <c r="CT54" i="56"/>
  <c r="CS54" i="56"/>
  <c r="CR54" i="56"/>
  <c r="CQ54" i="56"/>
  <c r="CP54" i="56"/>
  <c r="CO54" i="56"/>
  <c r="CN54" i="56"/>
  <c r="CM54" i="56"/>
  <c r="CL54" i="56"/>
  <c r="CK54" i="56"/>
  <c r="CJ54" i="56"/>
  <c r="CI54" i="56"/>
  <c r="CH54" i="56"/>
  <c r="CG54" i="56"/>
  <c r="CE54" i="56"/>
  <c r="CD54" i="56"/>
  <c r="CC54" i="56"/>
  <c r="EC54" i="56" s="1"/>
  <c r="CB54" i="56"/>
  <c r="CA54" i="56"/>
  <c r="BZ54" i="56"/>
  <c r="BY54" i="56"/>
  <c r="EY54" i="56" s="1"/>
  <c r="BX54" i="56"/>
  <c r="BW54" i="56"/>
  <c r="BV54" i="56"/>
  <c r="BU54" i="56"/>
  <c r="DU54" i="56" s="1"/>
  <c r="BT54" i="56"/>
  <c r="BS54" i="56"/>
  <c r="BR54" i="56"/>
  <c r="BQ54" i="56"/>
  <c r="EQ54" i="56" s="1"/>
  <c r="BP54" i="56"/>
  <c r="BO54" i="56"/>
  <c r="BN54" i="56"/>
  <c r="BM54" i="56"/>
  <c r="BL54" i="56"/>
  <c r="BK54" i="56"/>
  <c r="BJ54" i="56"/>
  <c r="BI54" i="56"/>
  <c r="EI54" i="56" s="1"/>
  <c r="BH54" i="56"/>
  <c r="BG54" i="56"/>
  <c r="D54" i="56"/>
  <c r="DE53" i="56"/>
  <c r="DD53" i="56"/>
  <c r="DC53" i="56"/>
  <c r="DB53" i="56"/>
  <c r="DA53" i="56"/>
  <c r="CZ53" i="56"/>
  <c r="CY53" i="56"/>
  <c r="CX53" i="56"/>
  <c r="CW53" i="56"/>
  <c r="CV53" i="56"/>
  <c r="CU53" i="56"/>
  <c r="CT53" i="56"/>
  <c r="CS53" i="56"/>
  <c r="ES53" i="56" s="1"/>
  <c r="CR53" i="56"/>
  <c r="CQ53" i="56"/>
  <c r="CP53" i="56"/>
  <c r="CO53" i="56"/>
  <c r="CN53" i="56"/>
  <c r="CM53" i="56"/>
  <c r="CL53" i="56"/>
  <c r="CK53" i="56"/>
  <c r="CJ53" i="56"/>
  <c r="CI53" i="56"/>
  <c r="CH53" i="56"/>
  <c r="CG53" i="56"/>
  <c r="CE53" i="56"/>
  <c r="CD53" i="56"/>
  <c r="ED53" i="56" s="1"/>
  <c r="CC53" i="56"/>
  <c r="CB53" i="56"/>
  <c r="CA53" i="56"/>
  <c r="BZ53" i="56"/>
  <c r="EZ53" i="56" s="1"/>
  <c r="BY53" i="56"/>
  <c r="BX53" i="56"/>
  <c r="BW53" i="56"/>
  <c r="BV53" i="56"/>
  <c r="EV53" i="56" s="1"/>
  <c r="BU53" i="56"/>
  <c r="BT53" i="56"/>
  <c r="BS53" i="56"/>
  <c r="BR53" i="56"/>
  <c r="ER53" i="56" s="1"/>
  <c r="BQ53" i="56"/>
  <c r="BP53" i="56"/>
  <c r="BO53" i="56"/>
  <c r="BN53" i="56"/>
  <c r="DN53" i="56" s="1"/>
  <c r="BM53" i="56"/>
  <c r="BL53" i="56"/>
  <c r="BK53" i="56"/>
  <c r="BJ53" i="56"/>
  <c r="EJ53" i="56" s="1"/>
  <c r="BI53" i="56"/>
  <c r="BH53" i="56"/>
  <c r="BG53" i="56"/>
  <c r="D53" i="56"/>
  <c r="DE52" i="56"/>
  <c r="DD52" i="56"/>
  <c r="DC52" i="56"/>
  <c r="DB52" i="56"/>
  <c r="DA52" i="56"/>
  <c r="CZ52" i="56"/>
  <c r="CY52" i="56"/>
  <c r="CX52" i="56"/>
  <c r="CW52" i="56"/>
  <c r="CV52" i="56"/>
  <c r="CU52" i="56"/>
  <c r="CT52" i="56"/>
  <c r="CS52" i="56"/>
  <c r="CR52" i="56"/>
  <c r="CQ52" i="56"/>
  <c r="CP52" i="56"/>
  <c r="CO52" i="56"/>
  <c r="CN52" i="56"/>
  <c r="CM52" i="56"/>
  <c r="CL52" i="56"/>
  <c r="CK52" i="56"/>
  <c r="CJ52" i="56"/>
  <c r="CI52" i="56"/>
  <c r="CH52" i="56"/>
  <c r="CG52" i="56"/>
  <c r="CE52" i="56"/>
  <c r="CD52" i="56"/>
  <c r="CC52" i="56"/>
  <c r="CB52" i="56"/>
  <c r="CA52" i="56"/>
  <c r="EA52" i="56" s="1"/>
  <c r="BZ52" i="56"/>
  <c r="BY52" i="56"/>
  <c r="BX52" i="56"/>
  <c r="BW52" i="56"/>
  <c r="BV52" i="56"/>
  <c r="BU52" i="56"/>
  <c r="BT52" i="56"/>
  <c r="BS52" i="56"/>
  <c r="BR52" i="56"/>
  <c r="BQ52" i="56"/>
  <c r="BP52" i="56"/>
  <c r="BO52" i="56"/>
  <c r="BN52" i="56"/>
  <c r="BM52" i="56"/>
  <c r="BL52" i="56"/>
  <c r="BK52" i="56"/>
  <c r="BJ52" i="56"/>
  <c r="BI52" i="56"/>
  <c r="BH52" i="56"/>
  <c r="BG52" i="56"/>
  <c r="D52" i="56"/>
  <c r="DE51" i="56"/>
  <c r="DD51" i="56"/>
  <c r="DC51" i="56"/>
  <c r="DB51" i="56"/>
  <c r="DA51" i="56"/>
  <c r="CZ51" i="56"/>
  <c r="CY51" i="56"/>
  <c r="CX51" i="56"/>
  <c r="CW51" i="56"/>
  <c r="CV51" i="56"/>
  <c r="CU51" i="56"/>
  <c r="CT51" i="56"/>
  <c r="CS51" i="56"/>
  <c r="CR51" i="56"/>
  <c r="CQ51" i="56"/>
  <c r="CP51" i="56"/>
  <c r="CO51" i="56"/>
  <c r="CN51" i="56"/>
  <c r="CM51" i="56"/>
  <c r="CL51" i="56"/>
  <c r="CK51" i="56"/>
  <c r="CJ51" i="56"/>
  <c r="CI51" i="56"/>
  <c r="CH51" i="56"/>
  <c r="CG51" i="56"/>
  <c r="CE51" i="56"/>
  <c r="CD51" i="56"/>
  <c r="CC51" i="56"/>
  <c r="CB51" i="56"/>
  <c r="CA51" i="56"/>
  <c r="BZ51" i="56"/>
  <c r="BY51" i="56"/>
  <c r="BX51" i="56"/>
  <c r="BW51" i="56"/>
  <c r="BV51" i="56"/>
  <c r="BU51" i="56"/>
  <c r="BT51" i="56"/>
  <c r="BS51" i="56"/>
  <c r="BR51" i="56"/>
  <c r="BQ51" i="56"/>
  <c r="DQ51" i="56" s="1"/>
  <c r="BP51" i="56"/>
  <c r="BO51" i="56"/>
  <c r="BN51" i="56"/>
  <c r="BM51" i="56"/>
  <c r="BL51" i="56"/>
  <c r="BK51" i="56"/>
  <c r="BJ51" i="56"/>
  <c r="BI51" i="56"/>
  <c r="BH51" i="56"/>
  <c r="BG51" i="56"/>
  <c r="D51" i="56"/>
  <c r="DE50" i="56"/>
  <c r="DD50" i="56"/>
  <c r="DC50" i="56"/>
  <c r="DB50" i="56"/>
  <c r="DA50" i="56"/>
  <c r="CZ50" i="56"/>
  <c r="CY50" i="56"/>
  <c r="CX50" i="56"/>
  <c r="CW50" i="56"/>
  <c r="CV50" i="56"/>
  <c r="CU50" i="56"/>
  <c r="CT50" i="56"/>
  <c r="CS50" i="56"/>
  <c r="CR50" i="56"/>
  <c r="CQ50" i="56"/>
  <c r="CP50" i="56"/>
  <c r="CO50" i="56"/>
  <c r="CN50" i="56"/>
  <c r="CM50" i="56"/>
  <c r="CL50" i="56"/>
  <c r="CK50" i="56"/>
  <c r="CJ50" i="56"/>
  <c r="CI50" i="56"/>
  <c r="CH50" i="56"/>
  <c r="CG50" i="56"/>
  <c r="CE50" i="56"/>
  <c r="CD50" i="56"/>
  <c r="CC50" i="56"/>
  <c r="CB50" i="56"/>
  <c r="CA50" i="56"/>
  <c r="BZ50" i="56"/>
  <c r="BY50" i="56"/>
  <c r="BX50" i="56"/>
  <c r="BW50" i="56"/>
  <c r="BV50" i="56"/>
  <c r="BU50" i="56"/>
  <c r="BT50" i="56"/>
  <c r="DT50" i="56" s="1"/>
  <c r="BS50" i="56"/>
  <c r="BR50" i="56"/>
  <c r="BQ50" i="56"/>
  <c r="BP50" i="56"/>
  <c r="BO50" i="56"/>
  <c r="BN50" i="56"/>
  <c r="BM50" i="56"/>
  <c r="BL50" i="56"/>
  <c r="BK50" i="56"/>
  <c r="BJ50" i="56"/>
  <c r="BI50" i="56"/>
  <c r="BH50" i="56"/>
  <c r="BG50" i="56"/>
  <c r="D50" i="56"/>
  <c r="DE49" i="56"/>
  <c r="DD49" i="56"/>
  <c r="DC49" i="56"/>
  <c r="DB49" i="56"/>
  <c r="DA49" i="56"/>
  <c r="CZ49" i="56"/>
  <c r="CY49" i="56"/>
  <c r="CX49" i="56"/>
  <c r="CW49" i="56"/>
  <c r="CV49" i="56"/>
  <c r="CU49" i="56"/>
  <c r="CT49" i="56"/>
  <c r="CS49" i="56"/>
  <c r="CR49" i="56"/>
  <c r="CQ49" i="56"/>
  <c r="CP49" i="56"/>
  <c r="CO49" i="56"/>
  <c r="CN49" i="56"/>
  <c r="CM49" i="56"/>
  <c r="CL49" i="56"/>
  <c r="CK49" i="56"/>
  <c r="CJ49" i="56"/>
  <c r="CI49" i="56"/>
  <c r="CH49" i="56"/>
  <c r="CG49" i="56"/>
  <c r="CE49" i="56"/>
  <c r="CD49" i="56"/>
  <c r="CC49" i="56"/>
  <c r="CB49" i="56"/>
  <c r="CA49" i="56"/>
  <c r="BZ49" i="56"/>
  <c r="BY49" i="56"/>
  <c r="BX49" i="56"/>
  <c r="BW49" i="56"/>
  <c r="BV49" i="56"/>
  <c r="BU49" i="56"/>
  <c r="BT49" i="56"/>
  <c r="BS49" i="56"/>
  <c r="BR49" i="56"/>
  <c r="BQ49" i="56"/>
  <c r="BP49" i="56"/>
  <c r="BO49" i="56"/>
  <c r="BN49" i="56"/>
  <c r="BM49" i="56"/>
  <c r="BL49" i="56"/>
  <c r="BK49" i="56"/>
  <c r="BJ49" i="56"/>
  <c r="BI49" i="56"/>
  <c r="BH49" i="56"/>
  <c r="BG49" i="56"/>
  <c r="D49" i="56"/>
  <c r="DE48" i="56"/>
  <c r="DD48" i="56"/>
  <c r="DC48" i="56"/>
  <c r="DB48" i="56"/>
  <c r="DA48" i="56"/>
  <c r="CZ48" i="56"/>
  <c r="CY48" i="56"/>
  <c r="CX48" i="56"/>
  <c r="CW48" i="56"/>
  <c r="CV48" i="56"/>
  <c r="CU48" i="56"/>
  <c r="CT48" i="56"/>
  <c r="CS48" i="56"/>
  <c r="CR48" i="56"/>
  <c r="CQ48" i="56"/>
  <c r="CP48" i="56"/>
  <c r="CO48" i="56"/>
  <c r="CN48" i="56"/>
  <c r="CM48" i="56"/>
  <c r="CL48" i="56"/>
  <c r="CK48" i="56"/>
  <c r="CJ48" i="56"/>
  <c r="CI48" i="56"/>
  <c r="CH48" i="56"/>
  <c r="CG48" i="56"/>
  <c r="CE48" i="56"/>
  <c r="CD48" i="56"/>
  <c r="CC48" i="56"/>
  <c r="CB48" i="56"/>
  <c r="CA48" i="56"/>
  <c r="BZ48" i="56"/>
  <c r="BY48" i="56"/>
  <c r="BX48" i="56"/>
  <c r="BW48" i="56"/>
  <c r="BV48" i="56"/>
  <c r="BU48" i="56"/>
  <c r="BT48" i="56"/>
  <c r="BS48" i="56"/>
  <c r="BR48" i="56"/>
  <c r="BQ48" i="56"/>
  <c r="BP48" i="56"/>
  <c r="BO48" i="56"/>
  <c r="BN48" i="56"/>
  <c r="BM48" i="56"/>
  <c r="BL48" i="56"/>
  <c r="BK48" i="56"/>
  <c r="BJ48" i="56"/>
  <c r="BI48" i="56"/>
  <c r="BH48" i="56"/>
  <c r="BG48" i="56"/>
  <c r="D48" i="56"/>
  <c r="DE47" i="56"/>
  <c r="DD47" i="56"/>
  <c r="DC47" i="56"/>
  <c r="DB47" i="56"/>
  <c r="DA47" i="56"/>
  <c r="CZ47" i="56"/>
  <c r="CY47" i="56"/>
  <c r="CX47" i="56"/>
  <c r="CW47" i="56"/>
  <c r="CV47" i="56"/>
  <c r="CU47" i="56"/>
  <c r="CT47" i="56"/>
  <c r="CS47" i="56"/>
  <c r="CR47" i="56"/>
  <c r="CQ47" i="56"/>
  <c r="CP47" i="56"/>
  <c r="CO47" i="56"/>
  <c r="CN47" i="56"/>
  <c r="CM47" i="56"/>
  <c r="CL47" i="56"/>
  <c r="CK47" i="56"/>
  <c r="CJ47" i="56"/>
  <c r="CI47" i="56"/>
  <c r="CH47" i="56"/>
  <c r="CG47" i="56"/>
  <c r="CE47" i="56"/>
  <c r="CD47" i="56"/>
  <c r="CC47" i="56"/>
  <c r="EC47" i="56" s="1"/>
  <c r="CB47" i="56"/>
  <c r="CA47" i="56"/>
  <c r="BZ47" i="56"/>
  <c r="BY47" i="56"/>
  <c r="BX47" i="56"/>
  <c r="BW47" i="56"/>
  <c r="BV47" i="56"/>
  <c r="BU47" i="56"/>
  <c r="BT47" i="56"/>
  <c r="BS47" i="56"/>
  <c r="BR47" i="56"/>
  <c r="BQ47" i="56"/>
  <c r="DQ47" i="56" s="1"/>
  <c r="BP47" i="56"/>
  <c r="BO47" i="56"/>
  <c r="BN47" i="56"/>
  <c r="BM47" i="56"/>
  <c r="BL47" i="56"/>
  <c r="BK47" i="56"/>
  <c r="BJ47" i="56"/>
  <c r="BI47" i="56"/>
  <c r="BH47" i="56"/>
  <c r="BG47" i="56"/>
  <c r="D47" i="56"/>
  <c r="DE46" i="56"/>
  <c r="DD46" i="56"/>
  <c r="DC46" i="56"/>
  <c r="DB46" i="56"/>
  <c r="DA46" i="56"/>
  <c r="CZ46" i="56"/>
  <c r="CY46" i="56"/>
  <c r="CX46" i="56"/>
  <c r="CW46" i="56"/>
  <c r="CV46" i="56"/>
  <c r="CU46" i="56"/>
  <c r="CT46" i="56"/>
  <c r="CS46" i="56"/>
  <c r="CR46" i="56"/>
  <c r="CQ46" i="56"/>
  <c r="CP46" i="56"/>
  <c r="CO46" i="56"/>
  <c r="CN46" i="56"/>
  <c r="CM46" i="56"/>
  <c r="CL46" i="56"/>
  <c r="CK46" i="56"/>
  <c r="CJ46" i="56"/>
  <c r="CI46" i="56"/>
  <c r="CH46" i="56"/>
  <c r="CG46" i="56"/>
  <c r="CE46" i="56"/>
  <c r="CD46" i="56"/>
  <c r="CC46" i="56"/>
  <c r="CB46" i="56"/>
  <c r="CA46" i="56"/>
  <c r="BZ46" i="56"/>
  <c r="DZ46" i="56" s="1"/>
  <c r="BY46" i="56"/>
  <c r="BX46" i="56"/>
  <c r="BW46" i="56"/>
  <c r="BV46" i="56"/>
  <c r="EV46" i="56" s="1"/>
  <c r="BU46" i="56"/>
  <c r="BT46" i="56"/>
  <c r="BS46" i="56"/>
  <c r="BR46" i="56"/>
  <c r="BQ46" i="56"/>
  <c r="BP46" i="56"/>
  <c r="BO46" i="56"/>
  <c r="BN46" i="56"/>
  <c r="EN46" i="56" s="1"/>
  <c r="BM46" i="56"/>
  <c r="BL46" i="56"/>
  <c r="BK46" i="56"/>
  <c r="BJ46" i="56"/>
  <c r="DJ46" i="56" s="1"/>
  <c r="BI46" i="56"/>
  <c r="BH46" i="56"/>
  <c r="BG46" i="56"/>
  <c r="D46" i="56"/>
  <c r="DE45" i="56"/>
  <c r="DD45" i="56"/>
  <c r="DC45" i="56"/>
  <c r="DB45" i="56"/>
  <c r="DA45" i="56"/>
  <c r="CZ45" i="56"/>
  <c r="CY45" i="56"/>
  <c r="CX45" i="56"/>
  <c r="CW45" i="56"/>
  <c r="CV45" i="56"/>
  <c r="CU45" i="56"/>
  <c r="CT45" i="56"/>
  <c r="CS45" i="56"/>
  <c r="CR45" i="56"/>
  <c r="CQ45" i="56"/>
  <c r="CP45" i="56"/>
  <c r="CO45" i="56"/>
  <c r="CN45" i="56"/>
  <c r="CM45" i="56"/>
  <c r="CL45" i="56"/>
  <c r="CK45" i="56"/>
  <c r="CJ45" i="56"/>
  <c r="CI45" i="56"/>
  <c r="CH45" i="56"/>
  <c r="CG45" i="56"/>
  <c r="CE45" i="56"/>
  <c r="CD45" i="56"/>
  <c r="CC45" i="56"/>
  <c r="CB45" i="56"/>
  <c r="CA45" i="56"/>
  <c r="BZ45" i="56"/>
  <c r="BY45" i="56"/>
  <c r="BX45" i="56"/>
  <c r="BW45" i="56"/>
  <c r="BV45" i="56"/>
  <c r="BU45" i="56"/>
  <c r="BT45" i="56"/>
  <c r="BS45" i="56"/>
  <c r="BR45" i="56"/>
  <c r="BQ45" i="56"/>
  <c r="BP45" i="56"/>
  <c r="BO45" i="56"/>
  <c r="BN45" i="56"/>
  <c r="BM45" i="56"/>
  <c r="BL45" i="56"/>
  <c r="BK45" i="56"/>
  <c r="BJ45" i="56"/>
  <c r="BI45" i="56"/>
  <c r="BH45" i="56"/>
  <c r="BG45" i="56"/>
  <c r="D45" i="56"/>
  <c r="DE44" i="56"/>
  <c r="DD44" i="56"/>
  <c r="DC44" i="56"/>
  <c r="DB44" i="56"/>
  <c r="DA44" i="56"/>
  <c r="CZ44" i="56"/>
  <c r="CY44" i="56"/>
  <c r="CX44" i="56"/>
  <c r="CW44" i="56"/>
  <c r="CV44" i="56"/>
  <c r="CU44" i="56"/>
  <c r="CT44" i="56"/>
  <c r="CS44" i="56"/>
  <c r="CR44" i="56"/>
  <c r="CQ44" i="56"/>
  <c r="CP44" i="56"/>
  <c r="CO44" i="56"/>
  <c r="CN44" i="56"/>
  <c r="CM44" i="56"/>
  <c r="CL44" i="56"/>
  <c r="CK44" i="56"/>
  <c r="CJ44" i="56"/>
  <c r="CI44" i="56"/>
  <c r="CH44" i="56"/>
  <c r="CG44" i="56"/>
  <c r="CE44" i="56"/>
  <c r="CD44" i="56"/>
  <c r="CC44" i="56"/>
  <c r="CB44" i="56"/>
  <c r="CA44" i="56"/>
  <c r="BZ44" i="56"/>
  <c r="BY44" i="56"/>
  <c r="BX44" i="56"/>
  <c r="BW44" i="56"/>
  <c r="BV44" i="56"/>
  <c r="BU44" i="56"/>
  <c r="BT44" i="56"/>
  <c r="BS44" i="56"/>
  <c r="BR44" i="56"/>
  <c r="BQ44" i="56"/>
  <c r="BP44" i="56"/>
  <c r="BO44" i="56"/>
  <c r="BN44" i="56"/>
  <c r="BM44" i="56"/>
  <c r="BL44" i="56"/>
  <c r="BK44" i="56"/>
  <c r="BJ44" i="56"/>
  <c r="BI44" i="56"/>
  <c r="BH44" i="56"/>
  <c r="BG44" i="56"/>
  <c r="D44" i="56"/>
  <c r="DE43" i="56"/>
  <c r="DD43" i="56"/>
  <c r="DC43" i="56"/>
  <c r="DB43" i="56"/>
  <c r="DA43" i="56"/>
  <c r="CZ43" i="56"/>
  <c r="CY43" i="56"/>
  <c r="CX43" i="56"/>
  <c r="CW43" i="56"/>
  <c r="CV43" i="56"/>
  <c r="CU43" i="56"/>
  <c r="CT43" i="56"/>
  <c r="CS43" i="56"/>
  <c r="CR43" i="56"/>
  <c r="CQ43" i="56"/>
  <c r="CP43" i="56"/>
  <c r="CO43" i="56"/>
  <c r="CN43" i="56"/>
  <c r="CM43" i="56"/>
  <c r="CL43" i="56"/>
  <c r="CK43" i="56"/>
  <c r="CJ43" i="56"/>
  <c r="CI43" i="56"/>
  <c r="CH43" i="56"/>
  <c r="CG43" i="56"/>
  <c r="CE43" i="56"/>
  <c r="CD43" i="56"/>
  <c r="CC43" i="56"/>
  <c r="CB43" i="56"/>
  <c r="CA43" i="56"/>
  <c r="BZ43" i="56"/>
  <c r="BY43" i="56"/>
  <c r="BX43" i="56"/>
  <c r="BW43" i="56"/>
  <c r="BV43" i="56"/>
  <c r="BU43" i="56"/>
  <c r="BT43" i="56"/>
  <c r="BS43" i="56"/>
  <c r="BR43" i="56"/>
  <c r="BQ43" i="56"/>
  <c r="BP43" i="56"/>
  <c r="BO43" i="56"/>
  <c r="BN43" i="56"/>
  <c r="BM43" i="56"/>
  <c r="BL43" i="56"/>
  <c r="BK43" i="56"/>
  <c r="BJ43" i="56"/>
  <c r="BI43" i="56"/>
  <c r="BH43" i="56"/>
  <c r="BG43" i="56"/>
  <c r="D43" i="56"/>
  <c r="DE42" i="56"/>
  <c r="DD42" i="56"/>
  <c r="DC42" i="56"/>
  <c r="DB42" i="56"/>
  <c r="DA42" i="56"/>
  <c r="CZ42" i="56"/>
  <c r="CY42" i="56"/>
  <c r="CX42" i="56"/>
  <c r="CW42" i="56"/>
  <c r="CV42" i="56"/>
  <c r="CU42" i="56"/>
  <c r="CT42" i="56"/>
  <c r="CS42" i="56"/>
  <c r="CR42" i="56"/>
  <c r="CQ42" i="56"/>
  <c r="CP42" i="56"/>
  <c r="CO42" i="56"/>
  <c r="CN42" i="56"/>
  <c r="CM42" i="56"/>
  <c r="CL42" i="56"/>
  <c r="CK42" i="56"/>
  <c r="CJ42" i="56"/>
  <c r="CI42" i="56"/>
  <c r="CH42" i="56"/>
  <c r="CG42" i="56"/>
  <c r="CE42" i="56"/>
  <c r="CD42" i="56"/>
  <c r="CC42" i="56"/>
  <c r="CB42" i="56"/>
  <c r="CA42" i="56"/>
  <c r="BZ42" i="56"/>
  <c r="BY42" i="56"/>
  <c r="BX42" i="56"/>
  <c r="BW42" i="56"/>
  <c r="BV42" i="56"/>
  <c r="BU42" i="56"/>
  <c r="BT42" i="56"/>
  <c r="BS42" i="56"/>
  <c r="BR42" i="56"/>
  <c r="BQ42" i="56"/>
  <c r="BP42" i="56"/>
  <c r="BO42" i="56"/>
  <c r="BN42" i="56"/>
  <c r="DN42" i="56" s="1"/>
  <c r="BM42" i="56"/>
  <c r="BL42" i="56"/>
  <c r="BK42" i="56"/>
  <c r="BJ42" i="56"/>
  <c r="DJ42" i="56" s="1"/>
  <c r="BI42" i="56"/>
  <c r="BH42" i="56"/>
  <c r="BG42" i="56"/>
  <c r="D42" i="56"/>
  <c r="DE41" i="56"/>
  <c r="DD41" i="56"/>
  <c r="DC41" i="56"/>
  <c r="DB41" i="56"/>
  <c r="DA41" i="56"/>
  <c r="CZ41" i="56"/>
  <c r="CY41" i="56"/>
  <c r="CX41" i="56"/>
  <c r="CW41" i="56"/>
  <c r="CV41" i="56"/>
  <c r="CU41" i="56"/>
  <c r="CT41" i="56"/>
  <c r="CS41" i="56"/>
  <c r="CR41" i="56"/>
  <c r="CQ41" i="56"/>
  <c r="CP41" i="56"/>
  <c r="CO41" i="56"/>
  <c r="CN41" i="56"/>
  <c r="CM41" i="56"/>
  <c r="CL41" i="56"/>
  <c r="CK41" i="56"/>
  <c r="CJ41" i="56"/>
  <c r="CI41" i="56"/>
  <c r="CH41" i="56"/>
  <c r="CG41" i="56"/>
  <c r="CE41" i="56"/>
  <c r="CD41" i="56"/>
  <c r="CC41" i="56"/>
  <c r="EC41" i="56" s="1"/>
  <c r="CB41" i="56"/>
  <c r="CA41" i="56"/>
  <c r="BZ41" i="56"/>
  <c r="BY41" i="56"/>
  <c r="DY41" i="56" s="1"/>
  <c r="BX41" i="56"/>
  <c r="BW41" i="56"/>
  <c r="BV41" i="56"/>
  <c r="BU41" i="56"/>
  <c r="BT41" i="56"/>
  <c r="BS41" i="56"/>
  <c r="BR41" i="56"/>
  <c r="BQ41" i="56"/>
  <c r="DQ41" i="56" s="1"/>
  <c r="BP41" i="56"/>
  <c r="BO41" i="56"/>
  <c r="BN41" i="56"/>
  <c r="BM41" i="56"/>
  <c r="DM41" i="56" s="1"/>
  <c r="BL41" i="56"/>
  <c r="BK41" i="56"/>
  <c r="EK41" i="56" s="1"/>
  <c r="BJ41" i="56"/>
  <c r="BI41" i="56"/>
  <c r="BH41" i="56"/>
  <c r="BG41" i="56"/>
  <c r="D41" i="56"/>
  <c r="DE40" i="56"/>
  <c r="DD40" i="56"/>
  <c r="DC40" i="56"/>
  <c r="DB40" i="56"/>
  <c r="DA40" i="56"/>
  <c r="CZ40" i="56"/>
  <c r="CY40" i="56"/>
  <c r="CX40" i="56"/>
  <c r="DX40" i="56" s="1"/>
  <c r="CW40" i="56"/>
  <c r="CV40" i="56"/>
  <c r="CU40" i="56"/>
  <c r="CT40" i="56"/>
  <c r="CS40" i="56"/>
  <c r="CR40" i="56"/>
  <c r="CQ40" i="56"/>
  <c r="CP40" i="56"/>
  <c r="CO40" i="56"/>
  <c r="CN40" i="56"/>
  <c r="CM40" i="56"/>
  <c r="CL40" i="56"/>
  <c r="CK40" i="56"/>
  <c r="CJ40" i="56"/>
  <c r="CI40" i="56"/>
  <c r="CH40" i="56"/>
  <c r="CG40" i="56"/>
  <c r="CE40" i="56"/>
  <c r="CD40" i="56"/>
  <c r="CC40" i="56"/>
  <c r="FC40" i="56" s="1"/>
  <c r="CB40" i="56"/>
  <c r="CA40" i="56"/>
  <c r="BZ40" i="56"/>
  <c r="BY40" i="56"/>
  <c r="BX40" i="56"/>
  <c r="BW40" i="56"/>
  <c r="EW40" i="56" s="1"/>
  <c r="BV40" i="56"/>
  <c r="BU40" i="56"/>
  <c r="BT40" i="56"/>
  <c r="BS40" i="56"/>
  <c r="ES40" i="56" s="1"/>
  <c r="BR40" i="56"/>
  <c r="BQ40" i="56"/>
  <c r="BP40" i="56"/>
  <c r="BO40" i="56"/>
  <c r="BN40" i="56"/>
  <c r="BM40" i="56"/>
  <c r="BL40" i="56"/>
  <c r="BK40" i="56"/>
  <c r="DK40" i="56" s="1"/>
  <c r="BJ40" i="56"/>
  <c r="BI40" i="56"/>
  <c r="EI40" i="56" s="1"/>
  <c r="BH40" i="56"/>
  <c r="BG40" i="56"/>
  <c r="D40" i="56"/>
  <c r="DE39" i="56"/>
  <c r="DD39" i="56"/>
  <c r="DC39" i="56"/>
  <c r="DB39" i="56"/>
  <c r="DA39" i="56"/>
  <c r="CZ39" i="56"/>
  <c r="CY39" i="56"/>
  <c r="CX39" i="56"/>
  <c r="CW39" i="56"/>
  <c r="CV39" i="56"/>
  <c r="CU39" i="56"/>
  <c r="CT39" i="56"/>
  <c r="CS39" i="56"/>
  <c r="CR39" i="56"/>
  <c r="CQ39" i="56"/>
  <c r="CP39" i="56"/>
  <c r="CO39" i="56"/>
  <c r="CN39" i="56"/>
  <c r="CM39" i="56"/>
  <c r="CL39" i="56"/>
  <c r="CK39" i="56"/>
  <c r="CJ39" i="56"/>
  <c r="CI39" i="56"/>
  <c r="CH39" i="56"/>
  <c r="CG39" i="56"/>
  <c r="CE39" i="56"/>
  <c r="CD39" i="56"/>
  <c r="CC39" i="56"/>
  <c r="CB39" i="56"/>
  <c r="CA39" i="56"/>
  <c r="BZ39" i="56"/>
  <c r="BY39" i="56"/>
  <c r="BX39" i="56"/>
  <c r="BW39" i="56"/>
  <c r="BV39" i="56"/>
  <c r="BU39" i="56"/>
  <c r="BT39" i="56"/>
  <c r="BS39" i="56"/>
  <c r="BR39" i="56"/>
  <c r="BQ39" i="56"/>
  <c r="BP39" i="56"/>
  <c r="BO39" i="56"/>
  <c r="BN39" i="56"/>
  <c r="BM39" i="56"/>
  <c r="BL39" i="56"/>
  <c r="BK39" i="56"/>
  <c r="BJ39" i="56"/>
  <c r="BI39" i="56"/>
  <c r="BH39" i="56"/>
  <c r="BG39" i="56"/>
  <c r="D39" i="56"/>
  <c r="DE38" i="56"/>
  <c r="DD38" i="56"/>
  <c r="DC38" i="56"/>
  <c r="DB38" i="56"/>
  <c r="DA38" i="56"/>
  <c r="CZ38" i="56"/>
  <c r="CY38" i="56"/>
  <c r="CX38" i="56"/>
  <c r="CW38" i="56"/>
  <c r="CV38" i="56"/>
  <c r="CU38" i="56"/>
  <c r="CT38" i="56"/>
  <c r="CS38" i="56"/>
  <c r="CR38" i="56"/>
  <c r="CQ38" i="56"/>
  <c r="CP38" i="56"/>
  <c r="CO38" i="56"/>
  <c r="CN38" i="56"/>
  <c r="CM38" i="56"/>
  <c r="CL38" i="56"/>
  <c r="CK38" i="56"/>
  <c r="CJ38" i="56"/>
  <c r="CI38" i="56"/>
  <c r="CH38" i="56"/>
  <c r="CG38" i="56"/>
  <c r="CE38" i="56"/>
  <c r="CD38" i="56"/>
  <c r="CC38" i="56"/>
  <c r="CB38" i="56"/>
  <c r="CA38" i="56"/>
  <c r="BZ38" i="56"/>
  <c r="BY38" i="56"/>
  <c r="BX38" i="56"/>
  <c r="BW38" i="56"/>
  <c r="BV38" i="56"/>
  <c r="BU38" i="56"/>
  <c r="BT38" i="56"/>
  <c r="BS38" i="56"/>
  <c r="BR38" i="56"/>
  <c r="BQ38" i="56"/>
  <c r="BP38" i="56"/>
  <c r="BO38" i="56"/>
  <c r="BN38" i="56"/>
  <c r="BM38" i="56"/>
  <c r="BL38" i="56"/>
  <c r="BK38" i="56"/>
  <c r="BJ38" i="56"/>
  <c r="BI38" i="56"/>
  <c r="BH38" i="56"/>
  <c r="BG38" i="56"/>
  <c r="D38" i="56"/>
  <c r="DE37" i="56"/>
  <c r="DD37" i="56"/>
  <c r="DC37" i="56"/>
  <c r="DB37" i="56"/>
  <c r="DA37" i="56"/>
  <c r="CZ37" i="56"/>
  <c r="CY37" i="56"/>
  <c r="CX37" i="56"/>
  <c r="CW37" i="56"/>
  <c r="CV37" i="56"/>
  <c r="CU37" i="56"/>
  <c r="CT37" i="56"/>
  <c r="CS37" i="56"/>
  <c r="CR37" i="56"/>
  <c r="CQ37" i="56"/>
  <c r="CP37" i="56"/>
  <c r="CO37" i="56"/>
  <c r="CN37" i="56"/>
  <c r="CM37" i="56"/>
  <c r="CL37" i="56"/>
  <c r="CK37" i="56"/>
  <c r="CJ37" i="56"/>
  <c r="CI37" i="56"/>
  <c r="CH37" i="56"/>
  <c r="CG37" i="56"/>
  <c r="CE37" i="56"/>
  <c r="CD37" i="56"/>
  <c r="CC37" i="56"/>
  <c r="CB37" i="56"/>
  <c r="CA37" i="56"/>
  <c r="BZ37" i="56"/>
  <c r="BY37" i="56"/>
  <c r="BX37" i="56"/>
  <c r="BW37" i="56"/>
  <c r="BV37" i="56"/>
  <c r="BU37" i="56"/>
  <c r="BT37" i="56"/>
  <c r="BS37" i="56"/>
  <c r="BR37" i="56"/>
  <c r="BQ37" i="56"/>
  <c r="BP37" i="56"/>
  <c r="BO37" i="56"/>
  <c r="BN37" i="56"/>
  <c r="BM37" i="56"/>
  <c r="BL37" i="56"/>
  <c r="BK37" i="56"/>
  <c r="BJ37" i="56"/>
  <c r="BI37" i="56"/>
  <c r="BH37" i="56"/>
  <c r="BG37" i="56"/>
  <c r="D37" i="56"/>
  <c r="DE36" i="56"/>
  <c r="DD36" i="56"/>
  <c r="DC36" i="56"/>
  <c r="DB36" i="56"/>
  <c r="DA36" i="56"/>
  <c r="CZ36" i="56"/>
  <c r="CY36" i="56"/>
  <c r="CX36" i="56"/>
  <c r="CW36" i="56"/>
  <c r="CV36" i="56"/>
  <c r="CU36" i="56"/>
  <c r="CT36" i="56"/>
  <c r="CS36" i="56"/>
  <c r="CR36" i="56"/>
  <c r="CQ36" i="56"/>
  <c r="CP36" i="56"/>
  <c r="CO36" i="56"/>
  <c r="CN36" i="56"/>
  <c r="CM36" i="56"/>
  <c r="CL36" i="56"/>
  <c r="CK36" i="56"/>
  <c r="CJ36" i="56"/>
  <c r="CI36" i="56"/>
  <c r="CH36" i="56"/>
  <c r="CG36" i="56"/>
  <c r="CE36" i="56"/>
  <c r="CD36" i="56"/>
  <c r="CC36" i="56"/>
  <c r="CB36" i="56"/>
  <c r="CA36" i="56"/>
  <c r="BZ36" i="56"/>
  <c r="BY36" i="56"/>
  <c r="BX36" i="56"/>
  <c r="BW36" i="56"/>
  <c r="BV36" i="56"/>
  <c r="BU36" i="56"/>
  <c r="BT36" i="56"/>
  <c r="BS36" i="56"/>
  <c r="BR36" i="56"/>
  <c r="BQ36" i="56"/>
  <c r="BP36" i="56"/>
  <c r="BO36" i="56"/>
  <c r="BN36" i="56"/>
  <c r="BM36" i="56"/>
  <c r="BL36" i="56"/>
  <c r="BK36" i="56"/>
  <c r="BJ36" i="56"/>
  <c r="BI36" i="56"/>
  <c r="BH36" i="56"/>
  <c r="BG36" i="56"/>
  <c r="D36" i="56"/>
  <c r="DE35" i="56"/>
  <c r="DD35" i="56"/>
  <c r="DC35" i="56"/>
  <c r="DB35" i="56"/>
  <c r="DA35" i="56"/>
  <c r="CZ35" i="56"/>
  <c r="CY35" i="56"/>
  <c r="CX35" i="56"/>
  <c r="CW35" i="56"/>
  <c r="CV35" i="56"/>
  <c r="CU35" i="56"/>
  <c r="CT35" i="56"/>
  <c r="CS35" i="56"/>
  <c r="CR35" i="56"/>
  <c r="CQ35" i="56"/>
  <c r="CP35" i="56"/>
  <c r="CO35" i="56"/>
  <c r="CN35" i="56"/>
  <c r="CM35" i="56"/>
  <c r="CL35" i="56"/>
  <c r="CK35" i="56"/>
  <c r="CJ35" i="56"/>
  <c r="CI35" i="56"/>
  <c r="CH35" i="56"/>
  <c r="CG35" i="56"/>
  <c r="CE35" i="56"/>
  <c r="CD35" i="56"/>
  <c r="CC35" i="56"/>
  <c r="CB35" i="56"/>
  <c r="CA35" i="56"/>
  <c r="BZ35" i="56"/>
  <c r="BY35" i="56"/>
  <c r="BX35" i="56"/>
  <c r="BW35" i="56"/>
  <c r="BV35" i="56"/>
  <c r="BU35" i="56"/>
  <c r="BT35" i="56"/>
  <c r="BS35" i="56"/>
  <c r="BR35" i="56"/>
  <c r="BQ35" i="56"/>
  <c r="BP35" i="56"/>
  <c r="BO35" i="56"/>
  <c r="BN35" i="56"/>
  <c r="BM35" i="56"/>
  <c r="BL35" i="56"/>
  <c r="BK35" i="56"/>
  <c r="BJ35" i="56"/>
  <c r="BI35" i="56"/>
  <c r="BH35" i="56"/>
  <c r="BG35" i="56"/>
  <c r="D35" i="56"/>
  <c r="DE34" i="56"/>
  <c r="DD34" i="56"/>
  <c r="DC34" i="56"/>
  <c r="DB34" i="56"/>
  <c r="DA34" i="56"/>
  <c r="CZ34" i="56"/>
  <c r="CY34" i="56"/>
  <c r="CX34" i="56"/>
  <c r="CW34" i="56"/>
  <c r="CV34" i="56"/>
  <c r="CU34" i="56"/>
  <c r="CT34" i="56"/>
  <c r="CS34" i="56"/>
  <c r="CR34" i="56"/>
  <c r="CQ34" i="56"/>
  <c r="CP34" i="56"/>
  <c r="CO34" i="56"/>
  <c r="CN34" i="56"/>
  <c r="CM34" i="56"/>
  <c r="CL34" i="56"/>
  <c r="CK34" i="56"/>
  <c r="CJ34" i="56"/>
  <c r="CI34" i="56"/>
  <c r="CH34" i="56"/>
  <c r="CG34" i="56"/>
  <c r="CE34" i="56"/>
  <c r="CD34" i="56"/>
  <c r="CC34" i="56"/>
  <c r="CB34" i="56"/>
  <c r="CA34" i="56"/>
  <c r="BZ34" i="56"/>
  <c r="BY34" i="56"/>
  <c r="BX34" i="56"/>
  <c r="BW34" i="56"/>
  <c r="BV34" i="56"/>
  <c r="BU34" i="56"/>
  <c r="BT34" i="56"/>
  <c r="BS34" i="56"/>
  <c r="BR34" i="56"/>
  <c r="BQ34" i="56"/>
  <c r="BP34" i="56"/>
  <c r="BO34" i="56"/>
  <c r="BN34" i="56"/>
  <c r="BM34" i="56"/>
  <c r="BL34" i="56"/>
  <c r="BK34" i="56"/>
  <c r="BJ34" i="56"/>
  <c r="BI34" i="56"/>
  <c r="BH34" i="56"/>
  <c r="BG34" i="56"/>
  <c r="D34" i="56"/>
  <c r="DE33" i="56"/>
  <c r="DD33" i="56"/>
  <c r="DC33" i="56"/>
  <c r="DB33" i="56"/>
  <c r="DA33" i="56"/>
  <c r="CZ33" i="56"/>
  <c r="CY33" i="56"/>
  <c r="CX33" i="56"/>
  <c r="CW33" i="56"/>
  <c r="CV33" i="56"/>
  <c r="CU33" i="56"/>
  <c r="CT33" i="56"/>
  <c r="CS33" i="56"/>
  <c r="CR33" i="56"/>
  <c r="CQ33" i="56"/>
  <c r="CP33" i="56"/>
  <c r="CO33" i="56"/>
  <c r="CN33" i="56"/>
  <c r="CM33" i="56"/>
  <c r="CL33" i="56"/>
  <c r="CK33" i="56"/>
  <c r="CJ33" i="56"/>
  <c r="CI33" i="56"/>
  <c r="CH33" i="56"/>
  <c r="CG33" i="56"/>
  <c r="CE33" i="56"/>
  <c r="CD33" i="56"/>
  <c r="CC33" i="56"/>
  <c r="CB33" i="56"/>
  <c r="CA33" i="56"/>
  <c r="BZ33" i="56"/>
  <c r="BY33" i="56"/>
  <c r="BX33" i="56"/>
  <c r="BW33" i="56"/>
  <c r="BV33" i="56"/>
  <c r="BU33" i="56"/>
  <c r="BT33" i="56"/>
  <c r="ET33" i="56" s="1"/>
  <c r="BS33" i="56"/>
  <c r="BR33" i="56"/>
  <c r="BQ33" i="56"/>
  <c r="BP33" i="56"/>
  <c r="BO33" i="56"/>
  <c r="BN33" i="56"/>
  <c r="BM33" i="56"/>
  <c r="BL33" i="56"/>
  <c r="BK33" i="56"/>
  <c r="BJ33" i="56"/>
  <c r="BI33" i="56"/>
  <c r="BH33" i="56"/>
  <c r="BG33" i="56"/>
  <c r="D33" i="56"/>
  <c r="DE32" i="56"/>
  <c r="DD32" i="56"/>
  <c r="ED32" i="56" s="1"/>
  <c r="DC32" i="56"/>
  <c r="DB32" i="56"/>
  <c r="DA32" i="56"/>
  <c r="CZ32" i="56"/>
  <c r="CY32" i="56"/>
  <c r="CX32" i="56"/>
  <c r="CW32" i="56"/>
  <c r="CV32" i="56"/>
  <c r="DV32" i="56" s="1"/>
  <c r="CU32" i="56"/>
  <c r="CT32" i="56"/>
  <c r="CS32" i="56"/>
  <c r="CR32" i="56"/>
  <c r="CQ32" i="56"/>
  <c r="CP32" i="56"/>
  <c r="CO32" i="56"/>
  <c r="CN32" i="56"/>
  <c r="CM32" i="56"/>
  <c r="CL32" i="56"/>
  <c r="CK32" i="56"/>
  <c r="CJ32" i="56"/>
  <c r="CI32" i="56"/>
  <c r="CH32" i="56"/>
  <c r="CG32" i="56"/>
  <c r="CE32" i="56"/>
  <c r="CD32" i="56"/>
  <c r="CC32" i="56"/>
  <c r="FC32" i="56" s="1"/>
  <c r="CB32" i="56"/>
  <c r="CA32" i="56"/>
  <c r="BZ32" i="56"/>
  <c r="BY32" i="56"/>
  <c r="BX32" i="56"/>
  <c r="BW32" i="56"/>
  <c r="BV32" i="56"/>
  <c r="BU32" i="56"/>
  <c r="DU32" i="56" s="1"/>
  <c r="BT32" i="56"/>
  <c r="BS32" i="56"/>
  <c r="ES32" i="56" s="1"/>
  <c r="BR32" i="56"/>
  <c r="BQ32" i="56"/>
  <c r="EQ32" i="56" s="1"/>
  <c r="BP32" i="56"/>
  <c r="BO32" i="56"/>
  <c r="BN32" i="56"/>
  <c r="BM32" i="56"/>
  <c r="BL32" i="56"/>
  <c r="BK32" i="56"/>
  <c r="BJ32" i="56"/>
  <c r="BI32" i="56"/>
  <c r="DI32" i="56" s="1"/>
  <c r="BH32" i="56"/>
  <c r="BG32" i="56"/>
  <c r="EG32" i="56" s="1"/>
  <c r="D32" i="56"/>
  <c r="DE31" i="56"/>
  <c r="DD31" i="56"/>
  <c r="DC31" i="56"/>
  <c r="DB31" i="56"/>
  <c r="DA31" i="56"/>
  <c r="CZ31" i="56"/>
  <c r="CY31" i="56"/>
  <c r="CX31" i="56"/>
  <c r="CW31" i="56"/>
  <c r="CV31" i="56"/>
  <c r="CU31" i="56"/>
  <c r="CT31" i="56"/>
  <c r="CS31" i="56"/>
  <c r="CR31" i="56"/>
  <c r="CQ31" i="56"/>
  <c r="CP31" i="56"/>
  <c r="CO31" i="56"/>
  <c r="CN31" i="56"/>
  <c r="CM31" i="56"/>
  <c r="CL31" i="56"/>
  <c r="CK31" i="56"/>
  <c r="CJ31" i="56"/>
  <c r="CI31" i="56"/>
  <c r="CH31" i="56"/>
  <c r="CG31" i="56"/>
  <c r="CE31" i="56"/>
  <c r="CD31" i="56"/>
  <c r="CC31" i="56"/>
  <c r="CB31" i="56"/>
  <c r="CA31" i="56"/>
  <c r="BZ31" i="56"/>
  <c r="BY31" i="56"/>
  <c r="BX31" i="56"/>
  <c r="BW31" i="56"/>
  <c r="BV31" i="56"/>
  <c r="BU31" i="56"/>
  <c r="BT31" i="56"/>
  <c r="BS31" i="56"/>
  <c r="BR31" i="56"/>
  <c r="BQ31" i="56"/>
  <c r="BP31" i="56"/>
  <c r="BO31" i="56"/>
  <c r="BN31" i="56"/>
  <c r="BM31" i="56"/>
  <c r="BL31" i="56"/>
  <c r="BK31" i="56"/>
  <c r="BJ31" i="56"/>
  <c r="BI31" i="56"/>
  <c r="BH31" i="56"/>
  <c r="BG31" i="56"/>
  <c r="D31" i="56"/>
  <c r="DE30" i="56"/>
  <c r="DD30" i="56"/>
  <c r="DC30" i="56"/>
  <c r="DB30" i="56"/>
  <c r="DA30" i="56"/>
  <c r="CZ30" i="56"/>
  <c r="CY30" i="56"/>
  <c r="CX30" i="56"/>
  <c r="CW30" i="56"/>
  <c r="CV30" i="56"/>
  <c r="CU30" i="56"/>
  <c r="CT30" i="56"/>
  <c r="CS30" i="56"/>
  <c r="CR30" i="56"/>
  <c r="CQ30" i="56"/>
  <c r="CP30" i="56"/>
  <c r="CO30" i="56"/>
  <c r="CN30" i="56"/>
  <c r="CM30" i="56"/>
  <c r="CL30" i="56"/>
  <c r="CK30" i="56"/>
  <c r="CJ30" i="56"/>
  <c r="CI30" i="56"/>
  <c r="CH30" i="56"/>
  <c r="CG30" i="56"/>
  <c r="CE30" i="56"/>
  <c r="CD30" i="56"/>
  <c r="CC30" i="56"/>
  <c r="CB30" i="56"/>
  <c r="CA30" i="56"/>
  <c r="BZ30" i="56"/>
  <c r="BY30" i="56"/>
  <c r="BX30" i="56"/>
  <c r="BW30" i="56"/>
  <c r="BV30" i="56"/>
  <c r="BU30" i="56"/>
  <c r="BT30" i="56"/>
  <c r="BS30" i="56"/>
  <c r="BR30" i="56"/>
  <c r="BQ30" i="56"/>
  <c r="BP30" i="56"/>
  <c r="BO30" i="56"/>
  <c r="BN30" i="56"/>
  <c r="BM30" i="56"/>
  <c r="BL30" i="56"/>
  <c r="BK30" i="56"/>
  <c r="BJ30" i="56"/>
  <c r="BI30" i="56"/>
  <c r="BH30" i="56"/>
  <c r="BG30" i="56"/>
  <c r="D30" i="56"/>
  <c r="DE29" i="56"/>
  <c r="DD29" i="56"/>
  <c r="DC29" i="56"/>
  <c r="DB29" i="56"/>
  <c r="DA29" i="56"/>
  <c r="CZ29" i="56"/>
  <c r="CY29" i="56"/>
  <c r="CX29" i="56"/>
  <c r="CW29" i="56"/>
  <c r="CV29" i="56"/>
  <c r="CU29" i="56"/>
  <c r="CT29" i="56"/>
  <c r="CS29" i="56"/>
  <c r="CR29" i="56"/>
  <c r="CQ29" i="56"/>
  <c r="CP29" i="56"/>
  <c r="CO29" i="56"/>
  <c r="CN29" i="56"/>
  <c r="CM29" i="56"/>
  <c r="CL29" i="56"/>
  <c r="CK29" i="56"/>
  <c r="CJ29" i="56"/>
  <c r="CI29" i="56"/>
  <c r="CH29" i="56"/>
  <c r="CG29" i="56"/>
  <c r="CE29" i="56"/>
  <c r="CD29" i="56"/>
  <c r="CC29" i="56"/>
  <c r="CB29" i="56"/>
  <c r="CA29" i="56"/>
  <c r="BZ29" i="56"/>
  <c r="BY29" i="56"/>
  <c r="BX29" i="56"/>
  <c r="BW29" i="56"/>
  <c r="BV29" i="56"/>
  <c r="BU29" i="56"/>
  <c r="BT29" i="56"/>
  <c r="BS29" i="56"/>
  <c r="BR29" i="56"/>
  <c r="BQ29" i="56"/>
  <c r="BP29" i="56"/>
  <c r="BO29" i="56"/>
  <c r="BN29" i="56"/>
  <c r="BM29" i="56"/>
  <c r="BL29" i="56"/>
  <c r="BK29" i="56"/>
  <c r="BJ29" i="56"/>
  <c r="BI29" i="56"/>
  <c r="BH29" i="56"/>
  <c r="BG29" i="56"/>
  <c r="D29" i="56"/>
  <c r="DE28" i="56"/>
  <c r="DD28" i="56"/>
  <c r="DC28" i="56"/>
  <c r="DB28" i="56"/>
  <c r="DA28" i="56"/>
  <c r="CZ28" i="56"/>
  <c r="CY28" i="56"/>
  <c r="CX28" i="56"/>
  <c r="CW28" i="56"/>
  <c r="CV28" i="56"/>
  <c r="CU28" i="56"/>
  <c r="CT28" i="56"/>
  <c r="CS28" i="56"/>
  <c r="CR28" i="56"/>
  <c r="CQ28" i="56"/>
  <c r="CP28" i="56"/>
  <c r="CO28" i="56"/>
  <c r="CN28" i="56"/>
  <c r="CM28" i="56"/>
  <c r="CL28" i="56"/>
  <c r="CK28" i="56"/>
  <c r="CJ28" i="56"/>
  <c r="CI28" i="56"/>
  <c r="CH28" i="56"/>
  <c r="CG28" i="56"/>
  <c r="CE28" i="56"/>
  <c r="CD28" i="56"/>
  <c r="CC28" i="56"/>
  <c r="CB28" i="56"/>
  <c r="CA28" i="56"/>
  <c r="BZ28" i="56"/>
  <c r="BY28" i="56"/>
  <c r="BX28" i="56"/>
  <c r="BW28" i="56"/>
  <c r="BV28" i="56"/>
  <c r="BU28" i="56"/>
  <c r="BT28" i="56"/>
  <c r="BS28" i="56"/>
  <c r="BR28" i="56"/>
  <c r="BQ28" i="56"/>
  <c r="BP28" i="56"/>
  <c r="BO28" i="56"/>
  <c r="BN28" i="56"/>
  <c r="BM28" i="56"/>
  <c r="BL28" i="56"/>
  <c r="BK28" i="56"/>
  <c r="BJ28" i="56"/>
  <c r="BI28" i="56"/>
  <c r="BH28" i="56"/>
  <c r="BG28" i="56"/>
  <c r="D28" i="56"/>
  <c r="DE27" i="56"/>
  <c r="DD27" i="56"/>
  <c r="DC27" i="56"/>
  <c r="DB27" i="56"/>
  <c r="DA27" i="56"/>
  <c r="CZ27" i="56"/>
  <c r="CY27" i="56"/>
  <c r="CX27" i="56"/>
  <c r="CW27" i="56"/>
  <c r="CV27" i="56"/>
  <c r="CU27" i="56"/>
  <c r="CT27" i="56"/>
  <c r="CS27" i="56"/>
  <c r="CR27" i="56"/>
  <c r="CQ27" i="56"/>
  <c r="CP27" i="56"/>
  <c r="CO27" i="56"/>
  <c r="CN27" i="56"/>
  <c r="CM27" i="56"/>
  <c r="CL27" i="56"/>
  <c r="CK27" i="56"/>
  <c r="CJ27" i="56"/>
  <c r="CI27" i="56"/>
  <c r="CH27" i="56"/>
  <c r="CG27" i="56"/>
  <c r="CE27" i="56"/>
  <c r="CD27" i="56"/>
  <c r="CC27" i="56"/>
  <c r="CB27" i="56"/>
  <c r="CA27" i="56"/>
  <c r="BZ27" i="56"/>
  <c r="BY27" i="56"/>
  <c r="BX27" i="56"/>
  <c r="BW27" i="56"/>
  <c r="BV27" i="56"/>
  <c r="BU27" i="56"/>
  <c r="BT27" i="56"/>
  <c r="BS27" i="56"/>
  <c r="BR27" i="56"/>
  <c r="BQ27" i="56"/>
  <c r="BP27" i="56"/>
  <c r="BO27" i="56"/>
  <c r="BN27" i="56"/>
  <c r="BM27" i="56"/>
  <c r="BL27" i="56"/>
  <c r="BK27" i="56"/>
  <c r="BJ27" i="56"/>
  <c r="BI27" i="56"/>
  <c r="BH27" i="56"/>
  <c r="BG27" i="56"/>
  <c r="D27" i="56"/>
  <c r="DE26" i="56"/>
  <c r="DD26" i="56"/>
  <c r="DC26" i="56"/>
  <c r="DB26" i="56"/>
  <c r="DA26" i="56"/>
  <c r="CZ26" i="56"/>
  <c r="CY26" i="56"/>
  <c r="CX26" i="56"/>
  <c r="CW26" i="56"/>
  <c r="CV26" i="56"/>
  <c r="CU26" i="56"/>
  <c r="CT26" i="56"/>
  <c r="CS26" i="56"/>
  <c r="CR26" i="56"/>
  <c r="CQ26" i="56"/>
  <c r="CP26" i="56"/>
  <c r="CO26" i="56"/>
  <c r="CN26" i="56"/>
  <c r="CM26" i="56"/>
  <c r="CL26" i="56"/>
  <c r="CK26" i="56"/>
  <c r="CJ26" i="56"/>
  <c r="CI26" i="56"/>
  <c r="CH26" i="56"/>
  <c r="CG26" i="56"/>
  <c r="CE26" i="56"/>
  <c r="CD26" i="56"/>
  <c r="CC26" i="56"/>
  <c r="CB26" i="56"/>
  <c r="CA26" i="56"/>
  <c r="BZ26" i="56"/>
  <c r="BY26" i="56"/>
  <c r="BX26" i="56"/>
  <c r="BW26" i="56"/>
  <c r="BV26" i="56"/>
  <c r="BU26" i="56"/>
  <c r="BT26" i="56"/>
  <c r="BS26" i="56"/>
  <c r="BR26" i="56"/>
  <c r="BQ26" i="56"/>
  <c r="BP26" i="56"/>
  <c r="BO26" i="56"/>
  <c r="BN26" i="56"/>
  <c r="BM26" i="56"/>
  <c r="BL26" i="56"/>
  <c r="BK26" i="56"/>
  <c r="BJ26" i="56"/>
  <c r="BI26" i="56"/>
  <c r="BH26" i="56"/>
  <c r="BG26" i="56"/>
  <c r="D26" i="56"/>
  <c r="DE25" i="56"/>
  <c r="DD25" i="56"/>
  <c r="DC25" i="56"/>
  <c r="DB25" i="56"/>
  <c r="DA25" i="56"/>
  <c r="CZ25" i="56"/>
  <c r="CY25" i="56"/>
  <c r="CX25" i="56"/>
  <c r="CW25" i="56"/>
  <c r="CV25" i="56"/>
  <c r="CU25" i="56"/>
  <c r="CT25" i="56"/>
  <c r="CS25" i="56"/>
  <c r="CR25" i="56"/>
  <c r="CQ25" i="56"/>
  <c r="CP25" i="56"/>
  <c r="CO25" i="56"/>
  <c r="CN25" i="56"/>
  <c r="CM25" i="56"/>
  <c r="CL25" i="56"/>
  <c r="CK25" i="56"/>
  <c r="CJ25" i="56"/>
  <c r="CI25" i="56"/>
  <c r="CH25" i="56"/>
  <c r="CG25" i="56"/>
  <c r="CE25" i="56"/>
  <c r="CD25" i="56"/>
  <c r="CC25" i="56"/>
  <c r="CB25" i="56"/>
  <c r="CA25" i="56"/>
  <c r="BZ25" i="56"/>
  <c r="BY25" i="56"/>
  <c r="BX25" i="56"/>
  <c r="BW25" i="56"/>
  <c r="BV25" i="56"/>
  <c r="BU25" i="56"/>
  <c r="BT25" i="56"/>
  <c r="BS25" i="56"/>
  <c r="BR25" i="56"/>
  <c r="BQ25" i="56"/>
  <c r="BP25" i="56"/>
  <c r="BO25" i="56"/>
  <c r="BN25" i="56"/>
  <c r="BM25" i="56"/>
  <c r="BL25" i="56"/>
  <c r="BK25" i="56"/>
  <c r="BJ25" i="56"/>
  <c r="BI25" i="56"/>
  <c r="BH25" i="56"/>
  <c r="BG25" i="56"/>
  <c r="D25" i="56"/>
  <c r="DE24" i="56"/>
  <c r="DD24" i="56"/>
  <c r="DC24" i="56"/>
  <c r="DB24" i="56"/>
  <c r="DA24" i="56"/>
  <c r="CZ24" i="56"/>
  <c r="CY24" i="56"/>
  <c r="CX24" i="56"/>
  <c r="CW24" i="56"/>
  <c r="CV24" i="56"/>
  <c r="CU24" i="56"/>
  <c r="CT24" i="56"/>
  <c r="CS24" i="56"/>
  <c r="CR24" i="56"/>
  <c r="CQ24" i="56"/>
  <c r="CP24" i="56"/>
  <c r="CO24" i="56"/>
  <c r="CN24" i="56"/>
  <c r="CM24" i="56"/>
  <c r="CL24" i="56"/>
  <c r="CK24" i="56"/>
  <c r="CJ24" i="56"/>
  <c r="CI24" i="56"/>
  <c r="CH24" i="56"/>
  <c r="CG24" i="56"/>
  <c r="CE24" i="56"/>
  <c r="CD24" i="56"/>
  <c r="CC24" i="56"/>
  <c r="CB24" i="56"/>
  <c r="CA24" i="56"/>
  <c r="BZ24" i="56"/>
  <c r="BY24" i="56"/>
  <c r="BX24" i="56"/>
  <c r="BW24" i="56"/>
  <c r="BV24" i="56"/>
  <c r="BU24" i="56"/>
  <c r="BT24" i="56"/>
  <c r="BS24" i="56"/>
  <c r="BR24" i="56"/>
  <c r="BQ24" i="56"/>
  <c r="BP24" i="56"/>
  <c r="BO24" i="56"/>
  <c r="BN24" i="56"/>
  <c r="BM24" i="56"/>
  <c r="BL24" i="56"/>
  <c r="BK24" i="56"/>
  <c r="BJ24" i="56"/>
  <c r="BI24" i="56"/>
  <c r="BH24" i="56"/>
  <c r="BG24" i="56"/>
  <c r="D24" i="56"/>
  <c r="DE23" i="56"/>
  <c r="DD23" i="56"/>
  <c r="DC23" i="56"/>
  <c r="DB23" i="56"/>
  <c r="DA23" i="56"/>
  <c r="CZ23" i="56"/>
  <c r="CY23" i="56"/>
  <c r="CX23" i="56"/>
  <c r="CW23" i="56"/>
  <c r="CV23" i="56"/>
  <c r="CU23" i="56"/>
  <c r="CT23" i="56"/>
  <c r="CS23" i="56"/>
  <c r="CR23" i="56"/>
  <c r="CQ23" i="56"/>
  <c r="CP23" i="56"/>
  <c r="CO23" i="56"/>
  <c r="CN23" i="56"/>
  <c r="CM23" i="56"/>
  <c r="CL23" i="56"/>
  <c r="CK23" i="56"/>
  <c r="CJ23" i="56"/>
  <c r="CI23" i="56"/>
  <c r="CH23" i="56"/>
  <c r="CG23" i="56"/>
  <c r="CE23" i="56"/>
  <c r="CD23" i="56"/>
  <c r="CC23" i="56"/>
  <c r="FC23" i="56" s="1"/>
  <c r="CB23" i="56"/>
  <c r="CA23" i="56"/>
  <c r="BZ23" i="56"/>
  <c r="BY23" i="56"/>
  <c r="BX23" i="56"/>
  <c r="BW23" i="56"/>
  <c r="BV23" i="56"/>
  <c r="BU23" i="56"/>
  <c r="BT23" i="56"/>
  <c r="BS23" i="56"/>
  <c r="BR23" i="56"/>
  <c r="BQ23" i="56"/>
  <c r="BP23" i="56"/>
  <c r="BO23" i="56"/>
  <c r="BN23" i="56"/>
  <c r="BM23" i="56"/>
  <c r="BL23" i="56"/>
  <c r="BK23" i="56"/>
  <c r="BJ23" i="56"/>
  <c r="BI23" i="56"/>
  <c r="BH23" i="56"/>
  <c r="BG23" i="56"/>
  <c r="D23" i="56"/>
  <c r="DE22" i="56"/>
  <c r="DD22" i="56"/>
  <c r="DC22" i="56"/>
  <c r="DB22" i="56"/>
  <c r="DA22" i="56"/>
  <c r="CZ22" i="56"/>
  <c r="CY22" i="56"/>
  <c r="CX22" i="56"/>
  <c r="CW22" i="56"/>
  <c r="CV22" i="56"/>
  <c r="CU22" i="56"/>
  <c r="CT22" i="56"/>
  <c r="CS22" i="56"/>
  <c r="CR22" i="56"/>
  <c r="CQ22" i="56"/>
  <c r="CP22" i="56"/>
  <c r="CO22" i="56"/>
  <c r="CN22" i="56"/>
  <c r="CM22" i="56"/>
  <c r="CL22" i="56"/>
  <c r="CK22" i="56"/>
  <c r="CJ22" i="56"/>
  <c r="CI22" i="56"/>
  <c r="CH22" i="56"/>
  <c r="CG22" i="56"/>
  <c r="CE22" i="56"/>
  <c r="CD22" i="56"/>
  <c r="CC22" i="56"/>
  <c r="CB22" i="56"/>
  <c r="CA22" i="56"/>
  <c r="BZ22" i="56"/>
  <c r="BY22" i="56"/>
  <c r="BX22" i="56"/>
  <c r="BW22" i="56"/>
  <c r="BV22" i="56"/>
  <c r="BU22" i="56"/>
  <c r="BT22" i="56"/>
  <c r="BS22" i="56"/>
  <c r="BR22" i="56"/>
  <c r="BQ22" i="56"/>
  <c r="BP22" i="56"/>
  <c r="BO22" i="56"/>
  <c r="BN22" i="56"/>
  <c r="BM22" i="56"/>
  <c r="BL22" i="56"/>
  <c r="BK22" i="56"/>
  <c r="BJ22" i="56"/>
  <c r="BI22" i="56"/>
  <c r="BH22" i="56"/>
  <c r="BG22" i="56"/>
  <c r="D22" i="56"/>
  <c r="DE21" i="56"/>
  <c r="DD21" i="56"/>
  <c r="DC21" i="56"/>
  <c r="DB21" i="56"/>
  <c r="DA21" i="56"/>
  <c r="CZ21" i="56"/>
  <c r="CY21" i="56"/>
  <c r="CX21" i="56"/>
  <c r="CW21" i="56"/>
  <c r="CV21" i="56"/>
  <c r="CU21" i="56"/>
  <c r="CT21" i="56"/>
  <c r="CS21" i="56"/>
  <c r="CR21" i="56"/>
  <c r="CQ21" i="56"/>
  <c r="CP21" i="56"/>
  <c r="CO21" i="56"/>
  <c r="CN21" i="56"/>
  <c r="CM21" i="56"/>
  <c r="CL21" i="56"/>
  <c r="CK21" i="56"/>
  <c r="CJ21" i="56"/>
  <c r="CI21" i="56"/>
  <c r="CH21" i="56"/>
  <c r="CG21" i="56"/>
  <c r="CE21" i="56"/>
  <c r="CD21" i="56"/>
  <c r="CC21" i="56"/>
  <c r="CB21" i="56"/>
  <c r="CA21" i="56"/>
  <c r="BZ21" i="56"/>
  <c r="BY21" i="56"/>
  <c r="BX21" i="56"/>
  <c r="BW21" i="56"/>
  <c r="BV21" i="56"/>
  <c r="BU21" i="56"/>
  <c r="BT21" i="56"/>
  <c r="BS21" i="56"/>
  <c r="BR21" i="56"/>
  <c r="BQ21" i="56"/>
  <c r="BP21" i="56"/>
  <c r="BO21" i="56"/>
  <c r="BN21" i="56"/>
  <c r="BM21" i="56"/>
  <c r="BL21" i="56"/>
  <c r="BK21" i="56"/>
  <c r="BJ21" i="56"/>
  <c r="BI21" i="56"/>
  <c r="BH21" i="56"/>
  <c r="BG21" i="56"/>
  <c r="D21" i="56"/>
  <c r="DE20" i="56"/>
  <c r="DD20" i="56"/>
  <c r="DC20" i="56"/>
  <c r="DB20" i="56"/>
  <c r="DA20" i="56"/>
  <c r="CZ20" i="56"/>
  <c r="CY20" i="56"/>
  <c r="CX20" i="56"/>
  <c r="CW20" i="56"/>
  <c r="CV20" i="56"/>
  <c r="CU20" i="56"/>
  <c r="CT20" i="56"/>
  <c r="CS20" i="56"/>
  <c r="CR20" i="56"/>
  <c r="CQ20" i="56"/>
  <c r="CP20" i="56"/>
  <c r="CO20" i="56"/>
  <c r="CN20" i="56"/>
  <c r="CM20" i="56"/>
  <c r="CL20" i="56"/>
  <c r="CK20" i="56"/>
  <c r="CJ20" i="56"/>
  <c r="CI20" i="56"/>
  <c r="CH20" i="56"/>
  <c r="CG20" i="56"/>
  <c r="CE20" i="56"/>
  <c r="CD20" i="56"/>
  <c r="CC20" i="56"/>
  <c r="CB20" i="56"/>
  <c r="CA20" i="56"/>
  <c r="FA20" i="56" s="1"/>
  <c r="BZ20" i="56"/>
  <c r="BY20" i="56"/>
  <c r="BX20" i="56"/>
  <c r="BW20" i="56"/>
  <c r="DW20" i="56" s="1"/>
  <c r="BV20" i="56"/>
  <c r="BU20" i="56"/>
  <c r="BT20" i="56"/>
  <c r="BS20" i="56"/>
  <c r="ES20" i="56" s="1"/>
  <c r="BR20" i="56"/>
  <c r="BQ20" i="56"/>
  <c r="BP20" i="56"/>
  <c r="BO20" i="56"/>
  <c r="EO20" i="56" s="1"/>
  <c r="BN20" i="56"/>
  <c r="BM20" i="56"/>
  <c r="BL20" i="56"/>
  <c r="BK20" i="56"/>
  <c r="EK20" i="56" s="1"/>
  <c r="BJ20" i="56"/>
  <c r="BI20" i="56"/>
  <c r="BH20" i="56"/>
  <c r="BG20" i="56"/>
  <c r="DG20" i="56" s="1"/>
  <c r="D20" i="56"/>
  <c r="DE19" i="56"/>
  <c r="DD19" i="56"/>
  <c r="DC19" i="56"/>
  <c r="DB19" i="56"/>
  <c r="DA19" i="56"/>
  <c r="CZ19" i="56"/>
  <c r="CY19" i="56"/>
  <c r="CX19" i="56"/>
  <c r="CW19" i="56"/>
  <c r="CV19" i="56"/>
  <c r="CU19" i="56"/>
  <c r="CT19" i="56"/>
  <c r="CS19" i="56"/>
  <c r="CR19" i="56"/>
  <c r="CQ19" i="56"/>
  <c r="CP19" i="56"/>
  <c r="CO19" i="56"/>
  <c r="CN19" i="56"/>
  <c r="CM19" i="56"/>
  <c r="CL19" i="56"/>
  <c r="CK19" i="56"/>
  <c r="CJ19" i="56"/>
  <c r="CI19" i="56"/>
  <c r="CH19" i="56"/>
  <c r="CG19" i="56"/>
  <c r="CE19" i="56"/>
  <c r="CD19" i="56"/>
  <c r="ED19" i="56" s="1"/>
  <c r="CC19" i="56"/>
  <c r="CB19" i="56"/>
  <c r="CA19" i="56"/>
  <c r="BZ19" i="56"/>
  <c r="DZ19" i="56" s="1"/>
  <c r="BY19" i="56"/>
  <c r="BX19" i="56"/>
  <c r="BW19" i="56"/>
  <c r="BV19" i="56"/>
  <c r="DV19" i="56" s="1"/>
  <c r="BU19" i="56"/>
  <c r="BT19" i="56"/>
  <c r="BS19" i="56"/>
  <c r="BR19" i="56"/>
  <c r="DR19" i="56" s="1"/>
  <c r="BQ19" i="56"/>
  <c r="BP19" i="56"/>
  <c r="BO19" i="56"/>
  <c r="BN19" i="56"/>
  <c r="DN19" i="56" s="1"/>
  <c r="BM19" i="56"/>
  <c r="BL19" i="56"/>
  <c r="BK19" i="56"/>
  <c r="BJ19" i="56"/>
  <c r="DJ19" i="56" s="1"/>
  <c r="BI19" i="56"/>
  <c r="BH19" i="56"/>
  <c r="BG19" i="56"/>
  <c r="D19" i="56"/>
  <c r="DE18" i="56"/>
  <c r="DD18" i="56"/>
  <c r="DC18" i="56"/>
  <c r="DB18" i="56"/>
  <c r="DA18" i="56"/>
  <c r="CZ18" i="56"/>
  <c r="CY18" i="56"/>
  <c r="CX18" i="56"/>
  <c r="CW18" i="56"/>
  <c r="CV18" i="56"/>
  <c r="CU18" i="56"/>
  <c r="CT18" i="56"/>
  <c r="CS18" i="56"/>
  <c r="CR18" i="56"/>
  <c r="CQ18" i="56"/>
  <c r="CP18" i="56"/>
  <c r="CO18" i="56"/>
  <c r="CN18" i="56"/>
  <c r="CM18" i="56"/>
  <c r="CL18" i="56"/>
  <c r="CK18" i="56"/>
  <c r="CJ18" i="56"/>
  <c r="CI18" i="56"/>
  <c r="CH18" i="56"/>
  <c r="CG18" i="56"/>
  <c r="CE18" i="56"/>
  <c r="CD18" i="56"/>
  <c r="CC18" i="56"/>
  <c r="CB18" i="56"/>
  <c r="CA18" i="56"/>
  <c r="BZ18" i="56"/>
  <c r="BY18" i="56"/>
  <c r="BX18" i="56"/>
  <c r="BW18" i="56"/>
  <c r="BV18" i="56"/>
  <c r="BU18" i="56"/>
  <c r="BT18" i="56"/>
  <c r="BS18" i="56"/>
  <c r="BR18" i="56"/>
  <c r="BQ18" i="56"/>
  <c r="BP18" i="56"/>
  <c r="BO18" i="56"/>
  <c r="BN18" i="56"/>
  <c r="BM18" i="56"/>
  <c r="BL18" i="56"/>
  <c r="BK18" i="56"/>
  <c r="BJ18" i="56"/>
  <c r="BI18" i="56"/>
  <c r="BH18" i="56"/>
  <c r="BG18" i="56"/>
  <c r="DG18" i="56" s="1"/>
  <c r="D18" i="56"/>
  <c r="DE17" i="56"/>
  <c r="DD17" i="56"/>
  <c r="DC17" i="56"/>
  <c r="DB17" i="56"/>
  <c r="DA17" i="56"/>
  <c r="CZ17" i="56"/>
  <c r="CY17" i="56"/>
  <c r="CX17" i="56"/>
  <c r="CW17" i="56"/>
  <c r="CV17" i="56"/>
  <c r="CU17" i="56"/>
  <c r="CT17" i="56"/>
  <c r="CS17" i="56"/>
  <c r="CR17" i="56"/>
  <c r="CQ17" i="56"/>
  <c r="CP17" i="56"/>
  <c r="CO17" i="56"/>
  <c r="CN17" i="56"/>
  <c r="CM17" i="56"/>
  <c r="CL17" i="56"/>
  <c r="CK17" i="56"/>
  <c r="CJ17" i="56"/>
  <c r="CI17" i="56"/>
  <c r="CH17" i="56"/>
  <c r="CG17" i="56"/>
  <c r="CE17" i="56"/>
  <c r="CD17" i="56"/>
  <c r="CC17" i="56"/>
  <c r="CB17" i="56"/>
  <c r="CA17" i="56"/>
  <c r="BZ17" i="56"/>
  <c r="BY17" i="56"/>
  <c r="BX17" i="56"/>
  <c r="BW17" i="56"/>
  <c r="BV17" i="56"/>
  <c r="BU17" i="56"/>
  <c r="BT17" i="56"/>
  <c r="BS17" i="56"/>
  <c r="BR17" i="56"/>
  <c r="BQ17" i="56"/>
  <c r="BP17" i="56"/>
  <c r="BO17" i="56"/>
  <c r="BN17" i="56"/>
  <c r="BM17" i="56"/>
  <c r="BL17" i="56"/>
  <c r="BK17" i="56"/>
  <c r="BJ17" i="56"/>
  <c r="BI17" i="56"/>
  <c r="BH17" i="56"/>
  <c r="BG17" i="56"/>
  <c r="D17" i="56"/>
  <c r="BA15" i="56"/>
  <c r="EE15" i="56" s="1"/>
  <c r="FE15" i="56" s="1"/>
  <c r="AY15" i="56"/>
  <c r="ED15" i="56" s="1"/>
  <c r="FD15" i="56" s="1"/>
  <c r="AW15" i="56"/>
  <c r="EC15" i="56" s="1"/>
  <c r="FC15" i="56" s="1"/>
  <c r="AU15" i="56"/>
  <c r="EB15" i="56" s="1"/>
  <c r="FB15" i="56" s="1"/>
  <c r="AS15" i="56"/>
  <c r="EA15" i="56" s="1"/>
  <c r="FA15" i="56" s="1"/>
  <c r="AQ15" i="56"/>
  <c r="DZ15" i="56" s="1"/>
  <c r="EZ15" i="56" s="1"/>
  <c r="AO15" i="56"/>
  <c r="DY15" i="56" s="1"/>
  <c r="EY15" i="56" s="1"/>
  <c r="AM15" i="56"/>
  <c r="DX15" i="56" s="1"/>
  <c r="EX15" i="56" s="1"/>
  <c r="AK15" i="56"/>
  <c r="DW15" i="56" s="1"/>
  <c r="EW15" i="56" s="1"/>
  <c r="AI15" i="56"/>
  <c r="DV15" i="56" s="1"/>
  <c r="EV15" i="56" s="1"/>
  <c r="AG15" i="56"/>
  <c r="DU15" i="56" s="1"/>
  <c r="EU15" i="56" s="1"/>
  <c r="AE15" i="56"/>
  <c r="DT15" i="56" s="1"/>
  <c r="ET15" i="56" s="1"/>
  <c r="AC15" i="56"/>
  <c r="DS15" i="56" s="1"/>
  <c r="ES15" i="56" s="1"/>
  <c r="AA15" i="56"/>
  <c r="DR15" i="56" s="1"/>
  <c r="ER15" i="56" s="1"/>
  <c r="Y15" i="56"/>
  <c r="DQ15" i="56" s="1"/>
  <c r="EQ15" i="56" s="1"/>
  <c r="W15" i="56"/>
  <c r="DP15" i="56" s="1"/>
  <c r="EP15" i="56" s="1"/>
  <c r="U15" i="56"/>
  <c r="DO15" i="56" s="1"/>
  <c r="EO15" i="56" s="1"/>
  <c r="S15" i="56"/>
  <c r="DN15" i="56" s="1"/>
  <c r="EN15" i="56" s="1"/>
  <c r="Q15" i="56"/>
  <c r="DM15" i="56" s="1"/>
  <c r="EM15" i="56" s="1"/>
  <c r="O15" i="56"/>
  <c r="DL15" i="56" s="1"/>
  <c r="EL15" i="56" s="1"/>
  <c r="M15" i="56"/>
  <c r="DK15" i="56" s="1"/>
  <c r="EK15" i="56" s="1"/>
  <c r="K15" i="56"/>
  <c r="DJ15" i="56" s="1"/>
  <c r="EJ15" i="56" s="1"/>
  <c r="I15" i="56"/>
  <c r="DI15" i="56" s="1"/>
  <c r="EI15" i="56" s="1"/>
  <c r="G15" i="56"/>
  <c r="DH15" i="56" s="1"/>
  <c r="EH15" i="56" s="1"/>
  <c r="E15" i="56"/>
  <c r="DG15" i="56" s="1"/>
  <c r="EG15" i="56" s="1"/>
  <c r="B5" i="56"/>
  <c r="DE56" i="55"/>
  <c r="DD56" i="55"/>
  <c r="DC56" i="55"/>
  <c r="DB56" i="55"/>
  <c r="DA56" i="55"/>
  <c r="CZ56" i="55"/>
  <c r="CY56" i="55"/>
  <c r="CX56" i="55"/>
  <c r="CW56" i="55"/>
  <c r="CV56" i="55"/>
  <c r="CU56" i="55"/>
  <c r="CT56" i="55"/>
  <c r="CS56" i="55"/>
  <c r="CR56" i="55"/>
  <c r="CQ56" i="55"/>
  <c r="CP56" i="55"/>
  <c r="CO56" i="55"/>
  <c r="CN56" i="55"/>
  <c r="CM56" i="55"/>
  <c r="CL56" i="55"/>
  <c r="CK56" i="55"/>
  <c r="CJ56" i="55"/>
  <c r="CI56" i="55"/>
  <c r="CH56" i="55"/>
  <c r="CG56" i="55"/>
  <c r="CE56" i="55"/>
  <c r="CD56" i="55"/>
  <c r="CC56" i="55"/>
  <c r="CB56" i="55"/>
  <c r="CA56" i="55"/>
  <c r="BZ56" i="55"/>
  <c r="BY56" i="55"/>
  <c r="BX56" i="55"/>
  <c r="BW56" i="55"/>
  <c r="BV56" i="55"/>
  <c r="BU56" i="55"/>
  <c r="BT56" i="55"/>
  <c r="BS56" i="55"/>
  <c r="BR56" i="55"/>
  <c r="BQ56" i="55"/>
  <c r="BP56" i="55"/>
  <c r="BO56" i="55"/>
  <c r="BN56" i="55"/>
  <c r="BM56" i="55"/>
  <c r="BL56" i="55"/>
  <c r="BK56" i="55"/>
  <c r="BJ56" i="55"/>
  <c r="BI56" i="55"/>
  <c r="BH56" i="55"/>
  <c r="BG56" i="55"/>
  <c r="D56" i="55"/>
  <c r="DE55" i="55"/>
  <c r="DD55" i="55"/>
  <c r="DC55" i="55"/>
  <c r="DB55" i="55"/>
  <c r="DA55" i="55"/>
  <c r="CZ55" i="55"/>
  <c r="CY55" i="55"/>
  <c r="CX55" i="55"/>
  <c r="CW55" i="55"/>
  <c r="CV55" i="55"/>
  <c r="CU55" i="55"/>
  <c r="CT55" i="55"/>
  <c r="CS55" i="55"/>
  <c r="CR55" i="55"/>
  <c r="CQ55" i="55"/>
  <c r="CP55" i="55"/>
  <c r="CO55" i="55"/>
  <c r="CN55" i="55"/>
  <c r="CM55" i="55"/>
  <c r="CL55" i="55"/>
  <c r="CK55" i="55"/>
  <c r="CJ55" i="55"/>
  <c r="CI55" i="55"/>
  <c r="CH55" i="55"/>
  <c r="CG55" i="55"/>
  <c r="CE55" i="55"/>
  <c r="CD55" i="55"/>
  <c r="CC55" i="55"/>
  <c r="CB55" i="55"/>
  <c r="CA55" i="55"/>
  <c r="BZ55" i="55"/>
  <c r="BY55" i="55"/>
  <c r="BX55" i="55"/>
  <c r="BW55" i="55"/>
  <c r="BV55" i="55"/>
  <c r="BU55" i="55"/>
  <c r="BT55" i="55"/>
  <c r="BS55" i="55"/>
  <c r="ES55" i="55" s="1"/>
  <c r="BR55" i="55"/>
  <c r="BQ55" i="55"/>
  <c r="BP55" i="55"/>
  <c r="BO55" i="55"/>
  <c r="BN55" i="55"/>
  <c r="BM55" i="55"/>
  <c r="BL55" i="55"/>
  <c r="BK55" i="55"/>
  <c r="BJ55" i="55"/>
  <c r="BI55" i="55"/>
  <c r="BH55" i="55"/>
  <c r="BG55" i="55"/>
  <c r="D55" i="55"/>
  <c r="DE54" i="55"/>
  <c r="DD54" i="55"/>
  <c r="DC54" i="55"/>
  <c r="DB54" i="55"/>
  <c r="DA54" i="55"/>
  <c r="CZ54" i="55"/>
  <c r="CY54" i="55"/>
  <c r="CX54" i="55"/>
  <c r="CW54" i="55"/>
  <c r="CV54" i="55"/>
  <c r="CU54" i="55"/>
  <c r="CT54" i="55"/>
  <c r="CS54" i="55"/>
  <c r="CR54" i="55"/>
  <c r="CQ54" i="55"/>
  <c r="CP54" i="55"/>
  <c r="CO54" i="55"/>
  <c r="CN54" i="55"/>
  <c r="CM54" i="55"/>
  <c r="CL54" i="55"/>
  <c r="CK54" i="55"/>
  <c r="CJ54" i="55"/>
  <c r="CI54" i="55"/>
  <c r="CH54" i="55"/>
  <c r="CG54" i="55"/>
  <c r="CE54" i="55"/>
  <c r="CD54" i="55"/>
  <c r="CC54" i="55"/>
  <c r="CB54" i="55"/>
  <c r="CA54" i="55"/>
  <c r="BZ54" i="55"/>
  <c r="BY54" i="55"/>
  <c r="BX54" i="55"/>
  <c r="BW54" i="55"/>
  <c r="BV54" i="55"/>
  <c r="BU54" i="55"/>
  <c r="BT54" i="55"/>
  <c r="BS54" i="55"/>
  <c r="BR54" i="55"/>
  <c r="BQ54" i="55"/>
  <c r="BP54" i="55"/>
  <c r="BO54" i="55"/>
  <c r="BN54" i="55"/>
  <c r="BM54" i="55"/>
  <c r="BL54" i="55"/>
  <c r="BK54" i="55"/>
  <c r="BJ54" i="55"/>
  <c r="BI54" i="55"/>
  <c r="BH54" i="55"/>
  <c r="BG54" i="55"/>
  <c r="D54" i="55"/>
  <c r="DE53" i="55"/>
  <c r="DD53" i="55"/>
  <c r="DC53" i="55"/>
  <c r="DB53" i="55"/>
  <c r="DA53" i="55"/>
  <c r="CZ53" i="55"/>
  <c r="CY53" i="55"/>
  <c r="CX53" i="55"/>
  <c r="CW53" i="55"/>
  <c r="CV53" i="55"/>
  <c r="CU53" i="55"/>
  <c r="CT53" i="55"/>
  <c r="CS53" i="55"/>
  <c r="CR53" i="55"/>
  <c r="CQ53" i="55"/>
  <c r="CP53" i="55"/>
  <c r="CO53" i="55"/>
  <c r="CN53" i="55"/>
  <c r="CM53" i="55"/>
  <c r="CL53" i="55"/>
  <c r="CK53" i="55"/>
  <c r="CJ53" i="55"/>
  <c r="CI53" i="55"/>
  <c r="CH53" i="55"/>
  <c r="CG53" i="55"/>
  <c r="CE53" i="55"/>
  <c r="CD53" i="55"/>
  <c r="FD53" i="55" s="1"/>
  <c r="CC53" i="55"/>
  <c r="CB53" i="55"/>
  <c r="CA53" i="55"/>
  <c r="BZ53" i="55"/>
  <c r="BY53" i="55"/>
  <c r="BX53" i="55"/>
  <c r="BW53" i="55"/>
  <c r="BV53" i="55"/>
  <c r="BU53" i="55"/>
  <c r="BT53" i="55"/>
  <c r="BS53" i="55"/>
  <c r="BR53" i="55"/>
  <c r="BQ53" i="55"/>
  <c r="BP53" i="55"/>
  <c r="BO53" i="55"/>
  <c r="BN53" i="55"/>
  <c r="BM53" i="55"/>
  <c r="BL53" i="55"/>
  <c r="BK53" i="55"/>
  <c r="BJ53" i="55"/>
  <c r="BI53" i="55"/>
  <c r="BH53" i="55"/>
  <c r="BG53" i="55"/>
  <c r="D53" i="55"/>
  <c r="DE52" i="55"/>
  <c r="DD52" i="55"/>
  <c r="DC52" i="55"/>
  <c r="DB52" i="55"/>
  <c r="DA52" i="55"/>
  <c r="CZ52" i="55"/>
  <c r="CY52" i="55"/>
  <c r="CX52" i="55"/>
  <c r="CW52" i="55"/>
  <c r="CV52" i="55"/>
  <c r="CU52" i="55"/>
  <c r="CT52" i="55"/>
  <c r="CS52" i="55"/>
  <c r="CR52" i="55"/>
  <c r="CQ52" i="55"/>
  <c r="CP52" i="55"/>
  <c r="CO52" i="55"/>
  <c r="CN52" i="55"/>
  <c r="CM52" i="55"/>
  <c r="CL52" i="55"/>
  <c r="CK52" i="55"/>
  <c r="CJ52" i="55"/>
  <c r="CI52" i="55"/>
  <c r="CH52" i="55"/>
  <c r="DH52" i="55" s="1"/>
  <c r="CG52" i="55"/>
  <c r="CE52" i="55"/>
  <c r="CD52" i="55"/>
  <c r="CC52" i="55"/>
  <c r="CB52" i="55"/>
  <c r="CA52" i="55"/>
  <c r="BZ52" i="55"/>
  <c r="BY52" i="55"/>
  <c r="BX52" i="55"/>
  <c r="BW52" i="55"/>
  <c r="BV52" i="55"/>
  <c r="BU52" i="55"/>
  <c r="BT52" i="55"/>
  <c r="BS52" i="55"/>
  <c r="ES52" i="55" s="1"/>
  <c r="BR52" i="55"/>
  <c r="BQ52" i="55"/>
  <c r="BP52" i="55"/>
  <c r="BO52" i="55"/>
  <c r="BN52" i="55"/>
  <c r="BM52" i="55"/>
  <c r="BL52" i="55"/>
  <c r="BK52" i="55"/>
  <c r="BJ52" i="55"/>
  <c r="BI52" i="55"/>
  <c r="BH52" i="55"/>
  <c r="BG52" i="55"/>
  <c r="D52" i="55"/>
  <c r="DE51" i="55"/>
  <c r="DD51" i="55"/>
  <c r="DC51" i="55"/>
  <c r="DB51" i="55"/>
  <c r="DA51" i="55"/>
  <c r="CZ51" i="55"/>
  <c r="CY51" i="55"/>
  <c r="CX51" i="55"/>
  <c r="CW51" i="55"/>
  <c r="CV51" i="55"/>
  <c r="CU51" i="55"/>
  <c r="CT51" i="55"/>
  <c r="CS51" i="55"/>
  <c r="CR51" i="55"/>
  <c r="CQ51" i="55"/>
  <c r="CP51" i="55"/>
  <c r="CO51" i="55"/>
  <c r="CN51" i="55"/>
  <c r="CM51" i="55"/>
  <c r="CL51" i="55"/>
  <c r="CK51" i="55"/>
  <c r="CJ51" i="55"/>
  <c r="CI51" i="55"/>
  <c r="CH51" i="55"/>
  <c r="CG51" i="55"/>
  <c r="CE51" i="55"/>
  <c r="EE51" i="55" s="1"/>
  <c r="CD51" i="55"/>
  <c r="CC51" i="55"/>
  <c r="CB51" i="55"/>
  <c r="CA51" i="55"/>
  <c r="BZ51" i="55"/>
  <c r="BY51" i="55"/>
  <c r="BX51" i="55"/>
  <c r="BW51" i="55"/>
  <c r="BV51" i="55"/>
  <c r="BU51" i="55"/>
  <c r="BT51" i="55"/>
  <c r="BS51" i="55"/>
  <c r="ES51" i="55" s="1"/>
  <c r="BR51" i="55"/>
  <c r="BQ51" i="55"/>
  <c r="BP51" i="55"/>
  <c r="BO51" i="55"/>
  <c r="BN51" i="55"/>
  <c r="BM51" i="55"/>
  <c r="BL51" i="55"/>
  <c r="BK51" i="55"/>
  <c r="BJ51" i="55"/>
  <c r="BI51" i="55"/>
  <c r="BH51" i="55"/>
  <c r="BG51" i="55"/>
  <c r="DG51" i="55" s="1"/>
  <c r="D51" i="55"/>
  <c r="DE50" i="55"/>
  <c r="DD50" i="55"/>
  <c r="DC50" i="55"/>
  <c r="DB50" i="55"/>
  <c r="DA50" i="55"/>
  <c r="CZ50" i="55"/>
  <c r="CY50" i="55"/>
  <c r="CX50" i="55"/>
  <c r="CW50" i="55"/>
  <c r="CV50" i="55"/>
  <c r="CU50" i="55"/>
  <c r="CT50" i="55"/>
  <c r="CS50" i="55"/>
  <c r="CR50" i="55"/>
  <c r="CQ50" i="55"/>
  <c r="CP50" i="55"/>
  <c r="CO50" i="55"/>
  <c r="CN50" i="55"/>
  <c r="CM50" i="55"/>
  <c r="CL50" i="55"/>
  <c r="CK50" i="55"/>
  <c r="CJ50" i="55"/>
  <c r="CI50" i="55"/>
  <c r="CH50" i="55"/>
  <c r="CG50" i="55"/>
  <c r="CE50" i="55"/>
  <c r="CD50" i="55"/>
  <c r="CC50" i="55"/>
  <c r="FC50" i="55" s="1"/>
  <c r="CB50" i="55"/>
  <c r="EB50" i="55" s="1"/>
  <c r="CA50" i="55"/>
  <c r="BZ50" i="55"/>
  <c r="BY50" i="55"/>
  <c r="BX50" i="55"/>
  <c r="DX50" i="55" s="1"/>
  <c r="BW50" i="55"/>
  <c r="BV50" i="55"/>
  <c r="BU50" i="55"/>
  <c r="BT50" i="55"/>
  <c r="DT50" i="55" s="1"/>
  <c r="BS50" i="55"/>
  <c r="BR50" i="55"/>
  <c r="DR50" i="55" s="1"/>
  <c r="BQ50" i="55"/>
  <c r="BP50" i="55"/>
  <c r="DP50" i="55" s="1"/>
  <c r="BO50" i="55"/>
  <c r="BN50" i="55"/>
  <c r="BM50" i="55"/>
  <c r="BL50" i="55"/>
  <c r="DL50" i="55" s="1"/>
  <c r="BK50" i="55"/>
  <c r="BJ50" i="55"/>
  <c r="BI50" i="55"/>
  <c r="BH50" i="55"/>
  <c r="DH50" i="55" s="1"/>
  <c r="BG50" i="55"/>
  <c r="D50" i="55"/>
  <c r="DE49" i="55"/>
  <c r="DD49" i="55"/>
  <c r="DC49" i="55"/>
  <c r="DB49" i="55"/>
  <c r="DA49" i="55"/>
  <c r="CZ49" i="55"/>
  <c r="CY49" i="55"/>
  <c r="CX49" i="55"/>
  <c r="CW49" i="55"/>
  <c r="CV49" i="55"/>
  <c r="CU49" i="55"/>
  <c r="CT49" i="55"/>
  <c r="CS49" i="55"/>
  <c r="CR49" i="55"/>
  <c r="CQ49" i="55"/>
  <c r="CP49" i="55"/>
  <c r="CO49" i="55"/>
  <c r="CN49" i="55"/>
  <c r="CM49" i="55"/>
  <c r="CL49" i="55"/>
  <c r="CK49" i="55"/>
  <c r="CJ49" i="55"/>
  <c r="CI49" i="55"/>
  <c r="CH49" i="55"/>
  <c r="CG49" i="55"/>
  <c r="CE49" i="55"/>
  <c r="CD49" i="55"/>
  <c r="CC49" i="55"/>
  <c r="CB49" i="55"/>
  <c r="CA49" i="55"/>
  <c r="BZ49" i="55"/>
  <c r="BY49" i="55"/>
  <c r="BX49" i="55"/>
  <c r="BW49" i="55"/>
  <c r="BV49" i="55"/>
  <c r="BU49" i="55"/>
  <c r="BT49" i="55"/>
  <c r="BS49" i="55"/>
  <c r="BR49" i="55"/>
  <c r="BQ49" i="55"/>
  <c r="BP49" i="55"/>
  <c r="BO49" i="55"/>
  <c r="BN49" i="55"/>
  <c r="BM49" i="55"/>
  <c r="BL49" i="55"/>
  <c r="BK49" i="55"/>
  <c r="BJ49" i="55"/>
  <c r="BI49" i="55"/>
  <c r="BH49" i="55"/>
  <c r="BG49" i="55"/>
  <c r="D49" i="55"/>
  <c r="DE48" i="55"/>
  <c r="DD48" i="55"/>
  <c r="DC48" i="55"/>
  <c r="DB48" i="55"/>
  <c r="DA48" i="55"/>
  <c r="FA48" i="55" s="1"/>
  <c r="CZ48" i="55"/>
  <c r="CY48" i="55"/>
  <c r="CX48" i="55"/>
  <c r="CW48" i="55"/>
  <c r="CV48" i="55"/>
  <c r="CU48" i="55"/>
  <c r="CT48" i="55"/>
  <c r="CS48" i="55"/>
  <c r="CR48" i="55"/>
  <c r="CQ48" i="55"/>
  <c r="CP48" i="55"/>
  <c r="CO48" i="55"/>
  <c r="CN48" i="55"/>
  <c r="CM48" i="55"/>
  <c r="CL48" i="55"/>
  <c r="CK48" i="55"/>
  <c r="CJ48" i="55"/>
  <c r="CI48" i="55"/>
  <c r="CH48" i="55"/>
  <c r="CG48" i="55"/>
  <c r="CE48" i="55"/>
  <c r="CD48" i="55"/>
  <c r="CC48" i="55"/>
  <c r="CB48" i="55"/>
  <c r="CA48" i="55"/>
  <c r="BZ48" i="55"/>
  <c r="BY48" i="55"/>
  <c r="BX48" i="55"/>
  <c r="BW48" i="55"/>
  <c r="BV48" i="55"/>
  <c r="BU48" i="55"/>
  <c r="BT48" i="55"/>
  <c r="BS48" i="55"/>
  <c r="BR48" i="55"/>
  <c r="BQ48" i="55"/>
  <c r="BP48" i="55"/>
  <c r="BO48" i="55"/>
  <c r="BN48" i="55"/>
  <c r="BM48" i="55"/>
  <c r="BL48" i="55"/>
  <c r="BK48" i="55"/>
  <c r="BJ48" i="55"/>
  <c r="BI48" i="55"/>
  <c r="BH48" i="55"/>
  <c r="BG48" i="55"/>
  <c r="D48" i="55"/>
  <c r="DE47" i="55"/>
  <c r="DD47" i="55"/>
  <c r="DC47" i="55"/>
  <c r="DB47" i="55"/>
  <c r="DA47" i="55"/>
  <c r="CZ47" i="55"/>
  <c r="CY47" i="55"/>
  <c r="CX47" i="55"/>
  <c r="CW47" i="55"/>
  <c r="CV47" i="55"/>
  <c r="CU47" i="55"/>
  <c r="CT47" i="55"/>
  <c r="CS47" i="55"/>
  <c r="CR47" i="55"/>
  <c r="CQ47" i="55"/>
  <c r="CP47" i="55"/>
  <c r="CO47" i="55"/>
  <c r="CN47" i="55"/>
  <c r="CM47" i="55"/>
  <c r="CL47" i="55"/>
  <c r="CK47" i="55"/>
  <c r="CJ47" i="55"/>
  <c r="CI47" i="55"/>
  <c r="CH47" i="55"/>
  <c r="CG47" i="55"/>
  <c r="CE47" i="55"/>
  <c r="CD47" i="55"/>
  <c r="CC47" i="55"/>
  <c r="CB47" i="55"/>
  <c r="CA47" i="55"/>
  <c r="BZ47" i="55"/>
  <c r="BY47" i="55"/>
  <c r="BX47" i="55"/>
  <c r="BW47" i="55"/>
  <c r="BV47" i="55"/>
  <c r="BU47" i="55"/>
  <c r="BT47" i="55"/>
  <c r="DT47" i="55" s="1"/>
  <c r="BS47" i="55"/>
  <c r="BR47" i="55"/>
  <c r="BQ47" i="55"/>
  <c r="BP47" i="55"/>
  <c r="BO47" i="55"/>
  <c r="BN47" i="55"/>
  <c r="BM47" i="55"/>
  <c r="BL47" i="55"/>
  <c r="BK47" i="55"/>
  <c r="BJ47" i="55"/>
  <c r="BI47" i="55"/>
  <c r="BH47" i="55"/>
  <c r="BG47" i="55"/>
  <c r="D47" i="55"/>
  <c r="DE46" i="55"/>
  <c r="DD46" i="55"/>
  <c r="DC46" i="55"/>
  <c r="DB46" i="55"/>
  <c r="DA46" i="55"/>
  <c r="CZ46" i="55"/>
  <c r="CY46" i="55"/>
  <c r="CX46" i="55"/>
  <c r="CW46" i="55"/>
  <c r="CV46" i="55"/>
  <c r="CU46" i="55"/>
  <c r="CT46" i="55"/>
  <c r="CS46" i="55"/>
  <c r="CR46" i="55"/>
  <c r="CQ46" i="55"/>
  <c r="CP46" i="55"/>
  <c r="CO46" i="55"/>
  <c r="CN46" i="55"/>
  <c r="CM46" i="55"/>
  <c r="CL46" i="55"/>
  <c r="CK46" i="55"/>
  <c r="CJ46" i="55"/>
  <c r="CI46" i="55"/>
  <c r="CH46" i="55"/>
  <c r="CG46" i="55"/>
  <c r="CE46" i="55"/>
  <c r="CD46" i="55"/>
  <c r="CC46" i="55"/>
  <c r="CB46" i="55"/>
  <c r="CA46" i="55"/>
  <c r="FA46" i="55" s="1"/>
  <c r="BZ46" i="55"/>
  <c r="BY46" i="55"/>
  <c r="BX46" i="55"/>
  <c r="BW46" i="55"/>
  <c r="EW46" i="55" s="1"/>
  <c r="BV46" i="55"/>
  <c r="BU46" i="55"/>
  <c r="BT46" i="55"/>
  <c r="BS46" i="55"/>
  <c r="BR46" i="55"/>
  <c r="BQ46" i="55"/>
  <c r="BP46" i="55"/>
  <c r="BO46" i="55"/>
  <c r="EO46" i="55" s="1"/>
  <c r="BN46" i="55"/>
  <c r="BM46" i="55"/>
  <c r="BL46" i="55"/>
  <c r="BK46" i="55"/>
  <c r="EK46" i="55" s="1"/>
  <c r="BJ46" i="55"/>
  <c r="BI46" i="55"/>
  <c r="BH46" i="55"/>
  <c r="BG46" i="55"/>
  <c r="D46" i="55"/>
  <c r="DE45" i="55"/>
  <c r="DD45" i="55"/>
  <c r="DC45" i="55"/>
  <c r="DB45" i="55"/>
  <c r="DA45" i="55"/>
  <c r="CZ45" i="55"/>
  <c r="CY45" i="55"/>
  <c r="CX45" i="55"/>
  <c r="CW45" i="55"/>
  <c r="CV45" i="55"/>
  <c r="CU45" i="55"/>
  <c r="CT45" i="55"/>
  <c r="CS45" i="55"/>
  <c r="CR45" i="55"/>
  <c r="CQ45" i="55"/>
  <c r="CP45" i="55"/>
  <c r="CO45" i="55"/>
  <c r="CN45" i="55"/>
  <c r="CM45" i="55"/>
  <c r="CL45" i="55"/>
  <c r="CK45" i="55"/>
  <c r="CJ45" i="55"/>
  <c r="CI45" i="55"/>
  <c r="CH45" i="55"/>
  <c r="CG45" i="55"/>
  <c r="CE45" i="55"/>
  <c r="CD45" i="55"/>
  <c r="FD45" i="55" s="1"/>
  <c r="CC45" i="55"/>
  <c r="CB45" i="55"/>
  <c r="CA45" i="55"/>
  <c r="BZ45" i="55"/>
  <c r="BY45" i="55"/>
  <c r="BX45" i="55"/>
  <c r="BW45" i="55"/>
  <c r="BV45" i="55"/>
  <c r="BU45" i="55"/>
  <c r="BT45" i="55"/>
  <c r="BS45" i="55"/>
  <c r="BR45" i="55"/>
  <c r="BQ45" i="55"/>
  <c r="BP45" i="55"/>
  <c r="BO45" i="55"/>
  <c r="BN45" i="55"/>
  <c r="BM45" i="55"/>
  <c r="BL45" i="55"/>
  <c r="BK45" i="55"/>
  <c r="BJ45" i="55"/>
  <c r="BI45" i="55"/>
  <c r="BH45" i="55"/>
  <c r="BG45" i="55"/>
  <c r="DG45" i="55" s="1"/>
  <c r="D45" i="55"/>
  <c r="DE44" i="55"/>
  <c r="DD44" i="55"/>
  <c r="DC44" i="55"/>
  <c r="DB44" i="55"/>
  <c r="DA44" i="55"/>
  <c r="CZ44" i="55"/>
  <c r="CY44" i="55"/>
  <c r="CX44" i="55"/>
  <c r="CW44" i="55"/>
  <c r="CV44" i="55"/>
  <c r="CU44" i="55"/>
  <c r="CT44" i="55"/>
  <c r="CS44" i="55"/>
  <c r="CR44" i="55"/>
  <c r="CQ44" i="55"/>
  <c r="CP44" i="55"/>
  <c r="CO44" i="55"/>
  <c r="EO44" i="55" s="1"/>
  <c r="CN44" i="55"/>
  <c r="CM44" i="55"/>
  <c r="CL44" i="55"/>
  <c r="CK44" i="55"/>
  <c r="CJ44" i="55"/>
  <c r="CI44" i="55"/>
  <c r="CH44" i="55"/>
  <c r="CG44" i="55"/>
  <c r="CE44" i="55"/>
  <c r="FE44" i="55" s="1"/>
  <c r="CD44" i="55"/>
  <c r="CC44" i="55"/>
  <c r="CB44" i="55"/>
  <c r="CA44" i="55"/>
  <c r="BZ44" i="55"/>
  <c r="BY44" i="55"/>
  <c r="BX44" i="55"/>
  <c r="BW44" i="55"/>
  <c r="BV44" i="55"/>
  <c r="BU44" i="55"/>
  <c r="BT44" i="55"/>
  <c r="BS44" i="55"/>
  <c r="BR44" i="55"/>
  <c r="BQ44" i="55"/>
  <c r="BP44" i="55"/>
  <c r="DP44" i="55" s="1"/>
  <c r="BO44" i="55"/>
  <c r="BN44" i="55"/>
  <c r="BM44" i="55"/>
  <c r="BL44" i="55"/>
  <c r="BK44" i="55"/>
  <c r="BJ44" i="55"/>
  <c r="BI44" i="55"/>
  <c r="BH44" i="55"/>
  <c r="BG44" i="55"/>
  <c r="D44" i="55"/>
  <c r="DE43" i="55"/>
  <c r="DD43" i="55"/>
  <c r="DC43" i="55"/>
  <c r="DB43" i="55"/>
  <c r="DA43" i="55"/>
  <c r="CZ43" i="55"/>
  <c r="CY43" i="55"/>
  <c r="CX43" i="55"/>
  <c r="CW43" i="55"/>
  <c r="CV43" i="55"/>
  <c r="CU43" i="55"/>
  <c r="CT43" i="55"/>
  <c r="CS43" i="55"/>
  <c r="CR43" i="55"/>
  <c r="CQ43" i="55"/>
  <c r="CP43" i="55"/>
  <c r="CO43" i="55"/>
  <c r="CN43" i="55"/>
  <c r="CM43" i="55"/>
  <c r="CL43" i="55"/>
  <c r="CK43" i="55"/>
  <c r="CJ43" i="55"/>
  <c r="CI43" i="55"/>
  <c r="CH43" i="55"/>
  <c r="CG43" i="55"/>
  <c r="CE43" i="55"/>
  <c r="CD43" i="55"/>
  <c r="CC43" i="55"/>
  <c r="CB43" i="55"/>
  <c r="CA43" i="55"/>
  <c r="BZ43" i="55"/>
  <c r="BY43" i="55"/>
  <c r="BX43" i="55"/>
  <c r="BW43" i="55"/>
  <c r="BV43" i="55"/>
  <c r="BU43" i="55"/>
  <c r="BT43" i="55"/>
  <c r="ET43" i="55" s="1"/>
  <c r="BS43" i="55"/>
  <c r="BR43" i="55"/>
  <c r="BQ43" i="55"/>
  <c r="BP43" i="55"/>
  <c r="BO43" i="55"/>
  <c r="BN43" i="55"/>
  <c r="BM43" i="55"/>
  <c r="BL43" i="55"/>
  <c r="DL43" i="55" s="1"/>
  <c r="BK43" i="55"/>
  <c r="BJ43" i="55"/>
  <c r="BI43" i="55"/>
  <c r="BH43" i="55"/>
  <c r="EH43" i="55" s="1"/>
  <c r="BG43" i="55"/>
  <c r="D43" i="55"/>
  <c r="DE42" i="55"/>
  <c r="DD42" i="55"/>
  <c r="DC42" i="55"/>
  <c r="DB42" i="55"/>
  <c r="DA42" i="55"/>
  <c r="CZ42" i="55"/>
  <c r="CY42" i="55"/>
  <c r="CX42" i="55"/>
  <c r="CW42" i="55"/>
  <c r="CV42" i="55"/>
  <c r="CU42" i="55"/>
  <c r="DU42" i="55" s="1"/>
  <c r="CT42" i="55"/>
  <c r="CS42" i="55"/>
  <c r="CR42" i="55"/>
  <c r="CQ42" i="55"/>
  <c r="CP42" i="55"/>
  <c r="CO42" i="55"/>
  <c r="CN42" i="55"/>
  <c r="CM42" i="55"/>
  <c r="CL42" i="55"/>
  <c r="CK42" i="55"/>
  <c r="CJ42" i="55"/>
  <c r="CI42" i="55"/>
  <c r="CH42" i="55"/>
  <c r="CG42" i="55"/>
  <c r="CE42" i="55"/>
  <c r="CD42" i="55"/>
  <c r="CC42" i="55"/>
  <c r="CB42" i="55"/>
  <c r="CA42" i="55"/>
  <c r="BZ42" i="55"/>
  <c r="BY42" i="55"/>
  <c r="BX42" i="55"/>
  <c r="BW42" i="55"/>
  <c r="BV42" i="55"/>
  <c r="EV42" i="55" s="1"/>
  <c r="BU42" i="55"/>
  <c r="BT42" i="55"/>
  <c r="BS42" i="55"/>
  <c r="BR42" i="55"/>
  <c r="ER42" i="55" s="1"/>
  <c r="BQ42" i="55"/>
  <c r="BP42" i="55"/>
  <c r="BO42" i="55"/>
  <c r="BN42" i="55"/>
  <c r="BM42" i="55"/>
  <c r="BL42" i="55"/>
  <c r="BK42" i="55"/>
  <c r="BJ42" i="55"/>
  <c r="BI42" i="55"/>
  <c r="BH42" i="55"/>
  <c r="BG42" i="55"/>
  <c r="D42" i="55"/>
  <c r="DE41" i="55"/>
  <c r="DD41" i="55"/>
  <c r="DC41" i="55"/>
  <c r="DB41" i="55"/>
  <c r="DA41" i="55"/>
  <c r="CZ41" i="55"/>
  <c r="CY41" i="55"/>
  <c r="CX41" i="55"/>
  <c r="CW41" i="55"/>
  <c r="CV41" i="55"/>
  <c r="CU41" i="55"/>
  <c r="CT41" i="55"/>
  <c r="CS41" i="55"/>
  <c r="CR41" i="55"/>
  <c r="CQ41" i="55"/>
  <c r="CP41" i="55"/>
  <c r="CO41" i="55"/>
  <c r="CN41" i="55"/>
  <c r="CM41" i="55"/>
  <c r="CL41" i="55"/>
  <c r="CK41" i="55"/>
  <c r="CJ41" i="55"/>
  <c r="CI41" i="55"/>
  <c r="CH41" i="55"/>
  <c r="CG41" i="55"/>
  <c r="CE41" i="55"/>
  <c r="CD41" i="55"/>
  <c r="CC41" i="55"/>
  <c r="CB41" i="55"/>
  <c r="CA41" i="55"/>
  <c r="BZ41" i="55"/>
  <c r="BY41" i="55"/>
  <c r="BX41" i="55"/>
  <c r="BW41" i="55"/>
  <c r="DW41" i="55" s="1"/>
  <c r="BV41" i="55"/>
  <c r="BU41" i="55"/>
  <c r="BT41" i="55"/>
  <c r="BS41" i="55"/>
  <c r="BR41" i="55"/>
  <c r="BQ41" i="55"/>
  <c r="BP41" i="55"/>
  <c r="BO41" i="55"/>
  <c r="BN41" i="55"/>
  <c r="BM41" i="55"/>
  <c r="BL41" i="55"/>
  <c r="BK41" i="55"/>
  <c r="BJ41" i="55"/>
  <c r="BI41" i="55"/>
  <c r="BH41" i="55"/>
  <c r="BG41" i="55"/>
  <c r="DG41" i="55" s="1"/>
  <c r="D41" i="55"/>
  <c r="DE40" i="55"/>
  <c r="DD40" i="55"/>
  <c r="DC40" i="55"/>
  <c r="DB40" i="55"/>
  <c r="DA40" i="55"/>
  <c r="CZ40" i="55"/>
  <c r="CY40" i="55"/>
  <c r="CX40" i="55"/>
  <c r="CW40" i="55"/>
  <c r="CV40" i="55"/>
  <c r="CU40" i="55"/>
  <c r="CT40" i="55"/>
  <c r="DT40" i="55" s="1"/>
  <c r="CS40" i="55"/>
  <c r="CR40" i="55"/>
  <c r="CQ40" i="55"/>
  <c r="CP40" i="55"/>
  <c r="CO40" i="55"/>
  <c r="CN40" i="55"/>
  <c r="CM40" i="55"/>
  <c r="CL40" i="55"/>
  <c r="CK40" i="55"/>
  <c r="CJ40" i="55"/>
  <c r="CI40" i="55"/>
  <c r="CH40" i="55"/>
  <c r="CG40" i="55"/>
  <c r="CE40" i="55"/>
  <c r="EE40" i="55" s="1"/>
  <c r="CD40" i="55"/>
  <c r="CC40" i="55"/>
  <c r="CB40" i="55"/>
  <c r="CA40" i="55"/>
  <c r="BZ40" i="55"/>
  <c r="BY40" i="55"/>
  <c r="BX40" i="55"/>
  <c r="BW40" i="55"/>
  <c r="EW40" i="55" s="1"/>
  <c r="BV40" i="55"/>
  <c r="BU40" i="55"/>
  <c r="BT40" i="55"/>
  <c r="BS40" i="55"/>
  <c r="ES40" i="55" s="1"/>
  <c r="BR40" i="55"/>
  <c r="BQ40" i="55"/>
  <c r="BP40" i="55"/>
  <c r="BO40" i="55"/>
  <c r="BN40" i="55"/>
  <c r="BM40" i="55"/>
  <c r="BL40" i="55"/>
  <c r="BK40" i="55"/>
  <c r="DK40" i="55" s="1"/>
  <c r="BJ40" i="55"/>
  <c r="BI40" i="55"/>
  <c r="BH40" i="55"/>
  <c r="BG40" i="55"/>
  <c r="EG40" i="55" s="1"/>
  <c r="D40" i="55"/>
  <c r="DE39" i="55"/>
  <c r="DD39" i="55"/>
  <c r="DC39" i="55"/>
  <c r="DB39" i="55"/>
  <c r="FB39" i="55" s="1"/>
  <c r="DA39" i="55"/>
  <c r="CZ39" i="55"/>
  <c r="CY39" i="55"/>
  <c r="CX39" i="55"/>
  <c r="CW39" i="55"/>
  <c r="CV39" i="55"/>
  <c r="CU39" i="55"/>
  <c r="CT39" i="55"/>
  <c r="CS39" i="55"/>
  <c r="CR39" i="55"/>
  <c r="CQ39" i="55"/>
  <c r="CP39" i="55"/>
  <c r="CO39" i="55"/>
  <c r="CN39" i="55"/>
  <c r="CM39" i="55"/>
  <c r="CL39" i="55"/>
  <c r="CK39" i="55"/>
  <c r="CJ39" i="55"/>
  <c r="CI39" i="55"/>
  <c r="CH39" i="55"/>
  <c r="CG39" i="55"/>
  <c r="CE39" i="55"/>
  <c r="CD39" i="55"/>
  <c r="CC39" i="55"/>
  <c r="CB39" i="55"/>
  <c r="CA39" i="55"/>
  <c r="BZ39" i="55"/>
  <c r="BY39" i="55"/>
  <c r="BX39" i="55"/>
  <c r="BW39" i="55"/>
  <c r="BV39" i="55"/>
  <c r="BU39" i="55"/>
  <c r="BT39" i="55"/>
  <c r="BS39" i="55"/>
  <c r="BR39" i="55"/>
  <c r="BQ39" i="55"/>
  <c r="BP39" i="55"/>
  <c r="BO39" i="55"/>
  <c r="BN39" i="55"/>
  <c r="BM39" i="55"/>
  <c r="BL39" i="55"/>
  <c r="BK39" i="55"/>
  <c r="BJ39" i="55"/>
  <c r="BI39" i="55"/>
  <c r="DI39" i="55" s="1"/>
  <c r="BH39" i="55"/>
  <c r="BG39" i="55"/>
  <c r="D39" i="55"/>
  <c r="DE38" i="55"/>
  <c r="DD38" i="55"/>
  <c r="DC38" i="55"/>
  <c r="DB38" i="55"/>
  <c r="DA38" i="55"/>
  <c r="CZ38" i="55"/>
  <c r="CY38" i="55"/>
  <c r="CX38" i="55"/>
  <c r="CW38" i="55"/>
  <c r="CV38" i="55"/>
  <c r="CU38" i="55"/>
  <c r="CT38" i="55"/>
  <c r="CS38" i="55"/>
  <c r="CR38" i="55"/>
  <c r="CQ38" i="55"/>
  <c r="CP38" i="55"/>
  <c r="CO38" i="55"/>
  <c r="CN38" i="55"/>
  <c r="CM38" i="55"/>
  <c r="CL38" i="55"/>
  <c r="CK38" i="55"/>
  <c r="CJ38" i="55"/>
  <c r="CI38" i="55"/>
  <c r="CH38" i="55"/>
  <c r="CG38" i="55"/>
  <c r="CE38" i="55"/>
  <c r="CD38" i="55"/>
  <c r="CC38" i="55"/>
  <c r="CB38" i="55"/>
  <c r="CA38" i="55"/>
  <c r="BZ38" i="55"/>
  <c r="BY38" i="55"/>
  <c r="BX38" i="55"/>
  <c r="BW38" i="55"/>
  <c r="BV38" i="55"/>
  <c r="BU38" i="55"/>
  <c r="BT38" i="55"/>
  <c r="BS38" i="55"/>
  <c r="BR38" i="55"/>
  <c r="BQ38" i="55"/>
  <c r="BP38" i="55"/>
  <c r="BO38" i="55"/>
  <c r="BN38" i="55"/>
  <c r="BM38" i="55"/>
  <c r="BL38" i="55"/>
  <c r="BK38" i="55"/>
  <c r="BJ38" i="55"/>
  <c r="BI38" i="55"/>
  <c r="BH38" i="55"/>
  <c r="BG38" i="55"/>
  <c r="D38" i="55"/>
  <c r="DE37" i="55"/>
  <c r="DD37" i="55"/>
  <c r="DC37" i="55"/>
  <c r="DB37" i="55"/>
  <c r="DA37" i="55"/>
  <c r="CZ37" i="55"/>
  <c r="CY37" i="55"/>
  <c r="CX37" i="55"/>
  <c r="CW37" i="55"/>
  <c r="CV37" i="55"/>
  <c r="CU37" i="55"/>
  <c r="CT37" i="55"/>
  <c r="CS37" i="55"/>
  <c r="CR37" i="55"/>
  <c r="CQ37" i="55"/>
  <c r="CP37" i="55"/>
  <c r="CO37" i="55"/>
  <c r="CN37" i="55"/>
  <c r="CM37" i="55"/>
  <c r="CL37" i="55"/>
  <c r="CK37" i="55"/>
  <c r="CJ37" i="55"/>
  <c r="CI37" i="55"/>
  <c r="CH37" i="55"/>
  <c r="CG37" i="55"/>
  <c r="CE37" i="55"/>
  <c r="CD37" i="55"/>
  <c r="CC37" i="55"/>
  <c r="CB37" i="55"/>
  <c r="CA37" i="55"/>
  <c r="BZ37" i="55"/>
  <c r="BY37" i="55"/>
  <c r="EY37" i="55" s="1"/>
  <c r="BX37" i="55"/>
  <c r="BW37" i="55"/>
  <c r="BV37" i="55"/>
  <c r="BU37" i="55"/>
  <c r="BT37" i="55"/>
  <c r="BS37" i="55"/>
  <c r="BR37" i="55"/>
  <c r="BQ37" i="55"/>
  <c r="BP37" i="55"/>
  <c r="BO37" i="55"/>
  <c r="BN37" i="55"/>
  <c r="BM37" i="55"/>
  <c r="BL37" i="55"/>
  <c r="BK37" i="55"/>
  <c r="BJ37" i="55"/>
  <c r="BI37" i="55"/>
  <c r="BH37" i="55"/>
  <c r="BG37" i="55"/>
  <c r="D37" i="55"/>
  <c r="DE36" i="55"/>
  <c r="DD36" i="55"/>
  <c r="DC36" i="55"/>
  <c r="DB36" i="55"/>
  <c r="DA36" i="55"/>
  <c r="CZ36" i="55"/>
  <c r="CY36" i="55"/>
  <c r="CX36" i="55"/>
  <c r="CW36" i="55"/>
  <c r="CV36" i="55"/>
  <c r="CU36" i="55"/>
  <c r="CT36" i="55"/>
  <c r="CS36" i="55"/>
  <c r="CR36" i="55"/>
  <c r="CQ36" i="55"/>
  <c r="CP36" i="55"/>
  <c r="CO36" i="55"/>
  <c r="CN36" i="55"/>
  <c r="CM36" i="55"/>
  <c r="CL36" i="55"/>
  <c r="CK36" i="55"/>
  <c r="CJ36" i="55"/>
  <c r="CI36" i="55"/>
  <c r="CH36" i="55"/>
  <c r="CG36" i="55"/>
  <c r="CE36" i="55"/>
  <c r="CD36" i="55"/>
  <c r="CC36" i="55"/>
  <c r="CB36" i="55"/>
  <c r="CA36" i="55"/>
  <c r="BZ36" i="55"/>
  <c r="BY36" i="55"/>
  <c r="BX36" i="55"/>
  <c r="DX36" i="55" s="1"/>
  <c r="BW36" i="55"/>
  <c r="BV36" i="55"/>
  <c r="BU36" i="55"/>
  <c r="BT36" i="55"/>
  <c r="BS36" i="55"/>
  <c r="BR36" i="55"/>
  <c r="BQ36" i="55"/>
  <c r="BP36" i="55"/>
  <c r="DP36" i="55" s="1"/>
  <c r="BO36" i="55"/>
  <c r="BN36" i="55"/>
  <c r="BM36" i="55"/>
  <c r="BL36" i="55"/>
  <c r="BK36" i="55"/>
  <c r="BJ36" i="55"/>
  <c r="BI36" i="55"/>
  <c r="BH36" i="55"/>
  <c r="BG36" i="55"/>
  <c r="D36" i="55"/>
  <c r="DE35" i="55"/>
  <c r="DD35" i="55"/>
  <c r="DC35" i="55"/>
  <c r="DB35" i="55"/>
  <c r="EB35" i="55" s="1"/>
  <c r="DA35" i="55"/>
  <c r="CZ35" i="55"/>
  <c r="CY35" i="55"/>
  <c r="CX35" i="55"/>
  <c r="CW35" i="55"/>
  <c r="CV35" i="55"/>
  <c r="CU35" i="55"/>
  <c r="CT35" i="55"/>
  <c r="CS35" i="55"/>
  <c r="CR35" i="55"/>
  <c r="CQ35" i="55"/>
  <c r="CP35" i="55"/>
  <c r="CO35" i="55"/>
  <c r="CN35" i="55"/>
  <c r="CM35" i="55"/>
  <c r="CL35" i="55"/>
  <c r="CK35" i="55"/>
  <c r="CJ35" i="55"/>
  <c r="CI35" i="55"/>
  <c r="CH35" i="55"/>
  <c r="CG35" i="55"/>
  <c r="CE35" i="55"/>
  <c r="CD35" i="55"/>
  <c r="CC35" i="55"/>
  <c r="CB35" i="55"/>
  <c r="CA35" i="55"/>
  <c r="BZ35" i="55"/>
  <c r="BY35" i="55"/>
  <c r="BX35" i="55"/>
  <c r="BW35" i="55"/>
  <c r="BV35" i="55"/>
  <c r="BU35" i="55"/>
  <c r="BT35" i="55"/>
  <c r="BS35" i="55"/>
  <c r="BR35" i="55"/>
  <c r="BQ35" i="55"/>
  <c r="BP35" i="55"/>
  <c r="BO35" i="55"/>
  <c r="BN35" i="55"/>
  <c r="BM35" i="55"/>
  <c r="BL35" i="55"/>
  <c r="BK35" i="55"/>
  <c r="BJ35" i="55"/>
  <c r="BI35" i="55"/>
  <c r="BH35" i="55"/>
  <c r="BG35" i="55"/>
  <c r="D35" i="55"/>
  <c r="EX34" i="55"/>
  <c r="DE34" i="55"/>
  <c r="DD34" i="55"/>
  <c r="DC34" i="55"/>
  <c r="DB34" i="55"/>
  <c r="DA34" i="55"/>
  <c r="CZ34" i="55"/>
  <c r="CY34" i="55"/>
  <c r="CX34" i="55"/>
  <c r="CW34" i="55"/>
  <c r="CV34" i="55"/>
  <c r="CU34" i="55"/>
  <c r="CT34" i="55"/>
  <c r="CS34" i="55"/>
  <c r="CR34" i="55"/>
  <c r="CQ34" i="55"/>
  <c r="CP34" i="55"/>
  <c r="CO34" i="55"/>
  <c r="CN34" i="55"/>
  <c r="CM34" i="55"/>
  <c r="CL34" i="55"/>
  <c r="CK34" i="55"/>
  <c r="CJ34" i="55"/>
  <c r="CI34" i="55"/>
  <c r="CH34" i="55"/>
  <c r="CG34" i="55"/>
  <c r="CE34" i="55"/>
  <c r="CD34" i="55"/>
  <c r="CC34" i="55"/>
  <c r="CB34" i="55"/>
  <c r="CA34" i="55"/>
  <c r="BZ34" i="55"/>
  <c r="BY34" i="55"/>
  <c r="BX34" i="55"/>
  <c r="BW34" i="55"/>
  <c r="BV34" i="55"/>
  <c r="BU34" i="55"/>
  <c r="BT34" i="55"/>
  <c r="BS34" i="55"/>
  <c r="BR34" i="55"/>
  <c r="BQ34" i="55"/>
  <c r="BP34" i="55"/>
  <c r="BO34" i="55"/>
  <c r="BN34" i="55"/>
  <c r="BM34" i="55"/>
  <c r="BL34" i="55"/>
  <c r="BK34" i="55"/>
  <c r="BJ34" i="55"/>
  <c r="BI34" i="55"/>
  <c r="BH34" i="55"/>
  <c r="BG34" i="55"/>
  <c r="D34" i="55"/>
  <c r="DE33" i="55"/>
  <c r="DD33" i="55"/>
  <c r="DC33" i="55"/>
  <c r="DB33" i="55"/>
  <c r="DA33" i="55"/>
  <c r="CZ33" i="55"/>
  <c r="CY33" i="55"/>
  <c r="CX33" i="55"/>
  <c r="CW33" i="55"/>
  <c r="CV33" i="55"/>
  <c r="CU33" i="55"/>
  <c r="CT33" i="55"/>
  <c r="CS33" i="55"/>
  <c r="CR33" i="55"/>
  <c r="DR33" i="55" s="1"/>
  <c r="CQ33" i="55"/>
  <c r="CP33" i="55"/>
  <c r="CO33" i="55"/>
  <c r="CN33" i="55"/>
  <c r="CM33" i="55"/>
  <c r="CL33" i="55"/>
  <c r="CK33" i="55"/>
  <c r="CJ33" i="55"/>
  <c r="CI33" i="55"/>
  <c r="CH33" i="55"/>
  <c r="CG33" i="55"/>
  <c r="CE33" i="55"/>
  <c r="CD33" i="55"/>
  <c r="CC33" i="55"/>
  <c r="CB33" i="55"/>
  <c r="CA33" i="55"/>
  <c r="BZ33" i="55"/>
  <c r="BY33" i="55"/>
  <c r="BX33" i="55"/>
  <c r="BW33" i="55"/>
  <c r="BV33" i="55"/>
  <c r="BU33" i="55"/>
  <c r="BT33" i="55"/>
  <c r="BS33" i="55"/>
  <c r="BR33" i="55"/>
  <c r="BQ33" i="55"/>
  <c r="BP33" i="55"/>
  <c r="BO33" i="55"/>
  <c r="BN33" i="55"/>
  <c r="BM33" i="55"/>
  <c r="BL33" i="55"/>
  <c r="BK33" i="55"/>
  <c r="BJ33" i="55"/>
  <c r="BI33" i="55"/>
  <c r="BH33" i="55"/>
  <c r="BG33" i="55"/>
  <c r="D33" i="55"/>
  <c r="DE32" i="55"/>
  <c r="DD32" i="55"/>
  <c r="DC32" i="55"/>
  <c r="DB32" i="55"/>
  <c r="DA32" i="55"/>
  <c r="CZ32" i="55"/>
  <c r="CY32" i="55"/>
  <c r="CX32" i="55"/>
  <c r="CW32" i="55"/>
  <c r="CV32" i="55"/>
  <c r="CU32" i="55"/>
  <c r="CT32" i="55"/>
  <c r="CS32" i="55"/>
  <c r="CR32" i="55"/>
  <c r="CQ32" i="55"/>
  <c r="CP32" i="55"/>
  <c r="CO32" i="55"/>
  <c r="CN32" i="55"/>
  <c r="CM32" i="55"/>
  <c r="CL32" i="55"/>
  <c r="CK32" i="55"/>
  <c r="CJ32" i="55"/>
  <c r="CI32" i="55"/>
  <c r="CH32" i="55"/>
  <c r="CG32" i="55"/>
  <c r="CE32" i="55"/>
  <c r="CD32" i="55"/>
  <c r="CC32" i="55"/>
  <c r="CB32" i="55"/>
  <c r="CA32" i="55"/>
  <c r="BZ32" i="55"/>
  <c r="BY32" i="55"/>
  <c r="BX32" i="55"/>
  <c r="BW32" i="55"/>
  <c r="DW32" i="55" s="1"/>
  <c r="BV32" i="55"/>
  <c r="BU32" i="55"/>
  <c r="BT32" i="55"/>
  <c r="BS32" i="55"/>
  <c r="BR32" i="55"/>
  <c r="BQ32" i="55"/>
  <c r="BP32" i="55"/>
  <c r="BO32" i="55"/>
  <c r="BN32" i="55"/>
  <c r="BM32" i="55"/>
  <c r="BL32" i="55"/>
  <c r="BK32" i="55"/>
  <c r="BJ32" i="55"/>
  <c r="BI32" i="55"/>
  <c r="BH32" i="55"/>
  <c r="BG32" i="55"/>
  <c r="D32" i="55"/>
  <c r="DE31" i="55"/>
  <c r="DD31" i="55"/>
  <c r="DC31" i="55"/>
  <c r="DB31" i="55"/>
  <c r="DA31" i="55"/>
  <c r="CZ31" i="55"/>
  <c r="CY31" i="55"/>
  <c r="CX31" i="55"/>
  <c r="CW31" i="55"/>
  <c r="CV31" i="55"/>
  <c r="CU31" i="55"/>
  <c r="CT31" i="55"/>
  <c r="CS31" i="55"/>
  <c r="CR31" i="55"/>
  <c r="CQ31" i="55"/>
  <c r="CP31" i="55"/>
  <c r="CO31" i="55"/>
  <c r="CN31" i="55"/>
  <c r="CM31" i="55"/>
  <c r="CL31" i="55"/>
  <c r="CK31" i="55"/>
  <c r="CJ31" i="55"/>
  <c r="CI31" i="55"/>
  <c r="CH31" i="55"/>
  <c r="CG31" i="55"/>
  <c r="CE31" i="55"/>
  <c r="CD31" i="55"/>
  <c r="CC31" i="55"/>
  <c r="CB31" i="55"/>
  <c r="CA31" i="55"/>
  <c r="BZ31" i="55"/>
  <c r="BY31" i="55"/>
  <c r="BX31" i="55"/>
  <c r="BW31" i="55"/>
  <c r="BV31" i="55"/>
  <c r="BU31" i="55"/>
  <c r="BT31" i="55"/>
  <c r="BS31" i="55"/>
  <c r="BR31" i="55"/>
  <c r="BQ31" i="55"/>
  <c r="BP31" i="55"/>
  <c r="BO31" i="55"/>
  <c r="BN31" i="55"/>
  <c r="BM31" i="55"/>
  <c r="BL31" i="55"/>
  <c r="BK31" i="55"/>
  <c r="BJ31" i="55"/>
  <c r="BI31" i="55"/>
  <c r="BH31" i="55"/>
  <c r="BG31" i="55"/>
  <c r="D31" i="55"/>
  <c r="DE30" i="55"/>
  <c r="DD30" i="55"/>
  <c r="DC30" i="55"/>
  <c r="DB30" i="55"/>
  <c r="DA30" i="55"/>
  <c r="CZ30" i="55"/>
  <c r="CY30" i="55"/>
  <c r="CX30" i="55"/>
  <c r="CW30" i="55"/>
  <c r="CV30" i="55"/>
  <c r="CU30" i="55"/>
  <c r="CT30" i="55"/>
  <c r="CS30" i="55"/>
  <c r="CR30" i="55"/>
  <c r="CQ30" i="55"/>
  <c r="CP30" i="55"/>
  <c r="CO30" i="55"/>
  <c r="CN30" i="55"/>
  <c r="CM30" i="55"/>
  <c r="CL30" i="55"/>
  <c r="CK30" i="55"/>
  <c r="CJ30" i="55"/>
  <c r="CI30" i="55"/>
  <c r="CH30" i="55"/>
  <c r="CG30" i="55"/>
  <c r="CE30" i="55"/>
  <c r="CD30" i="55"/>
  <c r="CC30" i="55"/>
  <c r="EC30" i="55" s="1"/>
  <c r="CB30" i="55"/>
  <c r="CA30" i="55"/>
  <c r="BZ30" i="55"/>
  <c r="BY30" i="55"/>
  <c r="EY30" i="55" s="1"/>
  <c r="BX30" i="55"/>
  <c r="BW30" i="55"/>
  <c r="BV30" i="55"/>
  <c r="BU30" i="55"/>
  <c r="EU30" i="55" s="1"/>
  <c r="BT30" i="55"/>
  <c r="BS30" i="55"/>
  <c r="BR30" i="55"/>
  <c r="BQ30" i="55"/>
  <c r="EQ30" i="55" s="1"/>
  <c r="BP30" i="55"/>
  <c r="BO30" i="55"/>
  <c r="BN30" i="55"/>
  <c r="BM30" i="55"/>
  <c r="BL30" i="55"/>
  <c r="BK30" i="55"/>
  <c r="BJ30" i="55"/>
  <c r="BI30" i="55"/>
  <c r="EI30" i="55" s="1"/>
  <c r="BH30" i="55"/>
  <c r="BG30" i="55"/>
  <c r="D30" i="55"/>
  <c r="DE29" i="55"/>
  <c r="DD29" i="55"/>
  <c r="DC29" i="55"/>
  <c r="DB29" i="55"/>
  <c r="DA29" i="55"/>
  <c r="CZ29" i="55"/>
  <c r="CY29" i="55"/>
  <c r="CX29" i="55"/>
  <c r="CW29" i="55"/>
  <c r="CV29" i="55"/>
  <c r="CU29" i="55"/>
  <c r="CT29" i="55"/>
  <c r="CS29" i="55"/>
  <c r="CR29" i="55"/>
  <c r="CQ29" i="55"/>
  <c r="CP29" i="55"/>
  <c r="CO29" i="55"/>
  <c r="CN29" i="55"/>
  <c r="CM29" i="55"/>
  <c r="CL29" i="55"/>
  <c r="CK29" i="55"/>
  <c r="CJ29" i="55"/>
  <c r="CI29" i="55"/>
  <c r="CH29" i="55"/>
  <c r="CG29" i="55"/>
  <c r="CE29" i="55"/>
  <c r="CD29" i="55"/>
  <c r="CC29" i="55"/>
  <c r="EC29" i="55" s="1"/>
  <c r="CB29" i="55"/>
  <c r="CA29" i="55"/>
  <c r="BZ29" i="55"/>
  <c r="BY29" i="55"/>
  <c r="BX29" i="55"/>
  <c r="BW29" i="55"/>
  <c r="BV29" i="55"/>
  <c r="BU29" i="55"/>
  <c r="DU29" i="55" s="1"/>
  <c r="BT29" i="55"/>
  <c r="BS29" i="55"/>
  <c r="BR29" i="55"/>
  <c r="BQ29" i="55"/>
  <c r="BP29" i="55"/>
  <c r="BO29" i="55"/>
  <c r="BN29" i="55"/>
  <c r="BM29" i="55"/>
  <c r="BL29" i="55"/>
  <c r="BK29" i="55"/>
  <c r="BJ29" i="55"/>
  <c r="BI29" i="55"/>
  <c r="EI29" i="55" s="1"/>
  <c r="BH29" i="55"/>
  <c r="BG29" i="55"/>
  <c r="D29" i="55"/>
  <c r="DE28" i="55"/>
  <c r="DD28" i="55"/>
  <c r="DC28" i="55"/>
  <c r="DB28" i="55"/>
  <c r="DA28" i="55"/>
  <c r="CZ28" i="55"/>
  <c r="CY28" i="55"/>
  <c r="CX28" i="55"/>
  <c r="CW28" i="55"/>
  <c r="CV28" i="55"/>
  <c r="CU28" i="55"/>
  <c r="CT28" i="55"/>
  <c r="CS28" i="55"/>
  <c r="CR28" i="55"/>
  <c r="CQ28" i="55"/>
  <c r="CP28" i="55"/>
  <c r="CO28" i="55"/>
  <c r="CN28" i="55"/>
  <c r="CM28" i="55"/>
  <c r="CL28" i="55"/>
  <c r="CK28" i="55"/>
  <c r="CJ28" i="55"/>
  <c r="CI28" i="55"/>
  <c r="CH28" i="55"/>
  <c r="CG28" i="55"/>
  <c r="CE28" i="55"/>
  <c r="CD28" i="55"/>
  <c r="CC28" i="55"/>
  <c r="CB28" i="55"/>
  <c r="CA28" i="55"/>
  <c r="BZ28" i="55"/>
  <c r="BY28" i="55"/>
  <c r="BX28" i="55"/>
  <c r="BW28" i="55"/>
  <c r="BV28" i="55"/>
  <c r="BU28" i="55"/>
  <c r="BT28" i="55"/>
  <c r="BS28" i="55"/>
  <c r="BR28" i="55"/>
  <c r="BQ28" i="55"/>
  <c r="BP28" i="55"/>
  <c r="BO28" i="55"/>
  <c r="BN28" i="55"/>
  <c r="BM28" i="55"/>
  <c r="BL28" i="55"/>
  <c r="BK28" i="55"/>
  <c r="BJ28" i="55"/>
  <c r="BI28" i="55"/>
  <c r="BH28" i="55"/>
  <c r="BG28" i="55"/>
  <c r="D28" i="55"/>
  <c r="DE27" i="55"/>
  <c r="DD27" i="55"/>
  <c r="DC27" i="55"/>
  <c r="DB27" i="55"/>
  <c r="DA27" i="55"/>
  <c r="CZ27" i="55"/>
  <c r="CY27" i="55"/>
  <c r="CX27" i="55"/>
  <c r="CW27" i="55"/>
  <c r="CV27" i="55"/>
  <c r="CU27" i="55"/>
  <c r="CT27" i="55"/>
  <c r="CS27" i="55"/>
  <c r="CR27" i="55"/>
  <c r="CQ27" i="55"/>
  <c r="CP27" i="55"/>
  <c r="CO27" i="55"/>
  <c r="CN27" i="55"/>
  <c r="CM27" i="55"/>
  <c r="CL27" i="55"/>
  <c r="CK27" i="55"/>
  <c r="CJ27" i="55"/>
  <c r="CI27" i="55"/>
  <c r="CH27" i="55"/>
  <c r="CG27" i="55"/>
  <c r="CE27" i="55"/>
  <c r="CD27" i="55"/>
  <c r="CC27" i="55"/>
  <c r="CB27" i="55"/>
  <c r="CA27" i="55"/>
  <c r="BZ27" i="55"/>
  <c r="BY27" i="55"/>
  <c r="EY27" i="55" s="1"/>
  <c r="BX27" i="55"/>
  <c r="BW27" i="55"/>
  <c r="BV27" i="55"/>
  <c r="BU27" i="55"/>
  <c r="EU27" i="55" s="1"/>
  <c r="BT27" i="55"/>
  <c r="BS27" i="55"/>
  <c r="BR27" i="55"/>
  <c r="BQ27" i="55"/>
  <c r="BP27" i="55"/>
  <c r="BO27" i="55"/>
  <c r="EO27" i="55" s="1"/>
  <c r="BN27" i="55"/>
  <c r="BM27" i="55"/>
  <c r="EM27" i="55" s="1"/>
  <c r="BL27" i="55"/>
  <c r="BK27" i="55"/>
  <c r="BJ27" i="55"/>
  <c r="BI27" i="55"/>
  <c r="EI27" i="55" s="1"/>
  <c r="BH27" i="55"/>
  <c r="BG27" i="55"/>
  <c r="D27" i="55"/>
  <c r="DE26" i="55"/>
  <c r="DD26" i="55"/>
  <c r="DC26" i="55"/>
  <c r="DB26" i="55"/>
  <c r="DA26" i="55"/>
  <c r="CZ26" i="55"/>
  <c r="CY26" i="55"/>
  <c r="CX26" i="55"/>
  <c r="CW26" i="55"/>
  <c r="CV26" i="55"/>
  <c r="CU26" i="55"/>
  <c r="CT26" i="55"/>
  <c r="CS26" i="55"/>
  <c r="CR26" i="55"/>
  <c r="CQ26" i="55"/>
  <c r="CP26" i="55"/>
  <c r="CO26" i="55"/>
  <c r="CN26" i="55"/>
  <c r="CM26" i="55"/>
  <c r="CL26" i="55"/>
  <c r="CK26" i="55"/>
  <c r="CJ26" i="55"/>
  <c r="CI26" i="55"/>
  <c r="CH26" i="55"/>
  <c r="EH26" i="55" s="1"/>
  <c r="CG26" i="55"/>
  <c r="CE26" i="55"/>
  <c r="CD26" i="55"/>
  <c r="CC26" i="55"/>
  <c r="CB26" i="55"/>
  <c r="CA26" i="55"/>
  <c r="BZ26" i="55"/>
  <c r="BY26" i="55"/>
  <c r="BX26" i="55"/>
  <c r="BW26" i="55"/>
  <c r="BV26" i="55"/>
  <c r="BU26" i="55"/>
  <c r="BT26" i="55"/>
  <c r="BS26" i="55"/>
  <c r="BR26" i="55"/>
  <c r="BQ26" i="55"/>
  <c r="BP26" i="55"/>
  <c r="BO26" i="55"/>
  <c r="BN26" i="55"/>
  <c r="BM26" i="55"/>
  <c r="DM26" i="55" s="1"/>
  <c r="BL26" i="55"/>
  <c r="BK26" i="55"/>
  <c r="BJ26" i="55"/>
  <c r="BI26" i="55"/>
  <c r="BH26" i="55"/>
  <c r="BG26" i="55"/>
  <c r="D26" i="55"/>
  <c r="EJ25" i="55"/>
  <c r="DE25" i="55"/>
  <c r="EE25" i="55" s="1"/>
  <c r="DD25" i="55"/>
  <c r="DC25" i="55"/>
  <c r="DB25" i="55"/>
  <c r="DA25" i="55"/>
  <c r="CZ25" i="55"/>
  <c r="CY25" i="55"/>
  <c r="CX25" i="55"/>
  <c r="CW25" i="55"/>
  <c r="CV25" i="55"/>
  <c r="CU25" i="55"/>
  <c r="CT25" i="55"/>
  <c r="CS25" i="55"/>
  <c r="DS25" i="55" s="1"/>
  <c r="CR25" i="55"/>
  <c r="CQ25" i="55"/>
  <c r="CP25" i="55"/>
  <c r="CO25" i="55"/>
  <c r="CN25" i="55"/>
  <c r="CM25" i="55"/>
  <c r="CL25" i="55"/>
  <c r="CK25" i="55"/>
  <c r="CJ25" i="55"/>
  <c r="CI25" i="55"/>
  <c r="CH25" i="55"/>
  <c r="CG25" i="55"/>
  <c r="DG25" i="55" s="1"/>
  <c r="CE25" i="55"/>
  <c r="CD25" i="55"/>
  <c r="CC25" i="55"/>
  <c r="CB25" i="55"/>
  <c r="CA25" i="55"/>
  <c r="BZ25" i="55"/>
  <c r="BY25" i="55"/>
  <c r="BX25" i="55"/>
  <c r="BW25" i="55"/>
  <c r="BV25" i="55"/>
  <c r="BU25" i="55"/>
  <c r="BT25" i="55"/>
  <c r="BS25" i="55"/>
  <c r="BR25" i="55"/>
  <c r="DR25" i="55" s="1"/>
  <c r="BQ25" i="55"/>
  <c r="BP25" i="55"/>
  <c r="BO25" i="55"/>
  <c r="BN25" i="55"/>
  <c r="BM25" i="55"/>
  <c r="BL25" i="55"/>
  <c r="BK25" i="55"/>
  <c r="BJ25" i="55"/>
  <c r="BI25" i="55"/>
  <c r="BH25" i="55"/>
  <c r="BG25" i="55"/>
  <c r="D25" i="55"/>
  <c r="DE24" i="55"/>
  <c r="DD24" i="55"/>
  <c r="DC24" i="55"/>
  <c r="DB24" i="55"/>
  <c r="DA24" i="55"/>
  <c r="CZ24" i="55"/>
  <c r="CY24" i="55"/>
  <c r="CX24" i="55"/>
  <c r="CW24" i="55"/>
  <c r="CV24" i="55"/>
  <c r="EV24" i="55" s="1"/>
  <c r="CU24" i="55"/>
  <c r="CT24" i="55"/>
  <c r="CS24" i="55"/>
  <c r="CR24" i="55"/>
  <c r="CQ24" i="55"/>
  <c r="CP24" i="55"/>
  <c r="CO24" i="55"/>
  <c r="CN24" i="55"/>
  <c r="CM24" i="55"/>
  <c r="CL24" i="55"/>
  <c r="CK24" i="55"/>
  <c r="CJ24" i="55"/>
  <c r="CI24" i="55"/>
  <c r="CH24" i="55"/>
  <c r="CG24" i="55"/>
  <c r="CE24" i="55"/>
  <c r="CD24" i="55"/>
  <c r="CC24" i="55"/>
  <c r="CB24" i="55"/>
  <c r="CA24" i="55"/>
  <c r="BZ24" i="55"/>
  <c r="BY24" i="55"/>
  <c r="BX24" i="55"/>
  <c r="BW24" i="55"/>
  <c r="BV24" i="55"/>
  <c r="BU24" i="55"/>
  <c r="BT24" i="55"/>
  <c r="BS24" i="55"/>
  <c r="BR24" i="55"/>
  <c r="BQ24" i="55"/>
  <c r="BP24" i="55"/>
  <c r="BO24" i="55"/>
  <c r="BN24" i="55"/>
  <c r="BM24" i="55"/>
  <c r="BL24" i="55"/>
  <c r="BK24" i="55"/>
  <c r="BJ24" i="55"/>
  <c r="BI24" i="55"/>
  <c r="BH24" i="55"/>
  <c r="BG24" i="55"/>
  <c r="D24" i="55"/>
  <c r="DE23" i="55"/>
  <c r="DD23" i="55"/>
  <c r="DC23" i="55"/>
  <c r="DB23" i="55"/>
  <c r="DA23" i="55"/>
  <c r="CZ23" i="55"/>
  <c r="CY23" i="55"/>
  <c r="CX23" i="55"/>
  <c r="CW23" i="55"/>
  <c r="CV23" i="55"/>
  <c r="CU23" i="55"/>
  <c r="CT23" i="55"/>
  <c r="CS23" i="55"/>
  <c r="CR23" i="55"/>
  <c r="CQ23" i="55"/>
  <c r="CP23" i="55"/>
  <c r="CO23" i="55"/>
  <c r="CN23" i="55"/>
  <c r="CM23" i="55"/>
  <c r="CL23" i="55"/>
  <c r="CK23" i="55"/>
  <c r="CJ23" i="55"/>
  <c r="CI23" i="55"/>
  <c r="CH23" i="55"/>
  <c r="CG23" i="55"/>
  <c r="CE23" i="55"/>
  <c r="CD23" i="55"/>
  <c r="CC23" i="55"/>
  <c r="CB23" i="55"/>
  <c r="CA23" i="55"/>
  <c r="BZ23" i="55"/>
  <c r="BY23" i="55"/>
  <c r="BX23" i="55"/>
  <c r="BW23" i="55"/>
  <c r="BV23" i="55"/>
  <c r="BU23" i="55"/>
  <c r="BT23" i="55"/>
  <c r="BS23" i="55"/>
  <c r="BR23" i="55"/>
  <c r="BQ23" i="55"/>
  <c r="BP23" i="55"/>
  <c r="BO23" i="55"/>
  <c r="BN23" i="55"/>
  <c r="BM23" i="55"/>
  <c r="BL23" i="55"/>
  <c r="BK23" i="55"/>
  <c r="BJ23" i="55"/>
  <c r="BI23" i="55"/>
  <c r="BH23" i="55"/>
  <c r="BG23" i="55"/>
  <c r="D23" i="55"/>
  <c r="DE22" i="55"/>
  <c r="DD22" i="55"/>
  <c r="DC22" i="55"/>
  <c r="DB22" i="55"/>
  <c r="FB22" i="55" s="1"/>
  <c r="DA22" i="55"/>
  <c r="CZ22" i="55"/>
  <c r="CY22" i="55"/>
  <c r="CX22" i="55"/>
  <c r="CW22" i="55"/>
  <c r="CV22" i="55"/>
  <c r="CU22" i="55"/>
  <c r="CT22" i="55"/>
  <c r="CS22" i="55"/>
  <c r="CR22" i="55"/>
  <c r="CQ22" i="55"/>
  <c r="CP22" i="55"/>
  <c r="CO22" i="55"/>
  <c r="CN22" i="55"/>
  <c r="CM22" i="55"/>
  <c r="CL22" i="55"/>
  <c r="CK22" i="55"/>
  <c r="CJ22" i="55"/>
  <c r="CI22" i="55"/>
  <c r="CH22" i="55"/>
  <c r="CG22" i="55"/>
  <c r="CE22" i="55"/>
  <c r="CD22" i="55"/>
  <c r="CC22" i="55"/>
  <c r="FC22" i="55" s="1"/>
  <c r="CB22" i="55"/>
  <c r="CA22" i="55"/>
  <c r="BZ22" i="55"/>
  <c r="BY22" i="55"/>
  <c r="BX22" i="55"/>
  <c r="BW22" i="55"/>
  <c r="BV22" i="55"/>
  <c r="BU22" i="55"/>
  <c r="BT22" i="55"/>
  <c r="BS22" i="55"/>
  <c r="BR22" i="55"/>
  <c r="BQ22" i="55"/>
  <c r="BP22" i="55"/>
  <c r="BO22" i="55"/>
  <c r="BN22" i="55"/>
  <c r="BM22" i="55"/>
  <c r="BL22" i="55"/>
  <c r="BK22" i="55"/>
  <c r="BJ22" i="55"/>
  <c r="BI22" i="55"/>
  <c r="BH22" i="55"/>
  <c r="BG22" i="55"/>
  <c r="D22" i="55"/>
  <c r="DE21" i="55"/>
  <c r="DD21" i="55"/>
  <c r="DC21" i="55"/>
  <c r="DB21" i="55"/>
  <c r="DA21" i="55"/>
  <c r="CZ21" i="55"/>
  <c r="CY21" i="55"/>
  <c r="CX21" i="55"/>
  <c r="CW21" i="55"/>
  <c r="CV21" i="55"/>
  <c r="CU21" i="55"/>
  <c r="CT21" i="55"/>
  <c r="CS21" i="55"/>
  <c r="CR21" i="55"/>
  <c r="CQ21" i="55"/>
  <c r="CP21" i="55"/>
  <c r="CO21" i="55"/>
  <c r="CN21" i="55"/>
  <c r="CM21" i="55"/>
  <c r="CL21" i="55"/>
  <c r="CK21" i="55"/>
  <c r="CJ21" i="55"/>
  <c r="CI21" i="55"/>
  <c r="CH21" i="55"/>
  <c r="CG21" i="55"/>
  <c r="CE21" i="55"/>
  <c r="CD21" i="55"/>
  <c r="CC21" i="55"/>
  <c r="CB21" i="55"/>
  <c r="CA21" i="55"/>
  <c r="BZ21" i="55"/>
  <c r="BY21" i="55"/>
  <c r="BX21" i="55"/>
  <c r="BW21" i="55"/>
  <c r="BV21" i="55"/>
  <c r="BU21" i="55"/>
  <c r="BT21" i="55"/>
  <c r="BS21" i="55"/>
  <c r="BR21" i="55"/>
  <c r="BQ21" i="55"/>
  <c r="BP21" i="55"/>
  <c r="BO21" i="55"/>
  <c r="BN21" i="55"/>
  <c r="BM21" i="55"/>
  <c r="BL21" i="55"/>
  <c r="BK21" i="55"/>
  <c r="BJ21" i="55"/>
  <c r="BI21" i="55"/>
  <c r="BH21" i="55"/>
  <c r="BG21" i="55"/>
  <c r="D21" i="55"/>
  <c r="DE20" i="55"/>
  <c r="DD20" i="55"/>
  <c r="DC20" i="55"/>
  <c r="DB20" i="55"/>
  <c r="DA20" i="55"/>
  <c r="CZ20" i="55"/>
  <c r="CY20" i="55"/>
  <c r="CX20" i="55"/>
  <c r="CW20" i="55"/>
  <c r="CV20" i="55"/>
  <c r="CU20" i="55"/>
  <c r="CT20" i="55"/>
  <c r="CS20" i="55"/>
  <c r="CR20" i="55"/>
  <c r="CQ20" i="55"/>
  <c r="CP20" i="55"/>
  <c r="CO20" i="55"/>
  <c r="CN20" i="55"/>
  <c r="CM20" i="55"/>
  <c r="CL20" i="55"/>
  <c r="CK20" i="55"/>
  <c r="CJ20" i="55"/>
  <c r="CI20" i="55"/>
  <c r="CH20" i="55"/>
  <c r="CG20" i="55"/>
  <c r="CE20" i="55"/>
  <c r="FE20" i="55" s="1"/>
  <c r="CD20" i="55"/>
  <c r="CC20" i="55"/>
  <c r="CB20" i="55"/>
  <c r="CA20" i="55"/>
  <c r="BZ20" i="55"/>
  <c r="BY20" i="55"/>
  <c r="BX20" i="55"/>
  <c r="BW20" i="55"/>
  <c r="EW20" i="55" s="1"/>
  <c r="BV20" i="55"/>
  <c r="BU20" i="55"/>
  <c r="BT20" i="55"/>
  <c r="BS20" i="55"/>
  <c r="ES20" i="55" s="1"/>
  <c r="BR20" i="55"/>
  <c r="BQ20" i="55"/>
  <c r="BP20" i="55"/>
  <c r="BO20" i="55"/>
  <c r="BN20" i="55"/>
  <c r="BM20" i="55"/>
  <c r="BL20" i="55"/>
  <c r="BK20" i="55"/>
  <c r="EK20" i="55" s="1"/>
  <c r="BJ20" i="55"/>
  <c r="BI20" i="55"/>
  <c r="BH20" i="55"/>
  <c r="BG20" i="55"/>
  <c r="DG20" i="55" s="1"/>
  <c r="D20" i="55"/>
  <c r="DE19" i="55"/>
  <c r="DD19" i="55"/>
  <c r="DC19" i="55"/>
  <c r="DB19" i="55"/>
  <c r="DA19" i="55"/>
  <c r="CZ19" i="55"/>
  <c r="CY19" i="55"/>
  <c r="CX19" i="55"/>
  <c r="CW19" i="55"/>
  <c r="CV19" i="55"/>
  <c r="CU19" i="55"/>
  <c r="CT19" i="55"/>
  <c r="CS19" i="55"/>
  <c r="CR19" i="55"/>
  <c r="CQ19" i="55"/>
  <c r="CP19" i="55"/>
  <c r="CO19" i="55"/>
  <c r="CN19" i="55"/>
  <c r="CM19" i="55"/>
  <c r="CL19" i="55"/>
  <c r="CK19" i="55"/>
  <c r="CJ19" i="55"/>
  <c r="CI19" i="55"/>
  <c r="CH19" i="55"/>
  <c r="CG19" i="55"/>
  <c r="CE19" i="55"/>
  <c r="CD19" i="55"/>
  <c r="CC19" i="55"/>
  <c r="CB19" i="55"/>
  <c r="CA19" i="55"/>
  <c r="BZ19" i="55"/>
  <c r="BY19" i="55"/>
  <c r="BX19" i="55"/>
  <c r="DX19" i="55" s="1"/>
  <c r="BW19" i="55"/>
  <c r="BV19" i="55"/>
  <c r="BU19" i="55"/>
  <c r="BT19" i="55"/>
  <c r="BS19" i="55"/>
  <c r="BR19" i="55"/>
  <c r="BQ19" i="55"/>
  <c r="BP19" i="55"/>
  <c r="BO19" i="55"/>
  <c r="BN19" i="55"/>
  <c r="BM19" i="55"/>
  <c r="BL19" i="55"/>
  <c r="BK19" i="55"/>
  <c r="BJ19" i="55"/>
  <c r="BI19" i="55"/>
  <c r="BH19" i="55"/>
  <c r="BG19" i="55"/>
  <c r="D19" i="55"/>
  <c r="DE18" i="55"/>
  <c r="DD18" i="55"/>
  <c r="DC18" i="55"/>
  <c r="DB18" i="55"/>
  <c r="DA18" i="55"/>
  <c r="CZ18" i="55"/>
  <c r="CY18" i="55"/>
  <c r="CX18" i="55"/>
  <c r="CW18" i="55"/>
  <c r="CV18" i="55"/>
  <c r="CU18" i="55"/>
  <c r="CT18" i="55"/>
  <c r="CS18" i="55"/>
  <c r="CR18" i="55"/>
  <c r="CQ18" i="55"/>
  <c r="CP18" i="55"/>
  <c r="CO18" i="55"/>
  <c r="CN18" i="55"/>
  <c r="CM18" i="55"/>
  <c r="CL18" i="55"/>
  <c r="CK18" i="55"/>
  <c r="CJ18" i="55"/>
  <c r="CI18" i="55"/>
  <c r="CH18" i="55"/>
  <c r="CG18" i="55"/>
  <c r="CE18" i="55"/>
  <c r="CD18" i="55"/>
  <c r="CC18" i="55"/>
  <c r="CB18" i="55"/>
  <c r="CA18" i="55"/>
  <c r="BZ18" i="55"/>
  <c r="BY18" i="55"/>
  <c r="EY18" i="55" s="1"/>
  <c r="BX18" i="55"/>
  <c r="BW18" i="55"/>
  <c r="BV18" i="55"/>
  <c r="BU18" i="55"/>
  <c r="BT18" i="55"/>
  <c r="BS18" i="55"/>
  <c r="BR18" i="55"/>
  <c r="BQ18" i="55"/>
  <c r="EQ18" i="55" s="1"/>
  <c r="BP18" i="55"/>
  <c r="BO18" i="55"/>
  <c r="BN18" i="55"/>
  <c r="BM18" i="55"/>
  <c r="BL18" i="55"/>
  <c r="BK18" i="55"/>
  <c r="BJ18" i="55"/>
  <c r="BI18" i="55"/>
  <c r="BH18" i="55"/>
  <c r="BG18" i="55"/>
  <c r="D18" i="55"/>
  <c r="DE17" i="55"/>
  <c r="DD17" i="55"/>
  <c r="DC17" i="55"/>
  <c r="DB17" i="55"/>
  <c r="DA17" i="55"/>
  <c r="CZ17" i="55"/>
  <c r="CY17" i="55"/>
  <c r="CX17" i="55"/>
  <c r="CW17" i="55"/>
  <c r="CV17" i="55"/>
  <c r="CU17" i="55"/>
  <c r="CT17" i="55"/>
  <c r="CS17" i="55"/>
  <c r="CR17" i="55"/>
  <c r="CQ17" i="55"/>
  <c r="CP17" i="55"/>
  <c r="CO17" i="55"/>
  <c r="CN17" i="55"/>
  <c r="CM17" i="55"/>
  <c r="CL17" i="55"/>
  <c r="CK17" i="55"/>
  <c r="CJ17" i="55"/>
  <c r="CI17" i="55"/>
  <c r="CH17" i="55"/>
  <c r="CG17" i="55"/>
  <c r="CE17" i="55"/>
  <c r="CD17" i="55"/>
  <c r="CC17" i="55"/>
  <c r="CB17" i="55"/>
  <c r="CA17" i="55"/>
  <c r="BZ17" i="55"/>
  <c r="BY17" i="55"/>
  <c r="BX17" i="55"/>
  <c r="BW17" i="55"/>
  <c r="BV17" i="55"/>
  <c r="BU17" i="55"/>
  <c r="BT17" i="55"/>
  <c r="BS17" i="55"/>
  <c r="BR17" i="55"/>
  <c r="BQ17" i="55"/>
  <c r="BP17" i="55"/>
  <c r="BO17" i="55"/>
  <c r="BN17" i="55"/>
  <c r="BM17" i="55"/>
  <c r="BL17" i="55"/>
  <c r="BK17" i="55"/>
  <c r="BJ17" i="55"/>
  <c r="BI17" i="55"/>
  <c r="BH17" i="55"/>
  <c r="BG17" i="55"/>
  <c r="D17" i="55"/>
  <c r="BA15" i="55"/>
  <c r="EE15" i="55" s="1"/>
  <c r="FE15" i="55" s="1"/>
  <c r="AY15" i="55"/>
  <c r="ED15" i="55" s="1"/>
  <c r="FD15" i="55" s="1"/>
  <c r="AW15" i="55"/>
  <c r="EC15" i="55" s="1"/>
  <c r="FC15" i="55" s="1"/>
  <c r="AU15" i="55"/>
  <c r="EB15" i="55" s="1"/>
  <c r="FB15" i="55" s="1"/>
  <c r="AS15" i="55"/>
  <c r="EA15" i="55" s="1"/>
  <c r="FA15" i="55" s="1"/>
  <c r="AQ15" i="55"/>
  <c r="DZ15" i="55" s="1"/>
  <c r="EZ15" i="55" s="1"/>
  <c r="AO15" i="55"/>
  <c r="DY15" i="55" s="1"/>
  <c r="EY15" i="55" s="1"/>
  <c r="AM15" i="55"/>
  <c r="DX15" i="55" s="1"/>
  <c r="EX15" i="55" s="1"/>
  <c r="AK15" i="55"/>
  <c r="DW15" i="55" s="1"/>
  <c r="EW15" i="55" s="1"/>
  <c r="AI15" i="55"/>
  <c r="DV15" i="55" s="1"/>
  <c r="EV15" i="55" s="1"/>
  <c r="AG15" i="55"/>
  <c r="DU15" i="55" s="1"/>
  <c r="EU15" i="55" s="1"/>
  <c r="AE15" i="55"/>
  <c r="DT15" i="55" s="1"/>
  <c r="ET15" i="55" s="1"/>
  <c r="AC15" i="55"/>
  <c r="DS15" i="55" s="1"/>
  <c r="ES15" i="55" s="1"/>
  <c r="AA15" i="55"/>
  <c r="DR15" i="55" s="1"/>
  <c r="ER15" i="55" s="1"/>
  <c r="Y15" i="55"/>
  <c r="DQ15" i="55" s="1"/>
  <c r="EQ15" i="55" s="1"/>
  <c r="W15" i="55"/>
  <c r="DP15" i="55" s="1"/>
  <c r="EP15" i="55" s="1"/>
  <c r="U15" i="55"/>
  <c r="DO15" i="55" s="1"/>
  <c r="EO15" i="55" s="1"/>
  <c r="S15" i="55"/>
  <c r="DN15" i="55" s="1"/>
  <c r="EN15" i="55" s="1"/>
  <c r="Q15" i="55"/>
  <c r="DM15" i="55" s="1"/>
  <c r="EM15" i="55" s="1"/>
  <c r="O15" i="55"/>
  <c r="DL15" i="55" s="1"/>
  <c r="EL15" i="55" s="1"/>
  <c r="M15" i="55"/>
  <c r="DK15" i="55" s="1"/>
  <c r="EK15" i="55" s="1"/>
  <c r="K15" i="55"/>
  <c r="DJ15" i="55" s="1"/>
  <c r="EJ15" i="55" s="1"/>
  <c r="I15" i="55"/>
  <c r="DI15" i="55" s="1"/>
  <c r="EI15" i="55" s="1"/>
  <c r="G15" i="55"/>
  <c r="DH15" i="55" s="1"/>
  <c r="EH15" i="55" s="1"/>
  <c r="E15" i="55"/>
  <c r="DG15" i="55" s="1"/>
  <c r="EG15" i="55" s="1"/>
  <c r="B5" i="55"/>
  <c r="DE56" i="54"/>
  <c r="DD56" i="54"/>
  <c r="DC56" i="54"/>
  <c r="DB56" i="54"/>
  <c r="DA56" i="54"/>
  <c r="CZ56" i="54"/>
  <c r="CY56" i="54"/>
  <c r="CX56" i="54"/>
  <c r="CW56" i="54"/>
  <c r="CV56" i="54"/>
  <c r="CU56" i="54"/>
  <c r="CT56" i="54"/>
  <c r="CS56" i="54"/>
  <c r="CR56" i="54"/>
  <c r="CQ56" i="54"/>
  <c r="CP56" i="54"/>
  <c r="CO56" i="54"/>
  <c r="CN56" i="54"/>
  <c r="CM56" i="54"/>
  <c r="CL56" i="54"/>
  <c r="CK56" i="54"/>
  <c r="CJ56" i="54"/>
  <c r="CI56" i="54"/>
  <c r="CH56" i="54"/>
  <c r="CG56" i="54"/>
  <c r="CE56" i="54"/>
  <c r="CD56" i="54"/>
  <c r="CC56" i="54"/>
  <c r="CB56" i="54"/>
  <c r="CA56" i="54"/>
  <c r="BZ56" i="54"/>
  <c r="BY56" i="54"/>
  <c r="BX56" i="54"/>
  <c r="BW56" i="54"/>
  <c r="BV56" i="54"/>
  <c r="BU56" i="54"/>
  <c r="BT56" i="54"/>
  <c r="BS56" i="54"/>
  <c r="BR56" i="54"/>
  <c r="BQ56" i="54"/>
  <c r="BP56" i="54"/>
  <c r="BO56" i="54"/>
  <c r="BN56" i="54"/>
  <c r="BM56" i="54"/>
  <c r="BL56" i="54"/>
  <c r="BK56" i="54"/>
  <c r="BJ56" i="54"/>
  <c r="BI56" i="54"/>
  <c r="BH56" i="54"/>
  <c r="BG56" i="54"/>
  <c r="D56" i="54"/>
  <c r="DE55" i="54"/>
  <c r="DD55" i="54"/>
  <c r="DC55" i="54"/>
  <c r="DB55" i="54"/>
  <c r="DA55" i="54"/>
  <c r="CZ55" i="54"/>
  <c r="CY55" i="54"/>
  <c r="CX55" i="54"/>
  <c r="CW55" i="54"/>
  <c r="CV55" i="54"/>
  <c r="CU55" i="54"/>
  <c r="CT55" i="54"/>
  <c r="CS55" i="54"/>
  <c r="CR55" i="54"/>
  <c r="CQ55" i="54"/>
  <c r="CP55" i="54"/>
  <c r="CO55" i="54"/>
  <c r="CN55" i="54"/>
  <c r="CM55" i="54"/>
  <c r="CL55" i="54"/>
  <c r="CK55" i="54"/>
  <c r="CJ55" i="54"/>
  <c r="CI55" i="54"/>
  <c r="CH55" i="54"/>
  <c r="CG55" i="54"/>
  <c r="CE55" i="54"/>
  <c r="CD55" i="54"/>
  <c r="CC55" i="54"/>
  <c r="CB55" i="54"/>
  <c r="CA55" i="54"/>
  <c r="BZ55" i="54"/>
  <c r="BY55" i="54"/>
  <c r="BX55" i="54"/>
  <c r="BW55" i="54"/>
  <c r="BV55" i="54"/>
  <c r="BU55" i="54"/>
  <c r="BT55" i="54"/>
  <c r="BS55" i="54"/>
  <c r="BR55" i="54"/>
  <c r="BQ55" i="54"/>
  <c r="BP55" i="54"/>
  <c r="BO55" i="54"/>
  <c r="BN55" i="54"/>
  <c r="BM55" i="54"/>
  <c r="BL55" i="54"/>
  <c r="BK55" i="54"/>
  <c r="BJ55" i="54"/>
  <c r="BI55" i="54"/>
  <c r="BH55" i="54"/>
  <c r="BG55" i="54"/>
  <c r="D55" i="54"/>
  <c r="DE54" i="54"/>
  <c r="DD54" i="54"/>
  <c r="DC54" i="54"/>
  <c r="DB54" i="54"/>
  <c r="DA54" i="54"/>
  <c r="CZ54" i="54"/>
  <c r="CY54" i="54"/>
  <c r="CX54" i="54"/>
  <c r="CW54" i="54"/>
  <c r="CV54" i="54"/>
  <c r="CU54" i="54"/>
  <c r="CT54" i="54"/>
  <c r="CS54" i="54"/>
  <c r="CR54" i="54"/>
  <c r="CQ54" i="54"/>
  <c r="CP54" i="54"/>
  <c r="CO54" i="54"/>
  <c r="CN54" i="54"/>
  <c r="CM54" i="54"/>
  <c r="CL54" i="54"/>
  <c r="CK54" i="54"/>
  <c r="CJ54" i="54"/>
  <c r="CI54" i="54"/>
  <c r="CH54" i="54"/>
  <c r="CG54" i="54"/>
  <c r="CE54" i="54"/>
  <c r="CD54" i="54"/>
  <c r="CC54" i="54"/>
  <c r="CB54" i="54"/>
  <c r="CA54" i="54"/>
  <c r="BZ54" i="54"/>
  <c r="BY54" i="54"/>
  <c r="BX54" i="54"/>
  <c r="BW54" i="54"/>
  <c r="BV54" i="54"/>
  <c r="BU54" i="54"/>
  <c r="BT54" i="54"/>
  <c r="BS54" i="54"/>
  <c r="BR54" i="54"/>
  <c r="BQ54" i="54"/>
  <c r="DQ54" i="54" s="1"/>
  <c r="BP54" i="54"/>
  <c r="BO54" i="54"/>
  <c r="BN54" i="54"/>
  <c r="BM54" i="54"/>
  <c r="BL54" i="54"/>
  <c r="BK54" i="54"/>
  <c r="BJ54" i="54"/>
  <c r="BI54" i="54"/>
  <c r="BH54" i="54"/>
  <c r="BG54" i="54"/>
  <c r="D54" i="54"/>
  <c r="DE53" i="54"/>
  <c r="DD53" i="54"/>
  <c r="DC53" i="54"/>
  <c r="DB53" i="54"/>
  <c r="DA53" i="54"/>
  <c r="CZ53" i="54"/>
  <c r="CY53" i="54"/>
  <c r="CX53" i="54"/>
  <c r="CW53" i="54"/>
  <c r="CV53" i="54"/>
  <c r="CU53" i="54"/>
  <c r="CT53" i="54"/>
  <c r="CS53" i="54"/>
  <c r="CR53" i="54"/>
  <c r="CQ53" i="54"/>
  <c r="CP53" i="54"/>
  <c r="CO53" i="54"/>
  <c r="CN53" i="54"/>
  <c r="CM53" i="54"/>
  <c r="CL53" i="54"/>
  <c r="CK53" i="54"/>
  <c r="CJ53" i="54"/>
  <c r="CI53" i="54"/>
  <c r="CH53" i="54"/>
  <c r="CG53" i="54"/>
  <c r="CE53" i="54"/>
  <c r="CD53" i="54"/>
  <c r="CC53" i="54"/>
  <c r="CB53" i="54"/>
  <c r="CA53" i="54"/>
  <c r="BZ53" i="54"/>
  <c r="BY53" i="54"/>
  <c r="BX53" i="54"/>
  <c r="BW53" i="54"/>
  <c r="BV53" i="54"/>
  <c r="BU53" i="54"/>
  <c r="BT53" i="54"/>
  <c r="BS53" i="54"/>
  <c r="BR53" i="54"/>
  <c r="BQ53" i="54"/>
  <c r="BP53" i="54"/>
  <c r="BO53" i="54"/>
  <c r="BN53" i="54"/>
  <c r="BM53" i="54"/>
  <c r="BL53" i="54"/>
  <c r="BK53" i="54"/>
  <c r="BJ53" i="54"/>
  <c r="BI53" i="54"/>
  <c r="BH53" i="54"/>
  <c r="BG53" i="54"/>
  <c r="D53" i="54"/>
  <c r="DE52" i="54"/>
  <c r="DD52" i="54"/>
  <c r="DC52" i="54"/>
  <c r="DB52" i="54"/>
  <c r="DA52" i="54"/>
  <c r="CZ52" i="54"/>
  <c r="CY52" i="54"/>
  <c r="CX52" i="54"/>
  <c r="CW52" i="54"/>
  <c r="CV52" i="54"/>
  <c r="CU52" i="54"/>
  <c r="CT52" i="54"/>
  <c r="CS52" i="54"/>
  <c r="CR52" i="54"/>
  <c r="CQ52" i="54"/>
  <c r="CP52" i="54"/>
  <c r="CO52" i="54"/>
  <c r="CN52" i="54"/>
  <c r="CM52" i="54"/>
  <c r="CL52" i="54"/>
  <c r="CK52" i="54"/>
  <c r="CJ52" i="54"/>
  <c r="CI52" i="54"/>
  <c r="CH52" i="54"/>
  <c r="CG52" i="54"/>
  <c r="CE52" i="54"/>
  <c r="CD52" i="54"/>
  <c r="CC52" i="54"/>
  <c r="CB52" i="54"/>
  <c r="CA52" i="54"/>
  <c r="BZ52" i="54"/>
  <c r="BY52" i="54"/>
  <c r="BX52" i="54"/>
  <c r="BW52" i="54"/>
  <c r="DW52" i="54" s="1"/>
  <c r="BV52" i="54"/>
  <c r="BU52" i="54"/>
  <c r="BT52" i="54"/>
  <c r="BS52" i="54"/>
  <c r="BR52" i="54"/>
  <c r="BQ52" i="54"/>
  <c r="BP52" i="54"/>
  <c r="BO52" i="54"/>
  <c r="DO52" i="54" s="1"/>
  <c r="BN52" i="54"/>
  <c r="BM52" i="54"/>
  <c r="BL52" i="54"/>
  <c r="BK52" i="54"/>
  <c r="BJ52" i="54"/>
  <c r="BI52" i="54"/>
  <c r="BH52" i="54"/>
  <c r="BG52" i="54"/>
  <c r="D52" i="54"/>
  <c r="DE51" i="54"/>
  <c r="DD51" i="54"/>
  <c r="DC51" i="54"/>
  <c r="DB51" i="54"/>
  <c r="DA51" i="54"/>
  <c r="CZ51" i="54"/>
  <c r="CY51" i="54"/>
  <c r="CX51" i="54"/>
  <c r="CW51" i="54"/>
  <c r="CV51" i="54"/>
  <c r="CU51" i="54"/>
  <c r="CT51" i="54"/>
  <c r="CS51" i="54"/>
  <c r="CR51" i="54"/>
  <c r="CQ51" i="54"/>
  <c r="CP51" i="54"/>
  <c r="CO51" i="54"/>
  <c r="CN51" i="54"/>
  <c r="CM51" i="54"/>
  <c r="CL51" i="54"/>
  <c r="CK51" i="54"/>
  <c r="CJ51" i="54"/>
  <c r="CI51" i="54"/>
  <c r="CH51" i="54"/>
  <c r="CG51" i="54"/>
  <c r="CE51" i="54"/>
  <c r="CD51" i="54"/>
  <c r="CC51" i="54"/>
  <c r="CB51" i="54"/>
  <c r="FB51" i="54" s="1"/>
  <c r="CA51" i="54"/>
  <c r="BZ51" i="54"/>
  <c r="BY51" i="54"/>
  <c r="BX51" i="54"/>
  <c r="BW51" i="54"/>
  <c r="BV51" i="54"/>
  <c r="BU51" i="54"/>
  <c r="BT51" i="54"/>
  <c r="BS51" i="54"/>
  <c r="BR51" i="54"/>
  <c r="BQ51" i="54"/>
  <c r="BP51" i="54"/>
  <c r="BO51" i="54"/>
  <c r="BN51" i="54"/>
  <c r="BM51" i="54"/>
  <c r="BL51" i="54"/>
  <c r="BK51" i="54"/>
  <c r="BJ51" i="54"/>
  <c r="BI51" i="54"/>
  <c r="BH51" i="54"/>
  <c r="BG51" i="54"/>
  <c r="D51" i="54"/>
  <c r="DE50" i="54"/>
  <c r="DD50" i="54"/>
  <c r="DC50" i="54"/>
  <c r="DB50" i="54"/>
  <c r="DA50" i="54"/>
  <c r="CZ50" i="54"/>
  <c r="CY50" i="54"/>
  <c r="CX50" i="54"/>
  <c r="CW50" i="54"/>
  <c r="CV50" i="54"/>
  <c r="CU50" i="54"/>
  <c r="CT50" i="54"/>
  <c r="CS50" i="54"/>
  <c r="CR50" i="54"/>
  <c r="CQ50" i="54"/>
  <c r="CP50" i="54"/>
  <c r="CO50" i="54"/>
  <c r="CN50" i="54"/>
  <c r="CM50" i="54"/>
  <c r="CL50" i="54"/>
  <c r="CK50" i="54"/>
  <c r="CJ50" i="54"/>
  <c r="CI50" i="54"/>
  <c r="CH50" i="54"/>
  <c r="CG50" i="54"/>
  <c r="CE50" i="54"/>
  <c r="CD50" i="54"/>
  <c r="CC50" i="54"/>
  <c r="CB50" i="54"/>
  <c r="CA50" i="54"/>
  <c r="BZ50" i="54"/>
  <c r="BY50" i="54"/>
  <c r="BX50" i="54"/>
  <c r="BW50" i="54"/>
  <c r="BV50" i="54"/>
  <c r="BU50" i="54"/>
  <c r="BT50" i="54"/>
  <c r="BS50" i="54"/>
  <c r="BR50" i="54"/>
  <c r="BQ50" i="54"/>
  <c r="BP50" i="54"/>
  <c r="BO50" i="54"/>
  <c r="BN50" i="54"/>
  <c r="BM50" i="54"/>
  <c r="BL50" i="54"/>
  <c r="BK50" i="54"/>
  <c r="BJ50" i="54"/>
  <c r="BI50" i="54"/>
  <c r="BH50" i="54"/>
  <c r="BG50" i="54"/>
  <c r="D50" i="54"/>
  <c r="DE49" i="54"/>
  <c r="DD49" i="54"/>
  <c r="DC49" i="54"/>
  <c r="DB49" i="54"/>
  <c r="DA49" i="54"/>
  <c r="CZ49" i="54"/>
  <c r="CY49" i="54"/>
  <c r="CX49" i="54"/>
  <c r="CW49" i="54"/>
  <c r="CV49" i="54"/>
  <c r="CU49" i="54"/>
  <c r="CT49" i="54"/>
  <c r="CS49" i="54"/>
  <c r="CR49" i="54"/>
  <c r="CQ49" i="54"/>
  <c r="CP49" i="54"/>
  <c r="CO49" i="54"/>
  <c r="CN49" i="54"/>
  <c r="CM49" i="54"/>
  <c r="CL49" i="54"/>
  <c r="CK49" i="54"/>
  <c r="CJ49" i="54"/>
  <c r="CI49" i="54"/>
  <c r="CH49" i="54"/>
  <c r="CG49" i="54"/>
  <c r="CE49" i="54"/>
  <c r="CD49" i="54"/>
  <c r="ED49" i="54" s="1"/>
  <c r="CC49" i="54"/>
  <c r="CB49" i="54"/>
  <c r="CA49" i="54"/>
  <c r="BZ49" i="54"/>
  <c r="BY49" i="54"/>
  <c r="BX49" i="54"/>
  <c r="BW49" i="54"/>
  <c r="BV49" i="54"/>
  <c r="BU49" i="54"/>
  <c r="BT49" i="54"/>
  <c r="BS49" i="54"/>
  <c r="BR49" i="54"/>
  <c r="ER49" i="54" s="1"/>
  <c r="BQ49" i="54"/>
  <c r="BP49" i="54"/>
  <c r="BO49" i="54"/>
  <c r="BN49" i="54"/>
  <c r="BM49" i="54"/>
  <c r="BL49" i="54"/>
  <c r="BK49" i="54"/>
  <c r="BJ49" i="54"/>
  <c r="EJ49" i="54" s="1"/>
  <c r="BI49" i="54"/>
  <c r="BH49" i="54"/>
  <c r="BG49" i="54"/>
  <c r="D49" i="54"/>
  <c r="DE48" i="54"/>
  <c r="DD48" i="54"/>
  <c r="DC48" i="54"/>
  <c r="DB48" i="54"/>
  <c r="DA48" i="54"/>
  <c r="CZ48" i="54"/>
  <c r="CY48" i="54"/>
  <c r="CX48" i="54"/>
  <c r="CW48" i="54"/>
  <c r="CV48" i="54"/>
  <c r="CU48" i="54"/>
  <c r="CT48" i="54"/>
  <c r="CS48" i="54"/>
  <c r="CR48" i="54"/>
  <c r="CQ48" i="54"/>
  <c r="CP48" i="54"/>
  <c r="CO48" i="54"/>
  <c r="CN48" i="54"/>
  <c r="CM48" i="54"/>
  <c r="CL48" i="54"/>
  <c r="CK48" i="54"/>
  <c r="CJ48" i="54"/>
  <c r="CI48" i="54"/>
  <c r="CH48" i="54"/>
  <c r="CG48" i="54"/>
  <c r="CE48" i="54"/>
  <c r="CD48" i="54"/>
  <c r="CC48" i="54"/>
  <c r="CB48" i="54"/>
  <c r="CA48" i="54"/>
  <c r="BZ48" i="54"/>
  <c r="BY48" i="54"/>
  <c r="BX48" i="54"/>
  <c r="BW48" i="54"/>
  <c r="BV48" i="54"/>
  <c r="BU48" i="54"/>
  <c r="BT48" i="54"/>
  <c r="BS48" i="54"/>
  <c r="BR48" i="54"/>
  <c r="BQ48" i="54"/>
  <c r="BP48" i="54"/>
  <c r="BO48" i="54"/>
  <c r="BN48" i="54"/>
  <c r="BM48" i="54"/>
  <c r="BL48" i="54"/>
  <c r="BK48" i="54"/>
  <c r="BJ48" i="54"/>
  <c r="BI48" i="54"/>
  <c r="BH48" i="54"/>
  <c r="BG48" i="54"/>
  <c r="D48" i="54"/>
  <c r="DE47" i="54"/>
  <c r="DD47" i="54"/>
  <c r="DC47" i="54"/>
  <c r="DB47" i="54"/>
  <c r="DA47" i="54"/>
  <c r="CZ47" i="54"/>
  <c r="CY47" i="54"/>
  <c r="CX47" i="54"/>
  <c r="CW47" i="54"/>
  <c r="CV47" i="54"/>
  <c r="CU47" i="54"/>
  <c r="CT47" i="54"/>
  <c r="CS47" i="54"/>
  <c r="CR47" i="54"/>
  <c r="CQ47" i="54"/>
  <c r="CP47" i="54"/>
  <c r="CO47" i="54"/>
  <c r="CN47" i="54"/>
  <c r="CM47" i="54"/>
  <c r="CL47" i="54"/>
  <c r="CK47" i="54"/>
  <c r="CJ47" i="54"/>
  <c r="CI47" i="54"/>
  <c r="CH47" i="54"/>
  <c r="DH47" i="54" s="1"/>
  <c r="CG47" i="54"/>
  <c r="CE47" i="54"/>
  <c r="CD47" i="54"/>
  <c r="CC47" i="54"/>
  <c r="EC47" i="54" s="1"/>
  <c r="CB47" i="54"/>
  <c r="CA47" i="54"/>
  <c r="BZ47" i="54"/>
  <c r="BY47" i="54"/>
  <c r="BX47" i="54"/>
  <c r="BW47" i="54"/>
  <c r="BV47" i="54"/>
  <c r="BU47" i="54"/>
  <c r="DU47" i="54" s="1"/>
  <c r="BT47" i="54"/>
  <c r="BS47" i="54"/>
  <c r="BR47" i="54"/>
  <c r="BQ47" i="54"/>
  <c r="BP47" i="54"/>
  <c r="BO47" i="54"/>
  <c r="BN47" i="54"/>
  <c r="BM47" i="54"/>
  <c r="BL47" i="54"/>
  <c r="BK47" i="54"/>
  <c r="BJ47" i="54"/>
  <c r="BI47" i="54"/>
  <c r="BH47" i="54"/>
  <c r="BG47" i="54"/>
  <c r="D47" i="54"/>
  <c r="DE46" i="54"/>
  <c r="DD46" i="54"/>
  <c r="DC46" i="54"/>
  <c r="DB46" i="54"/>
  <c r="DA46" i="54"/>
  <c r="CZ46" i="54"/>
  <c r="CY46" i="54"/>
  <c r="CX46" i="54"/>
  <c r="CW46" i="54"/>
  <c r="CV46" i="54"/>
  <c r="CU46" i="54"/>
  <c r="CT46" i="54"/>
  <c r="CS46" i="54"/>
  <c r="CR46" i="54"/>
  <c r="CQ46" i="54"/>
  <c r="CP46" i="54"/>
  <c r="CO46" i="54"/>
  <c r="CN46" i="54"/>
  <c r="CM46" i="54"/>
  <c r="CL46" i="54"/>
  <c r="CK46" i="54"/>
  <c r="CJ46" i="54"/>
  <c r="CI46" i="54"/>
  <c r="CH46" i="54"/>
  <c r="CG46" i="54"/>
  <c r="CE46" i="54"/>
  <c r="CD46" i="54"/>
  <c r="CC46" i="54"/>
  <c r="EC46" i="54" s="1"/>
  <c r="CB46" i="54"/>
  <c r="CA46" i="54"/>
  <c r="BZ46" i="54"/>
  <c r="BY46" i="54"/>
  <c r="BX46" i="54"/>
  <c r="BW46" i="54"/>
  <c r="BV46" i="54"/>
  <c r="BU46" i="54"/>
  <c r="EU46" i="54" s="1"/>
  <c r="BT46" i="54"/>
  <c r="BS46" i="54"/>
  <c r="BR46" i="54"/>
  <c r="BQ46" i="54"/>
  <c r="BP46" i="54"/>
  <c r="BO46" i="54"/>
  <c r="BN46" i="54"/>
  <c r="BM46" i="54"/>
  <c r="BL46" i="54"/>
  <c r="BK46" i="54"/>
  <c r="BJ46" i="54"/>
  <c r="BI46" i="54"/>
  <c r="BH46" i="54"/>
  <c r="BG46" i="54"/>
  <c r="D46" i="54"/>
  <c r="DE45" i="54"/>
  <c r="DD45" i="54"/>
  <c r="DC45" i="54"/>
  <c r="DB45" i="54"/>
  <c r="DA45" i="54"/>
  <c r="CZ45" i="54"/>
  <c r="CY45" i="54"/>
  <c r="CX45" i="54"/>
  <c r="CW45" i="54"/>
  <c r="CV45" i="54"/>
  <c r="CU45" i="54"/>
  <c r="CT45" i="54"/>
  <c r="CS45" i="54"/>
  <c r="CR45" i="54"/>
  <c r="CQ45" i="54"/>
  <c r="CP45" i="54"/>
  <c r="CO45" i="54"/>
  <c r="CN45" i="54"/>
  <c r="DN45" i="54" s="1"/>
  <c r="CM45" i="54"/>
  <c r="CL45" i="54"/>
  <c r="CK45" i="54"/>
  <c r="CJ45" i="54"/>
  <c r="CI45" i="54"/>
  <c r="CH45" i="54"/>
  <c r="CG45" i="54"/>
  <c r="CE45" i="54"/>
  <c r="CD45" i="54"/>
  <c r="CC45" i="54"/>
  <c r="EC45" i="54" s="1"/>
  <c r="CB45" i="54"/>
  <c r="CA45" i="54"/>
  <c r="BZ45" i="54"/>
  <c r="BY45" i="54"/>
  <c r="DY45" i="54" s="1"/>
  <c r="BX45" i="54"/>
  <c r="BW45" i="54"/>
  <c r="BV45" i="54"/>
  <c r="BU45" i="54"/>
  <c r="BT45" i="54"/>
  <c r="BS45" i="54"/>
  <c r="BR45" i="54"/>
  <c r="BQ45" i="54"/>
  <c r="DQ45" i="54" s="1"/>
  <c r="BP45" i="54"/>
  <c r="BO45" i="54"/>
  <c r="BN45" i="54"/>
  <c r="BM45" i="54"/>
  <c r="DM45" i="54" s="1"/>
  <c r="BL45" i="54"/>
  <c r="BK45" i="54"/>
  <c r="BJ45" i="54"/>
  <c r="BI45" i="54"/>
  <c r="BH45" i="54"/>
  <c r="BG45" i="54"/>
  <c r="D45" i="54"/>
  <c r="DE44" i="54"/>
  <c r="DD44" i="54"/>
  <c r="DC44" i="54"/>
  <c r="DB44" i="54"/>
  <c r="DA44" i="54"/>
  <c r="CZ44" i="54"/>
  <c r="CY44" i="54"/>
  <c r="CX44" i="54"/>
  <c r="CW44" i="54"/>
  <c r="CV44" i="54"/>
  <c r="CU44" i="54"/>
  <c r="CT44" i="54"/>
  <c r="CS44" i="54"/>
  <c r="CR44" i="54"/>
  <c r="CQ44" i="54"/>
  <c r="CP44" i="54"/>
  <c r="CO44" i="54"/>
  <c r="CN44" i="54"/>
  <c r="CM44" i="54"/>
  <c r="CL44" i="54"/>
  <c r="CK44" i="54"/>
  <c r="CJ44" i="54"/>
  <c r="CI44" i="54"/>
  <c r="CH44" i="54"/>
  <c r="CG44" i="54"/>
  <c r="CE44" i="54"/>
  <c r="CD44" i="54"/>
  <c r="CC44" i="54"/>
  <c r="CB44" i="54"/>
  <c r="EB44" i="54" s="1"/>
  <c r="CA44" i="54"/>
  <c r="BZ44" i="54"/>
  <c r="BY44" i="54"/>
  <c r="BX44" i="54"/>
  <c r="BW44" i="54"/>
  <c r="BV44" i="54"/>
  <c r="BU44" i="54"/>
  <c r="BT44" i="54"/>
  <c r="DT44" i="54" s="1"/>
  <c r="BS44" i="54"/>
  <c r="BR44" i="54"/>
  <c r="BQ44" i="54"/>
  <c r="BP44" i="54"/>
  <c r="DP44" i="54" s="1"/>
  <c r="BO44" i="54"/>
  <c r="BN44" i="54"/>
  <c r="BM44" i="54"/>
  <c r="BL44" i="54"/>
  <c r="BK44" i="54"/>
  <c r="BJ44" i="54"/>
  <c r="BI44" i="54"/>
  <c r="BH44" i="54"/>
  <c r="DH44" i="54" s="1"/>
  <c r="BG44" i="54"/>
  <c r="D44" i="54"/>
  <c r="DE43" i="54"/>
  <c r="DD43" i="54"/>
  <c r="DC43" i="54"/>
  <c r="DB43" i="54"/>
  <c r="DA43" i="54"/>
  <c r="CZ43" i="54"/>
  <c r="CY43" i="54"/>
  <c r="CX43" i="54"/>
  <c r="CW43" i="54"/>
  <c r="CV43" i="54"/>
  <c r="CU43" i="54"/>
  <c r="CT43" i="54"/>
  <c r="CS43" i="54"/>
  <c r="CR43" i="54"/>
  <c r="CQ43" i="54"/>
  <c r="CP43" i="54"/>
  <c r="CO43" i="54"/>
  <c r="CN43" i="54"/>
  <c r="CM43" i="54"/>
  <c r="CL43" i="54"/>
  <c r="CK43" i="54"/>
  <c r="CJ43" i="54"/>
  <c r="CI43" i="54"/>
  <c r="CH43" i="54"/>
  <c r="CG43" i="54"/>
  <c r="CE43" i="54"/>
  <c r="CD43" i="54"/>
  <c r="CC43" i="54"/>
  <c r="CB43" i="54"/>
  <c r="EB43" i="54" s="1"/>
  <c r="CA43" i="54"/>
  <c r="BZ43" i="54"/>
  <c r="BY43" i="54"/>
  <c r="BX43" i="54"/>
  <c r="BW43" i="54"/>
  <c r="BV43" i="54"/>
  <c r="BU43" i="54"/>
  <c r="DU43" i="54" s="1"/>
  <c r="BT43" i="54"/>
  <c r="BS43" i="54"/>
  <c r="BR43" i="54"/>
  <c r="BQ43" i="54"/>
  <c r="BP43" i="54"/>
  <c r="EP43" i="54" s="1"/>
  <c r="BO43" i="54"/>
  <c r="BN43" i="54"/>
  <c r="BM43" i="54"/>
  <c r="BL43" i="54"/>
  <c r="BK43" i="54"/>
  <c r="BJ43" i="54"/>
  <c r="BI43" i="54"/>
  <c r="BH43" i="54"/>
  <c r="BG43" i="54"/>
  <c r="D43" i="54"/>
  <c r="DE42" i="54"/>
  <c r="DD42" i="54"/>
  <c r="DC42" i="54"/>
  <c r="DB42" i="54"/>
  <c r="DA42" i="54"/>
  <c r="CZ42" i="54"/>
  <c r="CY42" i="54"/>
  <c r="CX42" i="54"/>
  <c r="CW42" i="54"/>
  <c r="CV42" i="54"/>
  <c r="CU42" i="54"/>
  <c r="CT42" i="54"/>
  <c r="CS42" i="54"/>
  <c r="CR42" i="54"/>
  <c r="CQ42" i="54"/>
  <c r="CP42" i="54"/>
  <c r="CO42" i="54"/>
  <c r="CN42" i="54"/>
  <c r="CM42" i="54"/>
  <c r="CL42" i="54"/>
  <c r="CK42" i="54"/>
  <c r="CJ42" i="54"/>
  <c r="CI42" i="54"/>
  <c r="CH42" i="54"/>
  <c r="CG42" i="54"/>
  <c r="CE42" i="54"/>
  <c r="CD42" i="54"/>
  <c r="CC42" i="54"/>
  <c r="CB42" i="54"/>
  <c r="CA42" i="54"/>
  <c r="BZ42" i="54"/>
  <c r="BY42" i="54"/>
  <c r="BX42" i="54"/>
  <c r="BW42" i="54"/>
  <c r="BV42" i="54"/>
  <c r="BU42" i="54"/>
  <c r="BT42" i="54"/>
  <c r="BS42" i="54"/>
  <c r="BR42" i="54"/>
  <c r="BQ42" i="54"/>
  <c r="BP42" i="54"/>
  <c r="EP42" i="54" s="1"/>
  <c r="BO42" i="54"/>
  <c r="BN42" i="54"/>
  <c r="BM42" i="54"/>
  <c r="BL42" i="54"/>
  <c r="BK42" i="54"/>
  <c r="BJ42" i="54"/>
  <c r="BI42" i="54"/>
  <c r="BH42" i="54"/>
  <c r="BG42" i="54"/>
  <c r="D42" i="54"/>
  <c r="DE41" i="54"/>
  <c r="DD41" i="54"/>
  <c r="DC41" i="54"/>
  <c r="DB41" i="54"/>
  <c r="DA41" i="54"/>
  <c r="CZ41" i="54"/>
  <c r="CY41" i="54"/>
  <c r="CX41" i="54"/>
  <c r="CW41" i="54"/>
  <c r="CV41" i="54"/>
  <c r="CU41" i="54"/>
  <c r="CT41" i="54"/>
  <c r="CS41" i="54"/>
  <c r="CR41" i="54"/>
  <c r="CQ41" i="54"/>
  <c r="CP41" i="54"/>
  <c r="CO41" i="54"/>
  <c r="CN41" i="54"/>
  <c r="EN41" i="54" s="1"/>
  <c r="CM41" i="54"/>
  <c r="CL41" i="54"/>
  <c r="CK41" i="54"/>
  <c r="CJ41" i="54"/>
  <c r="CI41" i="54"/>
  <c r="CH41" i="54"/>
  <c r="CG41" i="54"/>
  <c r="CE41" i="54"/>
  <c r="CD41" i="54"/>
  <c r="CC41" i="54"/>
  <c r="EC41" i="54" s="1"/>
  <c r="CB41" i="54"/>
  <c r="CA41" i="54"/>
  <c r="BZ41" i="54"/>
  <c r="BY41" i="54"/>
  <c r="DY41" i="54" s="1"/>
  <c r="BX41" i="54"/>
  <c r="BW41" i="54"/>
  <c r="BV41" i="54"/>
  <c r="EV41" i="54" s="1"/>
  <c r="BU41" i="54"/>
  <c r="BT41" i="54"/>
  <c r="BS41" i="54"/>
  <c r="BR41" i="54"/>
  <c r="BQ41" i="54"/>
  <c r="DQ41" i="54" s="1"/>
  <c r="BP41" i="54"/>
  <c r="BO41" i="54"/>
  <c r="BN41" i="54"/>
  <c r="BM41" i="54"/>
  <c r="DM41" i="54" s="1"/>
  <c r="BL41" i="54"/>
  <c r="BK41" i="54"/>
  <c r="BJ41" i="54"/>
  <c r="BI41" i="54"/>
  <c r="BH41" i="54"/>
  <c r="BG41" i="54"/>
  <c r="D41" i="54"/>
  <c r="DE40" i="54"/>
  <c r="DD40" i="54"/>
  <c r="DC40" i="54"/>
  <c r="DB40" i="54"/>
  <c r="DA40" i="54"/>
  <c r="CZ40" i="54"/>
  <c r="CY40" i="54"/>
  <c r="CX40" i="54"/>
  <c r="CW40" i="54"/>
  <c r="CV40" i="54"/>
  <c r="CU40" i="54"/>
  <c r="CT40" i="54"/>
  <c r="CS40" i="54"/>
  <c r="CR40" i="54"/>
  <c r="CQ40" i="54"/>
  <c r="CP40" i="54"/>
  <c r="CO40" i="54"/>
  <c r="CN40" i="54"/>
  <c r="CM40" i="54"/>
  <c r="CL40" i="54"/>
  <c r="CK40" i="54"/>
  <c r="CJ40" i="54"/>
  <c r="CI40" i="54"/>
  <c r="CH40" i="54"/>
  <c r="CG40" i="54"/>
  <c r="CE40" i="54"/>
  <c r="CD40" i="54"/>
  <c r="CC40" i="54"/>
  <c r="CB40" i="54"/>
  <c r="CA40" i="54"/>
  <c r="BZ40" i="54"/>
  <c r="BY40" i="54"/>
  <c r="BX40" i="54"/>
  <c r="BW40" i="54"/>
  <c r="BV40" i="54"/>
  <c r="BU40" i="54"/>
  <c r="BT40" i="54"/>
  <c r="BS40" i="54"/>
  <c r="BR40" i="54"/>
  <c r="BQ40" i="54"/>
  <c r="BP40" i="54"/>
  <c r="BO40" i="54"/>
  <c r="BN40" i="54"/>
  <c r="BM40" i="54"/>
  <c r="BL40" i="54"/>
  <c r="BK40" i="54"/>
  <c r="BJ40" i="54"/>
  <c r="BI40" i="54"/>
  <c r="BH40" i="54"/>
  <c r="BG40" i="54"/>
  <c r="D40" i="54"/>
  <c r="DE39" i="54"/>
  <c r="DD39" i="54"/>
  <c r="DC39" i="54"/>
  <c r="DB39" i="54"/>
  <c r="DA39" i="54"/>
  <c r="CZ39" i="54"/>
  <c r="CY39" i="54"/>
  <c r="CX39" i="54"/>
  <c r="CW39" i="54"/>
  <c r="CV39" i="54"/>
  <c r="CU39" i="54"/>
  <c r="CT39" i="54"/>
  <c r="CS39" i="54"/>
  <c r="CR39" i="54"/>
  <c r="CQ39" i="54"/>
  <c r="CP39" i="54"/>
  <c r="CO39" i="54"/>
  <c r="CN39" i="54"/>
  <c r="CM39" i="54"/>
  <c r="CL39" i="54"/>
  <c r="CK39" i="54"/>
  <c r="CJ39" i="54"/>
  <c r="CI39" i="54"/>
  <c r="CH39" i="54"/>
  <c r="CG39" i="54"/>
  <c r="CE39" i="54"/>
  <c r="CD39" i="54"/>
  <c r="CC39" i="54"/>
  <c r="CB39" i="54"/>
  <c r="EB39" i="54" s="1"/>
  <c r="CA39" i="54"/>
  <c r="BZ39" i="54"/>
  <c r="BY39" i="54"/>
  <c r="BX39" i="54"/>
  <c r="DX39" i="54" s="1"/>
  <c r="BW39" i="54"/>
  <c r="BV39" i="54"/>
  <c r="BU39" i="54"/>
  <c r="BT39" i="54"/>
  <c r="BS39" i="54"/>
  <c r="BR39" i="54"/>
  <c r="BQ39" i="54"/>
  <c r="BP39" i="54"/>
  <c r="EP39" i="54" s="1"/>
  <c r="BO39" i="54"/>
  <c r="BN39" i="54"/>
  <c r="BM39" i="54"/>
  <c r="BL39" i="54"/>
  <c r="BK39" i="54"/>
  <c r="BJ39" i="54"/>
  <c r="BI39" i="54"/>
  <c r="BH39" i="54"/>
  <c r="BG39" i="54"/>
  <c r="D39" i="54"/>
  <c r="DE38" i="54"/>
  <c r="DD38" i="54"/>
  <c r="DC38" i="54"/>
  <c r="DB38" i="54"/>
  <c r="DA38" i="54"/>
  <c r="CZ38" i="54"/>
  <c r="CY38" i="54"/>
  <c r="CX38" i="54"/>
  <c r="CW38" i="54"/>
  <c r="CV38" i="54"/>
  <c r="CU38" i="54"/>
  <c r="CT38" i="54"/>
  <c r="CS38" i="54"/>
  <c r="CR38" i="54"/>
  <c r="CQ38" i="54"/>
  <c r="CP38" i="54"/>
  <c r="CO38" i="54"/>
  <c r="CN38" i="54"/>
  <c r="CM38" i="54"/>
  <c r="EM38" i="54" s="1"/>
  <c r="CL38" i="54"/>
  <c r="CK38" i="54"/>
  <c r="CJ38" i="54"/>
  <c r="CI38" i="54"/>
  <c r="CH38" i="54"/>
  <c r="CG38" i="54"/>
  <c r="CE38" i="54"/>
  <c r="CD38" i="54"/>
  <c r="CC38" i="54"/>
  <c r="CB38" i="54"/>
  <c r="CA38" i="54"/>
  <c r="BZ38" i="54"/>
  <c r="BY38" i="54"/>
  <c r="BX38" i="54"/>
  <c r="EX38" i="54" s="1"/>
  <c r="BW38" i="54"/>
  <c r="BV38" i="54"/>
  <c r="BU38" i="54"/>
  <c r="EU38" i="54" s="1"/>
  <c r="BT38" i="54"/>
  <c r="BS38" i="54"/>
  <c r="BR38" i="54"/>
  <c r="BQ38" i="54"/>
  <c r="BP38" i="54"/>
  <c r="EP38" i="54" s="1"/>
  <c r="BO38" i="54"/>
  <c r="BN38" i="54"/>
  <c r="BM38" i="54"/>
  <c r="BL38" i="54"/>
  <c r="BK38" i="54"/>
  <c r="BJ38" i="54"/>
  <c r="BI38" i="54"/>
  <c r="BH38" i="54"/>
  <c r="EH38" i="54" s="1"/>
  <c r="BG38" i="54"/>
  <c r="D38" i="54"/>
  <c r="DE37" i="54"/>
  <c r="DD37" i="54"/>
  <c r="DC37" i="54"/>
  <c r="DB37" i="54"/>
  <c r="DA37" i="54"/>
  <c r="CZ37" i="54"/>
  <c r="CY37" i="54"/>
  <c r="CX37" i="54"/>
  <c r="CW37" i="54"/>
  <c r="CV37" i="54"/>
  <c r="CU37" i="54"/>
  <c r="CT37" i="54"/>
  <c r="CS37" i="54"/>
  <c r="CR37" i="54"/>
  <c r="CQ37" i="54"/>
  <c r="CP37" i="54"/>
  <c r="CO37" i="54"/>
  <c r="CN37" i="54"/>
  <c r="CM37" i="54"/>
  <c r="CL37" i="54"/>
  <c r="CK37" i="54"/>
  <c r="CJ37" i="54"/>
  <c r="CI37" i="54"/>
  <c r="CH37" i="54"/>
  <c r="CG37" i="54"/>
  <c r="CE37" i="54"/>
  <c r="CD37" i="54"/>
  <c r="ED37" i="54" s="1"/>
  <c r="CC37" i="54"/>
  <c r="CB37" i="54"/>
  <c r="CA37" i="54"/>
  <c r="BZ37" i="54"/>
  <c r="BY37" i="54"/>
  <c r="BX37" i="54"/>
  <c r="BW37" i="54"/>
  <c r="BV37" i="54"/>
  <c r="BU37" i="54"/>
  <c r="BT37" i="54"/>
  <c r="BS37" i="54"/>
  <c r="BR37" i="54"/>
  <c r="BQ37" i="54"/>
  <c r="BP37" i="54"/>
  <c r="BO37" i="54"/>
  <c r="BN37" i="54"/>
  <c r="BM37" i="54"/>
  <c r="BL37" i="54"/>
  <c r="BK37" i="54"/>
  <c r="BJ37" i="54"/>
  <c r="EJ37" i="54" s="1"/>
  <c r="BI37" i="54"/>
  <c r="BH37" i="54"/>
  <c r="BG37" i="54"/>
  <c r="D37" i="54"/>
  <c r="DE36" i="54"/>
  <c r="DD36" i="54"/>
  <c r="DC36" i="54"/>
  <c r="DB36" i="54"/>
  <c r="DA36" i="54"/>
  <c r="CZ36" i="54"/>
  <c r="CY36" i="54"/>
  <c r="CX36" i="54"/>
  <c r="CW36" i="54"/>
  <c r="CV36" i="54"/>
  <c r="CU36" i="54"/>
  <c r="CT36" i="54"/>
  <c r="CS36" i="54"/>
  <c r="CR36" i="54"/>
  <c r="CQ36" i="54"/>
  <c r="CP36" i="54"/>
  <c r="CO36" i="54"/>
  <c r="CN36" i="54"/>
  <c r="CM36" i="54"/>
  <c r="CL36" i="54"/>
  <c r="CK36" i="54"/>
  <c r="CJ36" i="54"/>
  <c r="CI36" i="54"/>
  <c r="CH36" i="54"/>
  <c r="CG36" i="54"/>
  <c r="CE36" i="54"/>
  <c r="CD36" i="54"/>
  <c r="CC36" i="54"/>
  <c r="CB36" i="54"/>
  <c r="CA36" i="54"/>
  <c r="BZ36" i="54"/>
  <c r="BY36" i="54"/>
  <c r="BX36" i="54"/>
  <c r="BW36" i="54"/>
  <c r="BV36" i="54"/>
  <c r="BU36" i="54"/>
  <c r="BT36" i="54"/>
  <c r="BS36" i="54"/>
  <c r="BR36" i="54"/>
  <c r="BQ36" i="54"/>
  <c r="BP36" i="54"/>
  <c r="BO36" i="54"/>
  <c r="BN36" i="54"/>
  <c r="BM36" i="54"/>
  <c r="BL36" i="54"/>
  <c r="BK36" i="54"/>
  <c r="DK36" i="54" s="1"/>
  <c r="BJ36" i="54"/>
  <c r="BI36" i="54"/>
  <c r="BH36" i="54"/>
  <c r="BG36" i="54"/>
  <c r="D36" i="54"/>
  <c r="DE35" i="54"/>
  <c r="DD35" i="54"/>
  <c r="DC35" i="54"/>
  <c r="DB35" i="54"/>
  <c r="DA35" i="54"/>
  <c r="CZ35" i="54"/>
  <c r="CY35" i="54"/>
  <c r="CX35" i="54"/>
  <c r="CW35" i="54"/>
  <c r="CV35" i="54"/>
  <c r="CU35" i="54"/>
  <c r="CT35" i="54"/>
  <c r="CS35" i="54"/>
  <c r="CR35" i="54"/>
  <c r="CQ35" i="54"/>
  <c r="CP35" i="54"/>
  <c r="CO35" i="54"/>
  <c r="CN35" i="54"/>
  <c r="CM35" i="54"/>
  <c r="CL35" i="54"/>
  <c r="CK35" i="54"/>
  <c r="CJ35" i="54"/>
  <c r="CI35" i="54"/>
  <c r="CH35" i="54"/>
  <c r="CG35" i="54"/>
  <c r="CE35" i="54"/>
  <c r="CD35" i="54"/>
  <c r="CC35" i="54"/>
  <c r="CB35" i="54"/>
  <c r="CA35" i="54"/>
  <c r="BZ35" i="54"/>
  <c r="BY35" i="54"/>
  <c r="BX35" i="54"/>
  <c r="BW35" i="54"/>
  <c r="BV35" i="54"/>
  <c r="BU35" i="54"/>
  <c r="BT35" i="54"/>
  <c r="BS35" i="54"/>
  <c r="BR35" i="54"/>
  <c r="BQ35" i="54"/>
  <c r="BP35" i="54"/>
  <c r="BO35" i="54"/>
  <c r="BN35" i="54"/>
  <c r="BM35" i="54"/>
  <c r="BL35" i="54"/>
  <c r="BK35" i="54"/>
  <c r="BJ35" i="54"/>
  <c r="BI35" i="54"/>
  <c r="BH35" i="54"/>
  <c r="BG35" i="54"/>
  <c r="D35" i="54"/>
  <c r="DE34" i="54"/>
  <c r="DD34" i="54"/>
  <c r="ED34" i="54" s="1"/>
  <c r="DC34" i="54"/>
  <c r="DB34" i="54"/>
  <c r="DA34" i="54"/>
  <c r="CZ34" i="54"/>
  <c r="CY34" i="54"/>
  <c r="CX34" i="54"/>
  <c r="CW34" i="54"/>
  <c r="CV34" i="54"/>
  <c r="CU34" i="54"/>
  <c r="CT34" i="54"/>
  <c r="CS34" i="54"/>
  <c r="CR34" i="54"/>
  <c r="DR34" i="54" s="1"/>
  <c r="CQ34" i="54"/>
  <c r="CP34" i="54"/>
  <c r="CO34" i="54"/>
  <c r="CN34" i="54"/>
  <c r="CM34" i="54"/>
  <c r="CL34" i="54"/>
  <c r="CK34" i="54"/>
  <c r="CJ34" i="54"/>
  <c r="CI34" i="54"/>
  <c r="CH34" i="54"/>
  <c r="CG34" i="54"/>
  <c r="CE34" i="54"/>
  <c r="CD34" i="54"/>
  <c r="CC34" i="54"/>
  <c r="CB34" i="54"/>
  <c r="CA34" i="54"/>
  <c r="BZ34" i="54"/>
  <c r="BY34" i="54"/>
  <c r="BX34" i="54"/>
  <c r="BW34" i="54"/>
  <c r="BV34" i="54"/>
  <c r="BU34" i="54"/>
  <c r="BT34" i="54"/>
  <c r="BS34" i="54"/>
  <c r="BR34" i="54"/>
  <c r="BQ34" i="54"/>
  <c r="BP34" i="54"/>
  <c r="BO34" i="54"/>
  <c r="BN34" i="54"/>
  <c r="BM34" i="54"/>
  <c r="BL34" i="54"/>
  <c r="BK34" i="54"/>
  <c r="BJ34" i="54"/>
  <c r="BI34" i="54"/>
  <c r="BH34" i="54"/>
  <c r="BG34" i="54"/>
  <c r="D34" i="54"/>
  <c r="DE33" i="54"/>
  <c r="DD33" i="54"/>
  <c r="DC33" i="54"/>
  <c r="DB33" i="54"/>
  <c r="DA33" i="54"/>
  <c r="CZ33" i="54"/>
  <c r="CY33" i="54"/>
  <c r="CX33" i="54"/>
  <c r="CW33" i="54"/>
  <c r="CV33" i="54"/>
  <c r="CU33" i="54"/>
  <c r="CT33" i="54"/>
  <c r="CS33" i="54"/>
  <c r="CR33" i="54"/>
  <c r="CQ33" i="54"/>
  <c r="CP33" i="54"/>
  <c r="CO33" i="54"/>
  <c r="CN33" i="54"/>
  <c r="CM33" i="54"/>
  <c r="CL33" i="54"/>
  <c r="CK33" i="54"/>
  <c r="CJ33" i="54"/>
  <c r="CI33" i="54"/>
  <c r="CH33" i="54"/>
  <c r="CG33" i="54"/>
  <c r="CE33" i="54"/>
  <c r="CD33" i="54"/>
  <c r="CC33" i="54"/>
  <c r="CB33" i="54"/>
  <c r="CA33" i="54"/>
  <c r="BZ33" i="54"/>
  <c r="BY33" i="54"/>
  <c r="BX33" i="54"/>
  <c r="BW33" i="54"/>
  <c r="BV33" i="54"/>
  <c r="BU33" i="54"/>
  <c r="BT33" i="54"/>
  <c r="BS33" i="54"/>
  <c r="BR33" i="54"/>
  <c r="BQ33" i="54"/>
  <c r="BP33" i="54"/>
  <c r="BO33" i="54"/>
  <c r="BN33" i="54"/>
  <c r="BM33" i="54"/>
  <c r="BL33" i="54"/>
  <c r="BK33" i="54"/>
  <c r="BJ33" i="54"/>
  <c r="BI33" i="54"/>
  <c r="BH33" i="54"/>
  <c r="BG33" i="54"/>
  <c r="D33" i="54"/>
  <c r="DE32" i="54"/>
  <c r="DD32" i="54"/>
  <c r="DC32" i="54"/>
  <c r="DB32" i="54"/>
  <c r="DA32" i="54"/>
  <c r="CZ32" i="54"/>
  <c r="CY32" i="54"/>
  <c r="CX32" i="54"/>
  <c r="CW32" i="54"/>
  <c r="CV32" i="54"/>
  <c r="CU32" i="54"/>
  <c r="CT32" i="54"/>
  <c r="CS32" i="54"/>
  <c r="CR32" i="54"/>
  <c r="CQ32" i="54"/>
  <c r="CP32" i="54"/>
  <c r="CO32" i="54"/>
  <c r="CN32" i="54"/>
  <c r="CM32" i="54"/>
  <c r="CL32" i="54"/>
  <c r="CK32" i="54"/>
  <c r="CJ32" i="54"/>
  <c r="CI32" i="54"/>
  <c r="CH32" i="54"/>
  <c r="CG32" i="54"/>
  <c r="CE32" i="54"/>
  <c r="CD32" i="54"/>
  <c r="CC32" i="54"/>
  <c r="CB32" i="54"/>
  <c r="CA32" i="54"/>
  <c r="BZ32" i="54"/>
  <c r="BY32" i="54"/>
  <c r="BX32" i="54"/>
  <c r="BW32" i="54"/>
  <c r="BV32" i="54"/>
  <c r="BU32" i="54"/>
  <c r="BT32" i="54"/>
  <c r="BS32" i="54"/>
  <c r="BR32" i="54"/>
  <c r="BQ32" i="54"/>
  <c r="BP32" i="54"/>
  <c r="BO32" i="54"/>
  <c r="BN32" i="54"/>
  <c r="BM32" i="54"/>
  <c r="BL32" i="54"/>
  <c r="BK32" i="54"/>
  <c r="BJ32" i="54"/>
  <c r="BI32" i="54"/>
  <c r="BH32" i="54"/>
  <c r="BG32" i="54"/>
  <c r="D32" i="54"/>
  <c r="DE31" i="54"/>
  <c r="DD31" i="54"/>
  <c r="DC31" i="54"/>
  <c r="DB31" i="54"/>
  <c r="DA31" i="54"/>
  <c r="CZ31" i="54"/>
  <c r="CY31" i="54"/>
  <c r="CX31" i="54"/>
  <c r="CW31" i="54"/>
  <c r="CV31" i="54"/>
  <c r="CU31" i="54"/>
  <c r="CT31" i="54"/>
  <c r="CS31" i="54"/>
  <c r="CR31" i="54"/>
  <c r="CQ31" i="54"/>
  <c r="CP31" i="54"/>
  <c r="CO31" i="54"/>
  <c r="CN31" i="54"/>
  <c r="CM31" i="54"/>
  <c r="CL31" i="54"/>
  <c r="CK31" i="54"/>
  <c r="CJ31" i="54"/>
  <c r="CI31" i="54"/>
  <c r="CH31" i="54"/>
  <c r="CG31" i="54"/>
  <c r="CE31" i="54"/>
  <c r="CD31" i="54"/>
  <c r="CC31" i="54"/>
  <c r="CB31" i="54"/>
  <c r="CA31" i="54"/>
  <c r="BZ31" i="54"/>
  <c r="BY31" i="54"/>
  <c r="BX31" i="54"/>
  <c r="BW31" i="54"/>
  <c r="BV31" i="54"/>
  <c r="BU31" i="54"/>
  <c r="BT31" i="54"/>
  <c r="BS31" i="54"/>
  <c r="BR31" i="54"/>
  <c r="BQ31" i="54"/>
  <c r="BP31" i="54"/>
  <c r="BO31" i="54"/>
  <c r="BN31" i="54"/>
  <c r="BM31" i="54"/>
  <c r="BL31" i="54"/>
  <c r="BK31" i="54"/>
  <c r="BJ31" i="54"/>
  <c r="BI31" i="54"/>
  <c r="BH31" i="54"/>
  <c r="BG31" i="54"/>
  <c r="D31" i="54"/>
  <c r="DE30" i="54"/>
  <c r="DD30" i="54"/>
  <c r="DC30" i="54"/>
  <c r="DB30" i="54"/>
  <c r="DA30" i="54"/>
  <c r="CZ30" i="54"/>
  <c r="CY30" i="54"/>
  <c r="CX30" i="54"/>
  <c r="CW30" i="54"/>
  <c r="CV30" i="54"/>
  <c r="CU30" i="54"/>
  <c r="CT30" i="54"/>
  <c r="CS30" i="54"/>
  <c r="CR30" i="54"/>
  <c r="CQ30" i="54"/>
  <c r="CP30" i="54"/>
  <c r="CO30" i="54"/>
  <c r="CN30" i="54"/>
  <c r="CM30" i="54"/>
  <c r="CL30" i="54"/>
  <c r="CK30" i="54"/>
  <c r="CJ30" i="54"/>
  <c r="CI30" i="54"/>
  <c r="CH30" i="54"/>
  <c r="CG30" i="54"/>
  <c r="CE30" i="54"/>
  <c r="CD30" i="54"/>
  <c r="CC30" i="54"/>
  <c r="CB30" i="54"/>
  <c r="CA30" i="54"/>
  <c r="BZ30" i="54"/>
  <c r="BY30" i="54"/>
  <c r="BX30" i="54"/>
  <c r="BW30" i="54"/>
  <c r="BV30" i="54"/>
  <c r="BU30" i="54"/>
  <c r="BT30" i="54"/>
  <c r="ET30" i="54" s="1"/>
  <c r="BS30" i="54"/>
  <c r="BR30" i="54"/>
  <c r="BQ30" i="54"/>
  <c r="BP30" i="54"/>
  <c r="BO30" i="54"/>
  <c r="BN30" i="54"/>
  <c r="BM30" i="54"/>
  <c r="BL30" i="54"/>
  <c r="BK30" i="54"/>
  <c r="BJ30" i="54"/>
  <c r="BI30" i="54"/>
  <c r="BH30" i="54"/>
  <c r="BG30" i="54"/>
  <c r="D30" i="54"/>
  <c r="DE29" i="54"/>
  <c r="DD29" i="54"/>
  <c r="DC29" i="54"/>
  <c r="DB29" i="54"/>
  <c r="DA29" i="54"/>
  <c r="CZ29" i="54"/>
  <c r="CY29" i="54"/>
  <c r="CX29" i="54"/>
  <c r="CW29" i="54"/>
  <c r="CV29" i="54"/>
  <c r="CU29" i="54"/>
  <c r="CT29" i="54"/>
  <c r="CS29" i="54"/>
  <c r="CR29" i="54"/>
  <c r="CQ29" i="54"/>
  <c r="CP29" i="54"/>
  <c r="CO29" i="54"/>
  <c r="CN29" i="54"/>
  <c r="EN29" i="54" s="1"/>
  <c r="CM29" i="54"/>
  <c r="CL29" i="54"/>
  <c r="CK29" i="54"/>
  <c r="CJ29" i="54"/>
  <c r="CI29" i="54"/>
  <c r="CH29" i="54"/>
  <c r="CG29" i="54"/>
  <c r="CE29" i="54"/>
  <c r="CD29" i="54"/>
  <c r="CC29" i="54"/>
  <c r="EC29" i="54" s="1"/>
  <c r="CB29" i="54"/>
  <c r="CA29" i="54"/>
  <c r="BZ29" i="54"/>
  <c r="BY29" i="54"/>
  <c r="DY29" i="54" s="1"/>
  <c r="BX29" i="54"/>
  <c r="BW29" i="54"/>
  <c r="BV29" i="54"/>
  <c r="BU29" i="54"/>
  <c r="BT29" i="54"/>
  <c r="BS29" i="54"/>
  <c r="DS29" i="54" s="1"/>
  <c r="BR29" i="54"/>
  <c r="BQ29" i="54"/>
  <c r="DQ29" i="54" s="1"/>
  <c r="BP29" i="54"/>
  <c r="BO29" i="54"/>
  <c r="BN29" i="54"/>
  <c r="BM29" i="54"/>
  <c r="DM29" i="54" s="1"/>
  <c r="BL29" i="54"/>
  <c r="BK29" i="54"/>
  <c r="DK29" i="54" s="1"/>
  <c r="BJ29" i="54"/>
  <c r="BI29" i="54"/>
  <c r="BH29" i="54"/>
  <c r="BG29" i="54"/>
  <c r="D29" i="54"/>
  <c r="DE28" i="54"/>
  <c r="EE28" i="54" s="1"/>
  <c r="DD28" i="54"/>
  <c r="DC28" i="54"/>
  <c r="DB28" i="54"/>
  <c r="DA28" i="54"/>
  <c r="CZ28" i="54"/>
  <c r="CY28" i="54"/>
  <c r="CX28" i="54"/>
  <c r="CW28" i="54"/>
  <c r="CV28" i="54"/>
  <c r="CU28" i="54"/>
  <c r="CT28" i="54"/>
  <c r="CS28" i="54"/>
  <c r="ES28" i="54" s="1"/>
  <c r="CR28" i="54"/>
  <c r="CQ28" i="54"/>
  <c r="CP28" i="54"/>
  <c r="CO28" i="54"/>
  <c r="CN28" i="54"/>
  <c r="CM28" i="54"/>
  <c r="CL28" i="54"/>
  <c r="CK28" i="54"/>
  <c r="CJ28" i="54"/>
  <c r="CI28" i="54"/>
  <c r="CH28" i="54"/>
  <c r="CG28" i="54"/>
  <c r="CE28" i="54"/>
  <c r="CD28" i="54"/>
  <c r="CC28" i="54"/>
  <c r="CB28" i="54"/>
  <c r="FB28" i="54" s="1"/>
  <c r="CA28" i="54"/>
  <c r="BZ28" i="54"/>
  <c r="BY28" i="54"/>
  <c r="BX28" i="54"/>
  <c r="BW28" i="54"/>
  <c r="BV28" i="54"/>
  <c r="BU28" i="54"/>
  <c r="BT28" i="54"/>
  <c r="ET28" i="54" s="1"/>
  <c r="BS28" i="54"/>
  <c r="BR28" i="54"/>
  <c r="BQ28" i="54"/>
  <c r="BP28" i="54"/>
  <c r="BO28" i="54"/>
  <c r="BN28" i="54"/>
  <c r="BM28" i="54"/>
  <c r="BL28" i="54"/>
  <c r="BK28" i="54"/>
  <c r="BJ28" i="54"/>
  <c r="BI28" i="54"/>
  <c r="BH28" i="54"/>
  <c r="EH28" i="54" s="1"/>
  <c r="BG28" i="54"/>
  <c r="D28" i="54"/>
  <c r="DE27" i="54"/>
  <c r="DD27" i="54"/>
  <c r="DC27" i="54"/>
  <c r="DB27" i="54"/>
  <c r="DA27" i="54"/>
  <c r="CZ27" i="54"/>
  <c r="CY27" i="54"/>
  <c r="CX27" i="54"/>
  <c r="CW27" i="54"/>
  <c r="CV27" i="54"/>
  <c r="CU27" i="54"/>
  <c r="CT27" i="54"/>
  <c r="CS27" i="54"/>
  <c r="CR27" i="54"/>
  <c r="CQ27" i="54"/>
  <c r="CP27" i="54"/>
  <c r="CO27" i="54"/>
  <c r="CN27" i="54"/>
  <c r="CM27" i="54"/>
  <c r="CL27" i="54"/>
  <c r="CK27" i="54"/>
  <c r="CJ27" i="54"/>
  <c r="CI27" i="54"/>
  <c r="CH27" i="54"/>
  <c r="CG27" i="54"/>
  <c r="CE27" i="54"/>
  <c r="CD27" i="54"/>
  <c r="CC27" i="54"/>
  <c r="CB27" i="54"/>
  <c r="CA27" i="54"/>
  <c r="BZ27" i="54"/>
  <c r="BY27" i="54"/>
  <c r="BX27" i="54"/>
  <c r="BW27" i="54"/>
  <c r="BV27" i="54"/>
  <c r="BU27" i="54"/>
  <c r="BT27" i="54"/>
  <c r="BS27" i="54"/>
  <c r="BR27" i="54"/>
  <c r="BQ27" i="54"/>
  <c r="BP27" i="54"/>
  <c r="BO27" i="54"/>
  <c r="BN27" i="54"/>
  <c r="BM27" i="54"/>
  <c r="BL27" i="54"/>
  <c r="BK27" i="54"/>
  <c r="BJ27" i="54"/>
  <c r="BI27" i="54"/>
  <c r="BH27" i="54"/>
  <c r="BG27" i="54"/>
  <c r="D27" i="54"/>
  <c r="DE26" i="54"/>
  <c r="DD26" i="54"/>
  <c r="DC26" i="54"/>
  <c r="DB26" i="54"/>
  <c r="DA26" i="54"/>
  <c r="CZ26" i="54"/>
  <c r="CY26" i="54"/>
  <c r="CX26" i="54"/>
  <c r="CW26" i="54"/>
  <c r="CV26" i="54"/>
  <c r="CU26" i="54"/>
  <c r="CT26" i="54"/>
  <c r="CS26" i="54"/>
  <c r="CR26" i="54"/>
  <c r="CQ26" i="54"/>
  <c r="CP26" i="54"/>
  <c r="CO26" i="54"/>
  <c r="CN26" i="54"/>
  <c r="CM26" i="54"/>
  <c r="CL26" i="54"/>
  <c r="CK26" i="54"/>
  <c r="CJ26" i="54"/>
  <c r="CI26" i="54"/>
  <c r="CH26" i="54"/>
  <c r="CG26" i="54"/>
  <c r="CE26" i="54"/>
  <c r="CD26" i="54"/>
  <c r="CC26" i="54"/>
  <c r="CB26" i="54"/>
  <c r="CA26" i="54"/>
  <c r="BZ26" i="54"/>
  <c r="BY26" i="54"/>
  <c r="BX26" i="54"/>
  <c r="BW26" i="54"/>
  <c r="BV26" i="54"/>
  <c r="BU26" i="54"/>
  <c r="BT26" i="54"/>
  <c r="BS26" i="54"/>
  <c r="BR26" i="54"/>
  <c r="BQ26" i="54"/>
  <c r="BP26" i="54"/>
  <c r="BO26" i="54"/>
  <c r="BN26" i="54"/>
  <c r="BM26" i="54"/>
  <c r="BL26" i="54"/>
  <c r="BK26" i="54"/>
  <c r="BJ26" i="54"/>
  <c r="BI26" i="54"/>
  <c r="BH26" i="54"/>
  <c r="BG26" i="54"/>
  <c r="D26" i="54"/>
  <c r="DE25" i="54"/>
  <c r="DD25" i="54"/>
  <c r="DC25" i="54"/>
  <c r="DB25" i="54"/>
  <c r="DA25" i="54"/>
  <c r="CZ25" i="54"/>
  <c r="CY25" i="54"/>
  <c r="CX25" i="54"/>
  <c r="CW25" i="54"/>
  <c r="CV25" i="54"/>
  <c r="CU25" i="54"/>
  <c r="CT25" i="54"/>
  <c r="CS25" i="54"/>
  <c r="CR25" i="54"/>
  <c r="CQ25" i="54"/>
  <c r="CP25" i="54"/>
  <c r="CO25" i="54"/>
  <c r="CN25" i="54"/>
  <c r="CM25" i="54"/>
  <c r="CL25" i="54"/>
  <c r="CK25" i="54"/>
  <c r="CJ25" i="54"/>
  <c r="CI25" i="54"/>
  <c r="CH25" i="54"/>
  <c r="CG25" i="54"/>
  <c r="CE25" i="54"/>
  <c r="CD25" i="54"/>
  <c r="CC25" i="54"/>
  <c r="CB25" i="54"/>
  <c r="CA25" i="54"/>
  <c r="BZ25" i="54"/>
  <c r="BY25" i="54"/>
  <c r="BX25" i="54"/>
  <c r="BW25" i="54"/>
  <c r="BV25" i="54"/>
  <c r="BU25" i="54"/>
  <c r="BT25" i="54"/>
  <c r="BS25" i="54"/>
  <c r="BR25" i="54"/>
  <c r="BQ25" i="54"/>
  <c r="BP25" i="54"/>
  <c r="BO25" i="54"/>
  <c r="BN25" i="54"/>
  <c r="BM25" i="54"/>
  <c r="BL25" i="54"/>
  <c r="BK25" i="54"/>
  <c r="BJ25" i="54"/>
  <c r="BI25" i="54"/>
  <c r="BH25" i="54"/>
  <c r="BG25" i="54"/>
  <c r="D25" i="54"/>
  <c r="DE24" i="54"/>
  <c r="DD24" i="54"/>
  <c r="DC24" i="54"/>
  <c r="DB24" i="54"/>
  <c r="DA24" i="54"/>
  <c r="CZ24" i="54"/>
  <c r="CY24" i="54"/>
  <c r="CX24" i="54"/>
  <c r="CW24" i="54"/>
  <c r="CV24" i="54"/>
  <c r="CU24" i="54"/>
  <c r="CT24" i="54"/>
  <c r="CS24" i="54"/>
  <c r="CR24" i="54"/>
  <c r="CQ24" i="54"/>
  <c r="CP24" i="54"/>
  <c r="CO24" i="54"/>
  <c r="CN24" i="54"/>
  <c r="CM24" i="54"/>
  <c r="CL24" i="54"/>
  <c r="CK24" i="54"/>
  <c r="CJ24" i="54"/>
  <c r="CI24" i="54"/>
  <c r="CH24" i="54"/>
  <c r="CG24" i="54"/>
  <c r="CE24" i="54"/>
  <c r="CD24" i="54"/>
  <c r="CC24" i="54"/>
  <c r="CB24" i="54"/>
  <c r="CA24" i="54"/>
  <c r="FA24" i="54" s="1"/>
  <c r="BZ24" i="54"/>
  <c r="BY24" i="54"/>
  <c r="BX24" i="54"/>
  <c r="BW24" i="54"/>
  <c r="EW24" i="54" s="1"/>
  <c r="BV24" i="54"/>
  <c r="BU24" i="54"/>
  <c r="BT24" i="54"/>
  <c r="BS24" i="54"/>
  <c r="BR24" i="54"/>
  <c r="BQ24" i="54"/>
  <c r="BP24" i="54"/>
  <c r="BO24" i="54"/>
  <c r="BN24" i="54"/>
  <c r="BM24" i="54"/>
  <c r="BL24" i="54"/>
  <c r="BK24" i="54"/>
  <c r="EK24" i="54" s="1"/>
  <c r="BJ24" i="54"/>
  <c r="BI24" i="54"/>
  <c r="BH24" i="54"/>
  <c r="BG24" i="54"/>
  <c r="D24" i="54"/>
  <c r="DE23" i="54"/>
  <c r="DD23" i="54"/>
  <c r="DC23" i="54"/>
  <c r="DB23" i="54"/>
  <c r="DA23" i="54"/>
  <c r="CZ23" i="54"/>
  <c r="CY23" i="54"/>
  <c r="CX23" i="54"/>
  <c r="CW23" i="54"/>
  <c r="CV23" i="54"/>
  <c r="CU23" i="54"/>
  <c r="CT23" i="54"/>
  <c r="CS23" i="54"/>
  <c r="CR23" i="54"/>
  <c r="CQ23" i="54"/>
  <c r="CP23" i="54"/>
  <c r="CO23" i="54"/>
  <c r="CN23" i="54"/>
  <c r="CM23" i="54"/>
  <c r="CL23" i="54"/>
  <c r="CK23" i="54"/>
  <c r="CJ23" i="54"/>
  <c r="CI23" i="54"/>
  <c r="CH23" i="54"/>
  <c r="CG23" i="54"/>
  <c r="CE23" i="54"/>
  <c r="CD23" i="54"/>
  <c r="CC23" i="54"/>
  <c r="CB23" i="54"/>
  <c r="CA23" i="54"/>
  <c r="BZ23" i="54"/>
  <c r="BY23" i="54"/>
  <c r="BX23" i="54"/>
  <c r="BW23" i="54"/>
  <c r="BV23" i="54"/>
  <c r="BU23" i="54"/>
  <c r="BT23" i="54"/>
  <c r="BS23" i="54"/>
  <c r="BR23" i="54"/>
  <c r="BQ23" i="54"/>
  <c r="BP23" i="54"/>
  <c r="BO23" i="54"/>
  <c r="BN23" i="54"/>
  <c r="BM23" i="54"/>
  <c r="BL23" i="54"/>
  <c r="BK23" i="54"/>
  <c r="BJ23" i="54"/>
  <c r="BI23" i="54"/>
  <c r="BH23" i="54"/>
  <c r="BG23" i="54"/>
  <c r="D23" i="54"/>
  <c r="DE22" i="54"/>
  <c r="DD22" i="54"/>
  <c r="DC22" i="54"/>
  <c r="DB22" i="54"/>
  <c r="DA22" i="54"/>
  <c r="CZ22" i="54"/>
  <c r="CY22" i="54"/>
  <c r="CX22" i="54"/>
  <c r="CW22" i="54"/>
  <c r="CV22" i="54"/>
  <c r="CU22" i="54"/>
  <c r="CT22" i="54"/>
  <c r="CS22" i="54"/>
  <c r="CR22" i="54"/>
  <c r="CQ22" i="54"/>
  <c r="CP22" i="54"/>
  <c r="CO22" i="54"/>
  <c r="CN22" i="54"/>
  <c r="CM22" i="54"/>
  <c r="CL22" i="54"/>
  <c r="CK22" i="54"/>
  <c r="CJ22" i="54"/>
  <c r="CI22" i="54"/>
  <c r="CH22" i="54"/>
  <c r="CG22" i="54"/>
  <c r="CE22" i="54"/>
  <c r="CD22" i="54"/>
  <c r="CC22" i="54"/>
  <c r="CB22" i="54"/>
  <c r="CA22" i="54"/>
  <c r="BZ22" i="54"/>
  <c r="BY22" i="54"/>
  <c r="BX22" i="54"/>
  <c r="BW22" i="54"/>
  <c r="BV22" i="54"/>
  <c r="BU22" i="54"/>
  <c r="BT22" i="54"/>
  <c r="BS22" i="54"/>
  <c r="BR22" i="54"/>
  <c r="BQ22" i="54"/>
  <c r="BP22" i="54"/>
  <c r="BO22" i="54"/>
  <c r="BN22" i="54"/>
  <c r="BM22" i="54"/>
  <c r="BL22" i="54"/>
  <c r="BK22" i="54"/>
  <c r="BJ22" i="54"/>
  <c r="BI22" i="54"/>
  <c r="BH22" i="54"/>
  <c r="BG22" i="54"/>
  <c r="D22" i="54"/>
  <c r="DE21" i="54"/>
  <c r="DD21" i="54"/>
  <c r="DC21" i="54"/>
  <c r="DB21" i="54"/>
  <c r="DA21" i="54"/>
  <c r="CZ21" i="54"/>
  <c r="CY21" i="54"/>
  <c r="CX21" i="54"/>
  <c r="CW21" i="54"/>
  <c r="CV21" i="54"/>
  <c r="CU21" i="54"/>
  <c r="CT21" i="54"/>
  <c r="CS21" i="54"/>
  <c r="CR21" i="54"/>
  <c r="CQ21" i="54"/>
  <c r="CP21" i="54"/>
  <c r="CO21" i="54"/>
  <c r="CN21" i="54"/>
  <c r="CM21" i="54"/>
  <c r="CL21" i="54"/>
  <c r="CK21" i="54"/>
  <c r="CJ21" i="54"/>
  <c r="CI21" i="54"/>
  <c r="CH21" i="54"/>
  <c r="CG21" i="54"/>
  <c r="CE21" i="54"/>
  <c r="CD21" i="54"/>
  <c r="CC21" i="54"/>
  <c r="CB21" i="54"/>
  <c r="CA21" i="54"/>
  <c r="BZ21" i="54"/>
  <c r="BY21" i="54"/>
  <c r="BX21" i="54"/>
  <c r="BW21" i="54"/>
  <c r="BV21" i="54"/>
  <c r="BU21" i="54"/>
  <c r="BT21" i="54"/>
  <c r="BS21" i="54"/>
  <c r="BR21" i="54"/>
  <c r="ER21" i="54" s="1"/>
  <c r="BQ21" i="54"/>
  <c r="BP21" i="54"/>
  <c r="BO21" i="54"/>
  <c r="BN21" i="54"/>
  <c r="BM21" i="54"/>
  <c r="BL21" i="54"/>
  <c r="BK21" i="54"/>
  <c r="BJ21" i="54"/>
  <c r="BI21" i="54"/>
  <c r="BH21" i="54"/>
  <c r="BG21" i="54"/>
  <c r="D21" i="54"/>
  <c r="DE20" i="54"/>
  <c r="EE20" i="54" s="1"/>
  <c r="DD20" i="54"/>
  <c r="DC20" i="54"/>
  <c r="DB20" i="54"/>
  <c r="DA20" i="54"/>
  <c r="CZ20" i="54"/>
  <c r="CY20" i="54"/>
  <c r="CX20" i="54"/>
  <c r="CW20" i="54"/>
  <c r="CV20" i="54"/>
  <c r="CU20" i="54"/>
  <c r="CT20" i="54"/>
  <c r="CS20" i="54"/>
  <c r="DS20" i="54" s="1"/>
  <c r="CR20" i="54"/>
  <c r="CQ20" i="54"/>
  <c r="CP20" i="54"/>
  <c r="CO20" i="54"/>
  <c r="CN20" i="54"/>
  <c r="CM20" i="54"/>
  <c r="CL20" i="54"/>
  <c r="CK20" i="54"/>
  <c r="CJ20" i="54"/>
  <c r="CI20" i="54"/>
  <c r="CH20" i="54"/>
  <c r="CG20" i="54"/>
  <c r="DG20" i="54" s="1"/>
  <c r="CE20" i="54"/>
  <c r="CD20" i="54"/>
  <c r="FD20" i="54" s="1"/>
  <c r="CC20" i="54"/>
  <c r="CB20" i="54"/>
  <c r="CA20" i="54"/>
  <c r="BZ20" i="54"/>
  <c r="EZ20" i="54" s="1"/>
  <c r="BY20" i="54"/>
  <c r="BX20" i="54"/>
  <c r="BW20" i="54"/>
  <c r="BV20" i="54"/>
  <c r="BU20" i="54"/>
  <c r="BT20" i="54"/>
  <c r="BS20" i="54"/>
  <c r="BR20" i="54"/>
  <c r="ER20" i="54" s="1"/>
  <c r="BQ20" i="54"/>
  <c r="BP20" i="54"/>
  <c r="BO20" i="54"/>
  <c r="BN20" i="54"/>
  <c r="BM20" i="54"/>
  <c r="BL20" i="54"/>
  <c r="BK20" i="54"/>
  <c r="BJ20" i="54"/>
  <c r="EJ20" i="54" s="1"/>
  <c r="BI20" i="54"/>
  <c r="BH20" i="54"/>
  <c r="BG20" i="54"/>
  <c r="D20" i="54"/>
  <c r="DE19" i="54"/>
  <c r="DD19" i="54"/>
  <c r="DC19" i="54"/>
  <c r="DB19" i="54"/>
  <c r="DA19" i="54"/>
  <c r="CZ19" i="54"/>
  <c r="CY19" i="54"/>
  <c r="CX19" i="54"/>
  <c r="CW19" i="54"/>
  <c r="CV19" i="54"/>
  <c r="CU19" i="54"/>
  <c r="CT19" i="54"/>
  <c r="DT19" i="54" s="1"/>
  <c r="CS19" i="54"/>
  <c r="CR19" i="54"/>
  <c r="CQ19" i="54"/>
  <c r="CP19" i="54"/>
  <c r="CO19" i="54"/>
  <c r="CN19" i="54"/>
  <c r="CM19" i="54"/>
  <c r="CL19" i="54"/>
  <c r="CK19" i="54"/>
  <c r="CJ19" i="54"/>
  <c r="CI19" i="54"/>
  <c r="CH19" i="54"/>
  <c r="DH19" i="54" s="1"/>
  <c r="CG19" i="54"/>
  <c r="CE19" i="54"/>
  <c r="CD19" i="54"/>
  <c r="CC19" i="54"/>
  <c r="FC19" i="54" s="1"/>
  <c r="CB19" i="54"/>
  <c r="CA19" i="54"/>
  <c r="BZ19" i="54"/>
  <c r="BY19" i="54"/>
  <c r="EY19" i="54" s="1"/>
  <c r="BX19" i="54"/>
  <c r="BW19" i="54"/>
  <c r="BV19" i="54"/>
  <c r="BU19" i="54"/>
  <c r="EU19" i="54" s="1"/>
  <c r="BT19" i="54"/>
  <c r="BS19" i="54"/>
  <c r="BR19" i="54"/>
  <c r="BQ19" i="54"/>
  <c r="EQ19" i="54" s="1"/>
  <c r="BP19" i="54"/>
  <c r="BO19" i="54"/>
  <c r="BN19" i="54"/>
  <c r="BM19" i="54"/>
  <c r="BL19" i="54"/>
  <c r="BK19" i="54"/>
  <c r="BJ19" i="54"/>
  <c r="BI19" i="54"/>
  <c r="EI19" i="54" s="1"/>
  <c r="BH19" i="54"/>
  <c r="BG19" i="54"/>
  <c r="D19" i="54"/>
  <c r="DE18" i="54"/>
  <c r="DD18" i="54"/>
  <c r="DC18" i="54"/>
  <c r="DB18" i="54"/>
  <c r="DA18" i="54"/>
  <c r="CZ18" i="54"/>
  <c r="CY18" i="54"/>
  <c r="CX18" i="54"/>
  <c r="CW18" i="54"/>
  <c r="EW18" i="54" s="1"/>
  <c r="CV18" i="54"/>
  <c r="CU18" i="54"/>
  <c r="CT18" i="54"/>
  <c r="CS18" i="54"/>
  <c r="CR18" i="54"/>
  <c r="CQ18" i="54"/>
  <c r="CP18" i="54"/>
  <c r="CO18" i="54"/>
  <c r="CN18" i="54"/>
  <c r="CM18" i="54"/>
  <c r="CL18" i="54"/>
  <c r="CK18" i="54"/>
  <c r="DK18" i="54" s="1"/>
  <c r="CJ18" i="54"/>
  <c r="CI18" i="54"/>
  <c r="CH18" i="54"/>
  <c r="CG18" i="54"/>
  <c r="CE18" i="54"/>
  <c r="CD18" i="54"/>
  <c r="CC18" i="54"/>
  <c r="CB18" i="54"/>
  <c r="CA18" i="54"/>
  <c r="BZ18" i="54"/>
  <c r="BY18" i="54"/>
  <c r="BX18" i="54"/>
  <c r="EX18" i="54" s="1"/>
  <c r="BW18" i="54"/>
  <c r="BV18" i="54"/>
  <c r="BU18" i="54"/>
  <c r="BT18" i="54"/>
  <c r="BS18" i="54"/>
  <c r="BR18" i="54"/>
  <c r="BQ18" i="54"/>
  <c r="BP18" i="54"/>
  <c r="BO18" i="54"/>
  <c r="BN18" i="54"/>
  <c r="BM18" i="54"/>
  <c r="BL18" i="54"/>
  <c r="EL18" i="54" s="1"/>
  <c r="BK18" i="54"/>
  <c r="BJ18" i="54"/>
  <c r="BI18" i="54"/>
  <c r="BH18" i="54"/>
  <c r="EH18" i="54" s="1"/>
  <c r="BG18" i="54"/>
  <c r="D18" i="54"/>
  <c r="DE17" i="54"/>
  <c r="DD17" i="54"/>
  <c r="DC17" i="54"/>
  <c r="DB17" i="54"/>
  <c r="DA17" i="54"/>
  <c r="CZ17" i="54"/>
  <c r="EZ17" i="54" s="1"/>
  <c r="CY17" i="54"/>
  <c r="CX17" i="54"/>
  <c r="CW17" i="54"/>
  <c r="CV17" i="54"/>
  <c r="CU17" i="54"/>
  <c r="CT17" i="54"/>
  <c r="CS17" i="54"/>
  <c r="CR17" i="54"/>
  <c r="CQ17" i="54"/>
  <c r="CP17" i="54"/>
  <c r="CO17" i="54"/>
  <c r="CN17" i="54"/>
  <c r="EN17" i="54" s="1"/>
  <c r="CM17" i="54"/>
  <c r="CL17" i="54"/>
  <c r="CK17" i="54"/>
  <c r="CJ17" i="54"/>
  <c r="CI17" i="54"/>
  <c r="CH17" i="54"/>
  <c r="CG17" i="54"/>
  <c r="CE17" i="54"/>
  <c r="CD17" i="54"/>
  <c r="CC17" i="54"/>
  <c r="FC17" i="54" s="1"/>
  <c r="CB17" i="54"/>
  <c r="CA17" i="54"/>
  <c r="BZ17" i="54"/>
  <c r="BY17" i="54"/>
  <c r="EY17" i="54" s="1"/>
  <c r="BX17" i="54"/>
  <c r="BW17" i="54"/>
  <c r="BV17" i="54"/>
  <c r="BU17" i="54"/>
  <c r="BT17" i="54"/>
  <c r="BS17" i="54"/>
  <c r="BR17" i="54"/>
  <c r="BQ17" i="54"/>
  <c r="BP17" i="54"/>
  <c r="BO17" i="54"/>
  <c r="BN17" i="54"/>
  <c r="BM17" i="54"/>
  <c r="EM17" i="54" s="1"/>
  <c r="BL17" i="54"/>
  <c r="BK17" i="54"/>
  <c r="BJ17" i="54"/>
  <c r="BI17" i="54"/>
  <c r="BH17" i="54"/>
  <c r="BG17" i="54"/>
  <c r="D17" i="54"/>
  <c r="BA15" i="54"/>
  <c r="EE15" i="54" s="1"/>
  <c r="FE15" i="54" s="1"/>
  <c r="AY15" i="54"/>
  <c r="ED15" i="54" s="1"/>
  <c r="FD15" i="54" s="1"/>
  <c r="AW15" i="54"/>
  <c r="EC15" i="54" s="1"/>
  <c r="FC15" i="54" s="1"/>
  <c r="AU15" i="54"/>
  <c r="EB15" i="54" s="1"/>
  <c r="FB15" i="54" s="1"/>
  <c r="AS15" i="54"/>
  <c r="EA15" i="54" s="1"/>
  <c r="FA15" i="54" s="1"/>
  <c r="AQ15" i="54"/>
  <c r="DZ15" i="54" s="1"/>
  <c r="EZ15" i="54" s="1"/>
  <c r="AO15" i="54"/>
  <c r="DY15" i="54" s="1"/>
  <c r="EY15" i="54" s="1"/>
  <c r="AM15" i="54"/>
  <c r="DX15" i="54" s="1"/>
  <c r="EX15" i="54" s="1"/>
  <c r="AK15" i="54"/>
  <c r="DW15" i="54" s="1"/>
  <c r="EW15" i="54" s="1"/>
  <c r="AI15" i="54"/>
  <c r="DV15" i="54" s="1"/>
  <c r="EV15" i="54" s="1"/>
  <c r="AG15" i="54"/>
  <c r="DU15" i="54" s="1"/>
  <c r="EU15" i="54" s="1"/>
  <c r="AE15" i="54"/>
  <c r="DT15" i="54" s="1"/>
  <c r="ET15" i="54" s="1"/>
  <c r="AC15" i="54"/>
  <c r="DS15" i="54" s="1"/>
  <c r="ES15" i="54" s="1"/>
  <c r="AA15" i="54"/>
  <c r="DR15" i="54" s="1"/>
  <c r="ER15" i="54" s="1"/>
  <c r="Y15" i="54"/>
  <c r="DQ15" i="54" s="1"/>
  <c r="EQ15" i="54" s="1"/>
  <c r="W15" i="54"/>
  <c r="DP15" i="54" s="1"/>
  <c r="EP15" i="54" s="1"/>
  <c r="U15" i="54"/>
  <c r="DO15" i="54" s="1"/>
  <c r="EO15" i="54" s="1"/>
  <c r="S15" i="54"/>
  <c r="DN15" i="54" s="1"/>
  <c r="EN15" i="54" s="1"/>
  <c r="Q15" i="54"/>
  <c r="DM15" i="54" s="1"/>
  <c r="EM15" i="54" s="1"/>
  <c r="O15" i="54"/>
  <c r="DL15" i="54" s="1"/>
  <c r="EL15" i="54" s="1"/>
  <c r="M15" i="54"/>
  <c r="DK15" i="54" s="1"/>
  <c r="EK15" i="54" s="1"/>
  <c r="K15" i="54"/>
  <c r="DJ15" i="54" s="1"/>
  <c r="I15" i="54"/>
  <c r="DI15" i="54" s="1"/>
  <c r="EI15" i="54" s="1"/>
  <c r="G15" i="54"/>
  <c r="DH15" i="54" s="1"/>
  <c r="EH15" i="54" s="1"/>
  <c r="E15" i="54"/>
  <c r="DG15" i="54" s="1"/>
  <c r="EG15" i="54" s="1"/>
  <c r="B5" i="54"/>
  <c r="DE56" i="53"/>
  <c r="DD56" i="53"/>
  <c r="DC56" i="53"/>
  <c r="DB56" i="53"/>
  <c r="DA56" i="53"/>
  <c r="CZ56" i="53"/>
  <c r="CY56" i="53"/>
  <c r="CX56" i="53"/>
  <c r="CW56" i="53"/>
  <c r="CV56" i="53"/>
  <c r="CU56" i="53"/>
  <c r="CT56" i="53"/>
  <c r="CS56" i="53"/>
  <c r="CR56" i="53"/>
  <c r="CQ56" i="53"/>
  <c r="CP56" i="53"/>
  <c r="CO56" i="53"/>
  <c r="CN56" i="53"/>
  <c r="CM56" i="53"/>
  <c r="CL56" i="53"/>
  <c r="CK56" i="53"/>
  <c r="CJ56" i="53"/>
  <c r="CI56" i="53"/>
  <c r="CH56" i="53"/>
  <c r="CG56" i="53"/>
  <c r="CE56" i="53"/>
  <c r="CD56" i="53"/>
  <c r="CC56" i="53"/>
  <c r="CB56" i="53"/>
  <c r="CA56" i="53"/>
  <c r="BZ56" i="53"/>
  <c r="BY56" i="53"/>
  <c r="BX56" i="53"/>
  <c r="BW56" i="53"/>
  <c r="DW56" i="53" s="1"/>
  <c r="BV56" i="53"/>
  <c r="BU56" i="53"/>
  <c r="BT56" i="53"/>
  <c r="BS56" i="53"/>
  <c r="BR56" i="53"/>
  <c r="BQ56" i="53"/>
  <c r="BP56" i="53"/>
  <c r="BO56" i="53"/>
  <c r="DO56" i="53" s="1"/>
  <c r="BN56" i="53"/>
  <c r="BM56" i="53"/>
  <c r="BL56" i="53"/>
  <c r="BK56" i="53"/>
  <c r="BJ56" i="53"/>
  <c r="BI56" i="53"/>
  <c r="BH56" i="53"/>
  <c r="BG56" i="53"/>
  <c r="D56" i="53"/>
  <c r="DE55" i="53"/>
  <c r="DD55" i="53"/>
  <c r="DC55" i="53"/>
  <c r="DB55" i="53"/>
  <c r="DA55" i="53"/>
  <c r="CZ55" i="53"/>
  <c r="CY55" i="53"/>
  <c r="CX55" i="53"/>
  <c r="CW55" i="53"/>
  <c r="CV55" i="53"/>
  <c r="CU55" i="53"/>
  <c r="CT55" i="53"/>
  <c r="CS55" i="53"/>
  <c r="CR55" i="53"/>
  <c r="CQ55" i="53"/>
  <c r="CP55" i="53"/>
  <c r="CO55" i="53"/>
  <c r="CN55" i="53"/>
  <c r="CM55" i="53"/>
  <c r="CL55" i="53"/>
  <c r="CK55" i="53"/>
  <c r="CJ55" i="53"/>
  <c r="CI55" i="53"/>
  <c r="CH55" i="53"/>
  <c r="CG55" i="53"/>
  <c r="CE55" i="53"/>
  <c r="CD55" i="53"/>
  <c r="CC55" i="53"/>
  <c r="CB55" i="53"/>
  <c r="FB55" i="53" s="1"/>
  <c r="CA55" i="53"/>
  <c r="BZ55" i="53"/>
  <c r="BY55" i="53"/>
  <c r="BX55" i="53"/>
  <c r="BW55" i="53"/>
  <c r="BV55" i="53"/>
  <c r="BU55" i="53"/>
  <c r="BT55" i="53"/>
  <c r="BS55" i="53"/>
  <c r="BR55" i="53"/>
  <c r="BQ55" i="53"/>
  <c r="BP55" i="53"/>
  <c r="BO55" i="53"/>
  <c r="BN55" i="53"/>
  <c r="BM55" i="53"/>
  <c r="BL55" i="53"/>
  <c r="BK55" i="53"/>
  <c r="BJ55" i="53"/>
  <c r="BI55" i="53"/>
  <c r="BH55" i="53"/>
  <c r="BG55" i="53"/>
  <c r="D55" i="53"/>
  <c r="DE54" i="53"/>
  <c r="DD54" i="53"/>
  <c r="DC54" i="53"/>
  <c r="DB54" i="53"/>
  <c r="DA54" i="53"/>
  <c r="EA54" i="53" s="1"/>
  <c r="CZ54" i="53"/>
  <c r="CY54" i="53"/>
  <c r="CX54" i="53"/>
  <c r="CW54" i="53"/>
  <c r="CV54" i="53"/>
  <c r="CU54" i="53"/>
  <c r="CT54" i="53"/>
  <c r="CS54" i="53"/>
  <c r="CR54" i="53"/>
  <c r="CQ54" i="53"/>
  <c r="CP54" i="53"/>
  <c r="CO54" i="53"/>
  <c r="DO54" i="53" s="1"/>
  <c r="CN54" i="53"/>
  <c r="CM54" i="53"/>
  <c r="CL54" i="53"/>
  <c r="CK54" i="53"/>
  <c r="CJ54" i="53"/>
  <c r="CI54" i="53"/>
  <c r="CH54" i="53"/>
  <c r="CG54" i="53"/>
  <c r="CE54" i="53"/>
  <c r="CD54" i="53"/>
  <c r="FD54" i="53" s="1"/>
  <c r="CC54" i="53"/>
  <c r="CB54" i="53"/>
  <c r="CA54" i="53"/>
  <c r="BZ54" i="53"/>
  <c r="EZ54" i="53" s="1"/>
  <c r="BY54" i="53"/>
  <c r="BX54" i="53"/>
  <c r="BW54" i="53"/>
  <c r="BV54" i="53"/>
  <c r="EV54" i="53" s="1"/>
  <c r="BU54" i="53"/>
  <c r="BT54" i="53"/>
  <c r="BS54" i="53"/>
  <c r="BR54" i="53"/>
  <c r="ER54" i="53" s="1"/>
  <c r="BQ54" i="53"/>
  <c r="BP54" i="53"/>
  <c r="BO54" i="53"/>
  <c r="BN54" i="53"/>
  <c r="EN54" i="53" s="1"/>
  <c r="BM54" i="53"/>
  <c r="BL54" i="53"/>
  <c r="BK54" i="53"/>
  <c r="BJ54" i="53"/>
  <c r="EJ54" i="53" s="1"/>
  <c r="BI54" i="53"/>
  <c r="BH54" i="53"/>
  <c r="BG54" i="53"/>
  <c r="D54" i="53"/>
  <c r="DE53" i="53"/>
  <c r="DD53" i="53"/>
  <c r="DC53" i="53"/>
  <c r="DB53" i="53"/>
  <c r="DA53" i="53"/>
  <c r="CZ53" i="53"/>
  <c r="CY53" i="53"/>
  <c r="CX53" i="53"/>
  <c r="CW53" i="53"/>
  <c r="CV53" i="53"/>
  <c r="CU53" i="53"/>
  <c r="CT53" i="53"/>
  <c r="CS53" i="53"/>
  <c r="CR53" i="53"/>
  <c r="CQ53" i="53"/>
  <c r="CP53" i="53"/>
  <c r="CO53" i="53"/>
  <c r="CN53" i="53"/>
  <c r="CM53" i="53"/>
  <c r="CL53" i="53"/>
  <c r="CK53" i="53"/>
  <c r="CJ53" i="53"/>
  <c r="CI53" i="53"/>
  <c r="CH53" i="53"/>
  <c r="CG53" i="53"/>
  <c r="CE53" i="53"/>
  <c r="CD53" i="53"/>
  <c r="CC53" i="53"/>
  <c r="CB53" i="53"/>
  <c r="CA53" i="53"/>
  <c r="BZ53" i="53"/>
  <c r="BY53" i="53"/>
  <c r="BX53" i="53"/>
  <c r="BW53" i="53"/>
  <c r="BV53" i="53"/>
  <c r="BU53" i="53"/>
  <c r="BT53" i="53"/>
  <c r="BS53" i="53"/>
  <c r="BR53" i="53"/>
  <c r="BQ53" i="53"/>
  <c r="BP53" i="53"/>
  <c r="BO53" i="53"/>
  <c r="BN53" i="53"/>
  <c r="BM53" i="53"/>
  <c r="BL53" i="53"/>
  <c r="BK53" i="53"/>
  <c r="BJ53" i="53"/>
  <c r="BI53" i="53"/>
  <c r="BH53" i="53"/>
  <c r="BG53" i="53"/>
  <c r="D53" i="53"/>
  <c r="DE52" i="53"/>
  <c r="FE52" i="53" s="1"/>
  <c r="DD52" i="53"/>
  <c r="DC52" i="53"/>
  <c r="DB52" i="53"/>
  <c r="DA52" i="53"/>
  <c r="CZ52" i="53"/>
  <c r="CY52" i="53"/>
  <c r="CX52" i="53"/>
  <c r="CW52" i="53"/>
  <c r="CV52" i="53"/>
  <c r="CU52" i="53"/>
  <c r="CT52" i="53"/>
  <c r="CS52" i="53"/>
  <c r="ES52" i="53" s="1"/>
  <c r="CR52" i="53"/>
  <c r="CQ52" i="53"/>
  <c r="CP52" i="53"/>
  <c r="CO52" i="53"/>
  <c r="CN52" i="53"/>
  <c r="CM52" i="53"/>
  <c r="CL52" i="53"/>
  <c r="CK52" i="53"/>
  <c r="CJ52" i="53"/>
  <c r="CI52" i="53"/>
  <c r="CH52" i="53"/>
  <c r="CG52" i="53"/>
  <c r="EG52" i="53" s="1"/>
  <c r="CE52" i="53"/>
  <c r="CD52" i="53"/>
  <c r="CC52" i="53"/>
  <c r="CB52" i="53"/>
  <c r="CA52" i="53"/>
  <c r="BZ52" i="53"/>
  <c r="BY52" i="53"/>
  <c r="BX52" i="53"/>
  <c r="EX52" i="53" s="1"/>
  <c r="BW52" i="53"/>
  <c r="BV52" i="53"/>
  <c r="BU52" i="53"/>
  <c r="BT52" i="53"/>
  <c r="BS52" i="53"/>
  <c r="BR52" i="53"/>
  <c r="BQ52" i="53"/>
  <c r="BP52" i="53"/>
  <c r="EP52" i="53" s="1"/>
  <c r="BO52" i="53"/>
  <c r="BN52" i="53"/>
  <c r="BM52" i="53"/>
  <c r="BL52" i="53"/>
  <c r="BK52" i="53"/>
  <c r="BJ52" i="53"/>
  <c r="BI52" i="53"/>
  <c r="BH52" i="53"/>
  <c r="EH52" i="53" s="1"/>
  <c r="BG52" i="53"/>
  <c r="D52" i="53"/>
  <c r="DE51" i="53"/>
  <c r="DD51" i="53"/>
  <c r="DC51" i="53"/>
  <c r="DB51" i="53"/>
  <c r="DA51" i="53"/>
  <c r="CZ51" i="53"/>
  <c r="CY51" i="53"/>
  <c r="CX51" i="53"/>
  <c r="CW51" i="53"/>
  <c r="CV51" i="53"/>
  <c r="CU51" i="53"/>
  <c r="CT51" i="53"/>
  <c r="CS51" i="53"/>
  <c r="CR51" i="53"/>
  <c r="CQ51" i="53"/>
  <c r="CP51" i="53"/>
  <c r="CO51" i="53"/>
  <c r="CN51" i="53"/>
  <c r="CM51" i="53"/>
  <c r="CL51" i="53"/>
  <c r="CK51" i="53"/>
  <c r="CJ51" i="53"/>
  <c r="CI51" i="53"/>
  <c r="CH51" i="53"/>
  <c r="CG51" i="53"/>
  <c r="CE51" i="53"/>
  <c r="CD51" i="53"/>
  <c r="CC51" i="53"/>
  <c r="CB51" i="53"/>
  <c r="CA51" i="53"/>
  <c r="BZ51" i="53"/>
  <c r="BY51" i="53"/>
  <c r="BX51" i="53"/>
  <c r="BW51" i="53"/>
  <c r="BV51" i="53"/>
  <c r="BU51" i="53"/>
  <c r="EU51" i="53" s="1"/>
  <c r="BT51" i="53"/>
  <c r="BS51" i="53"/>
  <c r="BR51" i="53"/>
  <c r="BQ51" i="53"/>
  <c r="BP51" i="53"/>
  <c r="BO51" i="53"/>
  <c r="BN51" i="53"/>
  <c r="BM51" i="53"/>
  <c r="EM51" i="53" s="1"/>
  <c r="BL51" i="53"/>
  <c r="BK51" i="53"/>
  <c r="BJ51" i="53"/>
  <c r="BI51" i="53"/>
  <c r="EI51" i="53" s="1"/>
  <c r="BH51" i="53"/>
  <c r="BG51" i="53"/>
  <c r="D51" i="53"/>
  <c r="DE50" i="53"/>
  <c r="DD50" i="53"/>
  <c r="DC50" i="53"/>
  <c r="DB50" i="53"/>
  <c r="DA50" i="53"/>
  <c r="CZ50" i="53"/>
  <c r="CY50" i="53"/>
  <c r="CX50" i="53"/>
  <c r="CW50" i="53"/>
  <c r="CV50" i="53"/>
  <c r="CU50" i="53"/>
  <c r="CT50" i="53"/>
  <c r="DT50" i="53" s="1"/>
  <c r="CS50" i="53"/>
  <c r="CR50" i="53"/>
  <c r="CQ50" i="53"/>
  <c r="CP50" i="53"/>
  <c r="CO50" i="53"/>
  <c r="CN50" i="53"/>
  <c r="CM50" i="53"/>
  <c r="CL50" i="53"/>
  <c r="CK50" i="53"/>
  <c r="CJ50" i="53"/>
  <c r="CI50" i="53"/>
  <c r="CH50" i="53"/>
  <c r="CG50" i="53"/>
  <c r="CE50" i="53"/>
  <c r="CD50" i="53"/>
  <c r="CC50" i="53"/>
  <c r="CB50" i="53"/>
  <c r="CA50" i="53"/>
  <c r="BZ50" i="53"/>
  <c r="BY50" i="53"/>
  <c r="BX50" i="53"/>
  <c r="BW50" i="53"/>
  <c r="BV50" i="53"/>
  <c r="BU50" i="53"/>
  <c r="BT50" i="53"/>
  <c r="BS50" i="53"/>
  <c r="ES50" i="53" s="1"/>
  <c r="BR50" i="53"/>
  <c r="BQ50" i="53"/>
  <c r="BP50" i="53"/>
  <c r="BO50" i="53"/>
  <c r="BN50" i="53"/>
  <c r="BM50" i="53"/>
  <c r="BL50" i="53"/>
  <c r="BK50" i="53"/>
  <c r="BJ50" i="53"/>
  <c r="BI50" i="53"/>
  <c r="BH50" i="53"/>
  <c r="BG50" i="53"/>
  <c r="D50" i="53"/>
  <c r="DE49" i="53"/>
  <c r="DD49" i="53"/>
  <c r="DC49" i="53"/>
  <c r="DB49" i="53"/>
  <c r="DA49" i="53"/>
  <c r="CZ49" i="53"/>
  <c r="CY49" i="53"/>
  <c r="CX49" i="53"/>
  <c r="CW49" i="53"/>
  <c r="CV49" i="53"/>
  <c r="CU49" i="53"/>
  <c r="CT49" i="53"/>
  <c r="CS49" i="53"/>
  <c r="CR49" i="53"/>
  <c r="CQ49" i="53"/>
  <c r="CP49" i="53"/>
  <c r="CO49" i="53"/>
  <c r="CN49" i="53"/>
  <c r="CM49" i="53"/>
  <c r="CL49" i="53"/>
  <c r="CK49" i="53"/>
  <c r="CJ49" i="53"/>
  <c r="CI49" i="53"/>
  <c r="CH49" i="53"/>
  <c r="CG49" i="53"/>
  <c r="CE49" i="53"/>
  <c r="CD49" i="53"/>
  <c r="CC49" i="53"/>
  <c r="CB49" i="53"/>
  <c r="CA49" i="53"/>
  <c r="BZ49" i="53"/>
  <c r="BY49" i="53"/>
  <c r="BX49" i="53"/>
  <c r="BW49" i="53"/>
  <c r="BV49" i="53"/>
  <c r="BU49" i="53"/>
  <c r="BT49" i="53"/>
  <c r="BS49" i="53"/>
  <c r="BR49" i="53"/>
  <c r="BQ49" i="53"/>
  <c r="BP49" i="53"/>
  <c r="BO49" i="53"/>
  <c r="BN49" i="53"/>
  <c r="BM49" i="53"/>
  <c r="BL49" i="53"/>
  <c r="BK49" i="53"/>
  <c r="BJ49" i="53"/>
  <c r="BI49" i="53"/>
  <c r="BH49" i="53"/>
  <c r="BG49" i="53"/>
  <c r="D49" i="53"/>
  <c r="DE48" i="53"/>
  <c r="DD48" i="53"/>
  <c r="DC48" i="53"/>
  <c r="DB48" i="53"/>
  <c r="DA48" i="53"/>
  <c r="CZ48" i="53"/>
  <c r="CY48" i="53"/>
  <c r="CX48" i="53"/>
  <c r="CW48" i="53"/>
  <c r="CV48" i="53"/>
  <c r="CU48" i="53"/>
  <c r="CT48" i="53"/>
  <c r="CS48" i="53"/>
  <c r="CR48" i="53"/>
  <c r="CQ48" i="53"/>
  <c r="CP48" i="53"/>
  <c r="CO48" i="53"/>
  <c r="CN48" i="53"/>
  <c r="CM48" i="53"/>
  <c r="CL48" i="53"/>
  <c r="CK48" i="53"/>
  <c r="CJ48" i="53"/>
  <c r="CI48" i="53"/>
  <c r="CH48" i="53"/>
  <c r="CG48" i="53"/>
  <c r="CE48" i="53"/>
  <c r="CD48" i="53"/>
  <c r="CC48" i="53"/>
  <c r="FC48" i="53" s="1"/>
  <c r="CB48" i="53"/>
  <c r="CA48" i="53"/>
  <c r="BZ48" i="53"/>
  <c r="BY48" i="53"/>
  <c r="BX48" i="53"/>
  <c r="BW48" i="53"/>
  <c r="BV48" i="53"/>
  <c r="BU48" i="53"/>
  <c r="BT48" i="53"/>
  <c r="BS48" i="53"/>
  <c r="BR48" i="53"/>
  <c r="BQ48" i="53"/>
  <c r="BP48" i="53"/>
  <c r="BO48" i="53"/>
  <c r="BN48" i="53"/>
  <c r="BM48" i="53"/>
  <c r="BL48" i="53"/>
  <c r="BK48" i="53"/>
  <c r="BJ48" i="53"/>
  <c r="BI48" i="53"/>
  <c r="BH48" i="53"/>
  <c r="BG48" i="53"/>
  <c r="D48" i="53"/>
  <c r="DE47" i="53"/>
  <c r="DD47" i="53"/>
  <c r="DC47" i="53"/>
  <c r="DB47" i="53"/>
  <c r="DA47" i="53"/>
  <c r="CZ47" i="53"/>
  <c r="CY47" i="53"/>
  <c r="CX47" i="53"/>
  <c r="CW47" i="53"/>
  <c r="CV47" i="53"/>
  <c r="CU47" i="53"/>
  <c r="CT47" i="53"/>
  <c r="CS47" i="53"/>
  <c r="CR47" i="53"/>
  <c r="CQ47" i="53"/>
  <c r="CP47" i="53"/>
  <c r="CO47" i="53"/>
  <c r="CN47" i="53"/>
  <c r="CM47" i="53"/>
  <c r="CL47" i="53"/>
  <c r="CK47" i="53"/>
  <c r="CJ47" i="53"/>
  <c r="CI47" i="53"/>
  <c r="CH47" i="53"/>
  <c r="CG47" i="53"/>
  <c r="CE47" i="53"/>
  <c r="CD47" i="53"/>
  <c r="CC47" i="53"/>
  <c r="CB47" i="53"/>
  <c r="FB47" i="53" s="1"/>
  <c r="CA47" i="53"/>
  <c r="BZ47" i="53"/>
  <c r="BY47" i="53"/>
  <c r="BX47" i="53"/>
  <c r="BW47" i="53"/>
  <c r="BV47" i="53"/>
  <c r="BU47" i="53"/>
  <c r="BT47" i="53"/>
  <c r="BS47" i="53"/>
  <c r="BR47" i="53"/>
  <c r="BQ47" i="53"/>
  <c r="BP47" i="53"/>
  <c r="EP47" i="53" s="1"/>
  <c r="BO47" i="53"/>
  <c r="BN47" i="53"/>
  <c r="BM47" i="53"/>
  <c r="BL47" i="53"/>
  <c r="BK47" i="53"/>
  <c r="BJ47" i="53"/>
  <c r="BI47" i="53"/>
  <c r="BH47" i="53"/>
  <c r="BG47" i="53"/>
  <c r="D47" i="53"/>
  <c r="DE46" i="53"/>
  <c r="DD46" i="53"/>
  <c r="DC46" i="53"/>
  <c r="DB46" i="53"/>
  <c r="DA46" i="53"/>
  <c r="CZ46" i="53"/>
  <c r="CY46" i="53"/>
  <c r="CX46" i="53"/>
  <c r="CW46" i="53"/>
  <c r="CV46" i="53"/>
  <c r="CU46" i="53"/>
  <c r="CT46" i="53"/>
  <c r="CS46" i="53"/>
  <c r="CR46" i="53"/>
  <c r="CQ46" i="53"/>
  <c r="CP46" i="53"/>
  <c r="CO46" i="53"/>
  <c r="CN46" i="53"/>
  <c r="CM46" i="53"/>
  <c r="CL46" i="53"/>
  <c r="CK46" i="53"/>
  <c r="CJ46" i="53"/>
  <c r="CI46" i="53"/>
  <c r="CH46" i="53"/>
  <c r="CG46" i="53"/>
  <c r="CE46" i="53"/>
  <c r="CD46" i="53"/>
  <c r="CC46" i="53"/>
  <c r="CB46" i="53"/>
  <c r="CA46" i="53"/>
  <c r="BZ46" i="53"/>
  <c r="BY46" i="53"/>
  <c r="BX46" i="53"/>
  <c r="BW46" i="53"/>
  <c r="BV46" i="53"/>
  <c r="BU46" i="53"/>
  <c r="BT46" i="53"/>
  <c r="BS46" i="53"/>
  <c r="BR46" i="53"/>
  <c r="BQ46" i="53"/>
  <c r="BP46" i="53"/>
  <c r="BO46" i="53"/>
  <c r="BN46" i="53"/>
  <c r="BM46" i="53"/>
  <c r="BL46" i="53"/>
  <c r="BK46" i="53"/>
  <c r="BJ46" i="53"/>
  <c r="BI46" i="53"/>
  <c r="BH46" i="53"/>
  <c r="BG46" i="53"/>
  <c r="D46" i="53"/>
  <c r="DE45" i="53"/>
  <c r="DD45" i="53"/>
  <c r="DC45" i="53"/>
  <c r="DB45" i="53"/>
  <c r="DA45" i="53"/>
  <c r="CZ45" i="53"/>
  <c r="CY45" i="53"/>
  <c r="CX45" i="53"/>
  <c r="CW45" i="53"/>
  <c r="CV45" i="53"/>
  <c r="CU45" i="53"/>
  <c r="CT45" i="53"/>
  <c r="CS45" i="53"/>
  <c r="CR45" i="53"/>
  <c r="CQ45" i="53"/>
  <c r="CP45" i="53"/>
  <c r="CO45" i="53"/>
  <c r="CN45" i="53"/>
  <c r="CM45" i="53"/>
  <c r="CL45" i="53"/>
  <c r="CK45" i="53"/>
  <c r="DK45" i="53" s="1"/>
  <c r="CJ45" i="53"/>
  <c r="CI45" i="53"/>
  <c r="CH45" i="53"/>
  <c r="CG45" i="53"/>
  <c r="CE45" i="53"/>
  <c r="CD45" i="53"/>
  <c r="CC45" i="53"/>
  <c r="CB45" i="53"/>
  <c r="CA45" i="53"/>
  <c r="BZ45" i="53"/>
  <c r="BY45" i="53"/>
  <c r="BX45" i="53"/>
  <c r="BW45" i="53"/>
  <c r="BV45" i="53"/>
  <c r="BU45" i="53"/>
  <c r="BT45" i="53"/>
  <c r="BS45" i="53"/>
  <c r="BR45" i="53"/>
  <c r="BQ45" i="53"/>
  <c r="BP45" i="53"/>
  <c r="BO45" i="53"/>
  <c r="BN45" i="53"/>
  <c r="BM45" i="53"/>
  <c r="BL45" i="53"/>
  <c r="EL45" i="53" s="1"/>
  <c r="BK45" i="53"/>
  <c r="BJ45" i="53"/>
  <c r="BI45" i="53"/>
  <c r="BH45" i="53"/>
  <c r="BG45" i="53"/>
  <c r="D45" i="53"/>
  <c r="DE44" i="53"/>
  <c r="DD44" i="53"/>
  <c r="DC44" i="53"/>
  <c r="DB44" i="53"/>
  <c r="DA44" i="53"/>
  <c r="CZ44" i="53"/>
  <c r="CY44" i="53"/>
  <c r="CX44" i="53"/>
  <c r="CW44" i="53"/>
  <c r="CV44" i="53"/>
  <c r="CU44" i="53"/>
  <c r="CT44" i="53"/>
  <c r="CS44" i="53"/>
  <c r="CR44" i="53"/>
  <c r="CQ44" i="53"/>
  <c r="CP44" i="53"/>
  <c r="CO44" i="53"/>
  <c r="CN44" i="53"/>
  <c r="CM44" i="53"/>
  <c r="CL44" i="53"/>
  <c r="CK44" i="53"/>
  <c r="CJ44" i="53"/>
  <c r="CI44" i="53"/>
  <c r="CH44" i="53"/>
  <c r="CG44" i="53"/>
  <c r="CE44" i="53"/>
  <c r="CD44" i="53"/>
  <c r="CC44" i="53"/>
  <c r="CB44" i="53"/>
  <c r="CA44" i="53"/>
  <c r="BZ44" i="53"/>
  <c r="BY44" i="53"/>
  <c r="BX44" i="53"/>
  <c r="BW44" i="53"/>
  <c r="DW44" i="53" s="1"/>
  <c r="BV44" i="53"/>
  <c r="BU44" i="53"/>
  <c r="BT44" i="53"/>
  <c r="BS44" i="53"/>
  <c r="BR44" i="53"/>
  <c r="BQ44" i="53"/>
  <c r="BP44" i="53"/>
  <c r="BO44" i="53"/>
  <c r="DO44" i="53" s="1"/>
  <c r="BN44" i="53"/>
  <c r="BM44" i="53"/>
  <c r="BL44" i="53"/>
  <c r="BK44" i="53"/>
  <c r="BJ44" i="53"/>
  <c r="BI44" i="53"/>
  <c r="BH44" i="53"/>
  <c r="BG44" i="53"/>
  <c r="D44" i="53"/>
  <c r="DE43" i="53"/>
  <c r="DD43" i="53"/>
  <c r="DC43" i="53"/>
  <c r="DB43" i="53"/>
  <c r="DA43" i="53"/>
  <c r="CZ43" i="53"/>
  <c r="CY43" i="53"/>
  <c r="CX43" i="53"/>
  <c r="CW43" i="53"/>
  <c r="CV43" i="53"/>
  <c r="CU43" i="53"/>
  <c r="CT43" i="53"/>
  <c r="CS43" i="53"/>
  <c r="CR43" i="53"/>
  <c r="CQ43" i="53"/>
  <c r="CP43" i="53"/>
  <c r="CO43" i="53"/>
  <c r="CN43" i="53"/>
  <c r="CM43" i="53"/>
  <c r="CL43" i="53"/>
  <c r="CK43" i="53"/>
  <c r="CJ43" i="53"/>
  <c r="CI43" i="53"/>
  <c r="CH43" i="53"/>
  <c r="CG43" i="53"/>
  <c r="CE43" i="53"/>
  <c r="CD43" i="53"/>
  <c r="CC43" i="53"/>
  <c r="CB43" i="53"/>
  <c r="FB43" i="53" s="1"/>
  <c r="CA43" i="53"/>
  <c r="BZ43" i="53"/>
  <c r="BY43" i="53"/>
  <c r="BX43" i="53"/>
  <c r="BW43" i="53"/>
  <c r="BV43" i="53"/>
  <c r="BU43" i="53"/>
  <c r="BT43" i="53"/>
  <c r="BS43" i="53"/>
  <c r="BR43" i="53"/>
  <c r="BQ43" i="53"/>
  <c r="BP43" i="53"/>
  <c r="BO43" i="53"/>
  <c r="BN43" i="53"/>
  <c r="BM43" i="53"/>
  <c r="BL43" i="53"/>
  <c r="BK43" i="53"/>
  <c r="BJ43" i="53"/>
  <c r="BI43" i="53"/>
  <c r="BH43" i="53"/>
  <c r="BG43" i="53"/>
  <c r="D43" i="53"/>
  <c r="DE42" i="53"/>
  <c r="DD42" i="53"/>
  <c r="DC42" i="53"/>
  <c r="DB42" i="53"/>
  <c r="DA42" i="53"/>
  <c r="EA42" i="53" s="1"/>
  <c r="CZ42" i="53"/>
  <c r="CY42" i="53"/>
  <c r="CX42" i="53"/>
  <c r="CW42" i="53"/>
  <c r="CV42" i="53"/>
  <c r="CU42" i="53"/>
  <c r="CT42" i="53"/>
  <c r="CS42" i="53"/>
  <c r="CR42" i="53"/>
  <c r="CQ42" i="53"/>
  <c r="CP42" i="53"/>
  <c r="CO42" i="53"/>
  <c r="DO42" i="53" s="1"/>
  <c r="CN42" i="53"/>
  <c r="CM42" i="53"/>
  <c r="CL42" i="53"/>
  <c r="CK42" i="53"/>
  <c r="CJ42" i="53"/>
  <c r="CI42" i="53"/>
  <c r="CH42" i="53"/>
  <c r="CG42" i="53"/>
  <c r="CE42" i="53"/>
  <c r="CD42" i="53"/>
  <c r="CC42" i="53"/>
  <c r="CB42" i="53"/>
  <c r="CA42" i="53"/>
  <c r="BZ42" i="53"/>
  <c r="BY42" i="53"/>
  <c r="BX42" i="53"/>
  <c r="EX42" i="53" s="1"/>
  <c r="BW42" i="53"/>
  <c r="BV42" i="53"/>
  <c r="DV42" i="53" s="1"/>
  <c r="BU42" i="53"/>
  <c r="BT42" i="53"/>
  <c r="BS42" i="53"/>
  <c r="BR42" i="53"/>
  <c r="BQ42" i="53"/>
  <c r="BP42" i="53"/>
  <c r="EP42" i="53" s="1"/>
  <c r="BO42" i="53"/>
  <c r="BN42" i="53"/>
  <c r="BM42" i="53"/>
  <c r="BL42" i="53"/>
  <c r="BK42" i="53"/>
  <c r="BJ42" i="53"/>
  <c r="BI42" i="53"/>
  <c r="BH42" i="53"/>
  <c r="BG42" i="53"/>
  <c r="D42" i="53"/>
  <c r="DE41" i="53"/>
  <c r="DD41" i="53"/>
  <c r="DC41" i="53"/>
  <c r="DB41" i="53"/>
  <c r="DA41" i="53"/>
  <c r="CZ41" i="53"/>
  <c r="CY41" i="53"/>
  <c r="CX41" i="53"/>
  <c r="CW41" i="53"/>
  <c r="CV41" i="53"/>
  <c r="CU41" i="53"/>
  <c r="CT41" i="53"/>
  <c r="CS41" i="53"/>
  <c r="CR41" i="53"/>
  <c r="CQ41" i="53"/>
  <c r="CP41" i="53"/>
  <c r="CO41" i="53"/>
  <c r="CN41" i="53"/>
  <c r="CM41" i="53"/>
  <c r="CL41" i="53"/>
  <c r="CK41" i="53"/>
  <c r="CJ41" i="53"/>
  <c r="CI41" i="53"/>
  <c r="CH41" i="53"/>
  <c r="CG41" i="53"/>
  <c r="CE41" i="53"/>
  <c r="CD41" i="53"/>
  <c r="CC41" i="53"/>
  <c r="CB41" i="53"/>
  <c r="CA41" i="53"/>
  <c r="BZ41" i="53"/>
  <c r="EZ41" i="53" s="1"/>
  <c r="BY41" i="53"/>
  <c r="DY41" i="53" s="1"/>
  <c r="BX41" i="53"/>
  <c r="BW41" i="53"/>
  <c r="BV41" i="53"/>
  <c r="BU41" i="53"/>
  <c r="DU41" i="53" s="1"/>
  <c r="BT41" i="53"/>
  <c r="BS41" i="53"/>
  <c r="BR41" i="53"/>
  <c r="BQ41" i="53"/>
  <c r="BP41" i="53"/>
  <c r="BO41" i="53"/>
  <c r="BN41" i="53"/>
  <c r="BM41" i="53"/>
  <c r="DM41" i="53" s="1"/>
  <c r="BL41" i="53"/>
  <c r="BK41" i="53"/>
  <c r="BJ41" i="53"/>
  <c r="BI41" i="53"/>
  <c r="BH41" i="53"/>
  <c r="BG41" i="53"/>
  <c r="D41" i="53"/>
  <c r="DE40" i="53"/>
  <c r="DD40" i="53"/>
  <c r="DC40" i="53"/>
  <c r="DB40" i="53"/>
  <c r="DA40" i="53"/>
  <c r="CZ40" i="53"/>
  <c r="CY40" i="53"/>
  <c r="CX40" i="53"/>
  <c r="CW40" i="53"/>
  <c r="CV40" i="53"/>
  <c r="CU40" i="53"/>
  <c r="CT40" i="53"/>
  <c r="CS40" i="53"/>
  <c r="CR40" i="53"/>
  <c r="CQ40" i="53"/>
  <c r="CP40" i="53"/>
  <c r="CO40" i="53"/>
  <c r="CN40" i="53"/>
  <c r="CM40" i="53"/>
  <c r="CL40" i="53"/>
  <c r="CK40" i="53"/>
  <c r="CJ40" i="53"/>
  <c r="CI40" i="53"/>
  <c r="CH40" i="53"/>
  <c r="CG40" i="53"/>
  <c r="CE40" i="53"/>
  <c r="CD40" i="53"/>
  <c r="CC40" i="53"/>
  <c r="CB40" i="53"/>
  <c r="CA40" i="53"/>
  <c r="BZ40" i="53"/>
  <c r="BY40" i="53"/>
  <c r="BX40" i="53"/>
  <c r="BW40" i="53"/>
  <c r="BV40" i="53"/>
  <c r="BU40" i="53"/>
  <c r="BT40" i="53"/>
  <c r="BS40" i="53"/>
  <c r="BR40" i="53"/>
  <c r="BQ40" i="53"/>
  <c r="BP40" i="53"/>
  <c r="BO40" i="53"/>
  <c r="BN40" i="53"/>
  <c r="BM40" i="53"/>
  <c r="BL40" i="53"/>
  <c r="BK40" i="53"/>
  <c r="BJ40" i="53"/>
  <c r="BI40" i="53"/>
  <c r="BH40" i="53"/>
  <c r="BG40" i="53"/>
  <c r="D40" i="53"/>
  <c r="DE39" i="53"/>
  <c r="DD39" i="53"/>
  <c r="DC39" i="53"/>
  <c r="DB39" i="53"/>
  <c r="DA39" i="53"/>
  <c r="CZ39" i="53"/>
  <c r="CY39" i="53"/>
  <c r="CX39" i="53"/>
  <c r="CW39" i="53"/>
  <c r="CV39" i="53"/>
  <c r="CU39" i="53"/>
  <c r="CT39" i="53"/>
  <c r="CS39" i="53"/>
  <c r="CR39" i="53"/>
  <c r="CQ39" i="53"/>
  <c r="CP39" i="53"/>
  <c r="CO39" i="53"/>
  <c r="CN39" i="53"/>
  <c r="CM39" i="53"/>
  <c r="CL39" i="53"/>
  <c r="CK39" i="53"/>
  <c r="CJ39" i="53"/>
  <c r="CI39" i="53"/>
  <c r="CH39" i="53"/>
  <c r="CG39" i="53"/>
  <c r="CE39" i="53"/>
  <c r="CD39" i="53"/>
  <c r="CC39" i="53"/>
  <c r="CB39" i="53"/>
  <c r="FB39" i="53" s="1"/>
  <c r="CA39" i="53"/>
  <c r="BZ39" i="53"/>
  <c r="BY39" i="53"/>
  <c r="BX39" i="53"/>
  <c r="EX39" i="53" s="1"/>
  <c r="BW39" i="53"/>
  <c r="BV39" i="53"/>
  <c r="BU39" i="53"/>
  <c r="BT39" i="53"/>
  <c r="BS39" i="53"/>
  <c r="BR39" i="53"/>
  <c r="BQ39" i="53"/>
  <c r="BP39" i="53"/>
  <c r="EP39" i="53" s="1"/>
  <c r="BO39" i="53"/>
  <c r="BN39" i="53"/>
  <c r="BM39" i="53"/>
  <c r="BL39" i="53"/>
  <c r="EL39" i="53" s="1"/>
  <c r="BK39" i="53"/>
  <c r="BJ39" i="53"/>
  <c r="BI39" i="53"/>
  <c r="BH39" i="53"/>
  <c r="BG39" i="53"/>
  <c r="D39" i="53"/>
  <c r="DE38" i="53"/>
  <c r="DD38" i="53"/>
  <c r="DC38" i="53"/>
  <c r="DB38" i="53"/>
  <c r="DA38" i="53"/>
  <c r="CZ38" i="53"/>
  <c r="CY38" i="53"/>
  <c r="CX38" i="53"/>
  <c r="CW38" i="53"/>
  <c r="CV38" i="53"/>
  <c r="CU38" i="53"/>
  <c r="CT38" i="53"/>
  <c r="CS38" i="53"/>
  <c r="CR38" i="53"/>
  <c r="CQ38" i="53"/>
  <c r="CP38" i="53"/>
  <c r="CO38" i="53"/>
  <c r="CN38" i="53"/>
  <c r="CM38" i="53"/>
  <c r="CL38" i="53"/>
  <c r="CK38" i="53"/>
  <c r="CJ38" i="53"/>
  <c r="CI38" i="53"/>
  <c r="CH38" i="53"/>
  <c r="CG38" i="53"/>
  <c r="CE38" i="53"/>
  <c r="CD38" i="53"/>
  <c r="CC38" i="53"/>
  <c r="CB38" i="53"/>
  <c r="CA38" i="53"/>
  <c r="FA38" i="53" s="1"/>
  <c r="BZ38" i="53"/>
  <c r="BY38" i="53"/>
  <c r="BX38" i="53"/>
  <c r="BW38" i="53"/>
  <c r="BV38" i="53"/>
  <c r="BU38" i="53"/>
  <c r="BT38" i="53"/>
  <c r="BS38" i="53"/>
  <c r="ES38" i="53" s="1"/>
  <c r="BR38" i="53"/>
  <c r="BQ38" i="53"/>
  <c r="BP38" i="53"/>
  <c r="BO38" i="53"/>
  <c r="BN38" i="53"/>
  <c r="BM38" i="53"/>
  <c r="BL38" i="53"/>
  <c r="BK38" i="53"/>
  <c r="BJ38" i="53"/>
  <c r="BI38" i="53"/>
  <c r="BH38" i="53"/>
  <c r="BG38" i="53"/>
  <c r="D38" i="53"/>
  <c r="DE37" i="53"/>
  <c r="DD37" i="53"/>
  <c r="DC37" i="53"/>
  <c r="DB37" i="53"/>
  <c r="DA37" i="53"/>
  <c r="CZ37" i="53"/>
  <c r="CY37" i="53"/>
  <c r="CX37" i="53"/>
  <c r="CW37" i="53"/>
  <c r="CV37" i="53"/>
  <c r="CU37" i="53"/>
  <c r="CT37" i="53"/>
  <c r="CS37" i="53"/>
  <c r="CR37" i="53"/>
  <c r="CQ37" i="53"/>
  <c r="CP37" i="53"/>
  <c r="CO37" i="53"/>
  <c r="CN37" i="53"/>
  <c r="CM37" i="53"/>
  <c r="CL37" i="53"/>
  <c r="CK37" i="53"/>
  <c r="CJ37" i="53"/>
  <c r="CI37" i="53"/>
  <c r="CH37" i="53"/>
  <c r="CG37" i="53"/>
  <c r="CE37" i="53"/>
  <c r="CD37" i="53"/>
  <c r="CC37" i="53"/>
  <c r="CB37" i="53"/>
  <c r="FB37" i="53" s="1"/>
  <c r="CA37" i="53"/>
  <c r="BZ37" i="53"/>
  <c r="BY37" i="53"/>
  <c r="BX37" i="53"/>
  <c r="BW37" i="53"/>
  <c r="BV37" i="53"/>
  <c r="BU37" i="53"/>
  <c r="BT37" i="53"/>
  <c r="BS37" i="53"/>
  <c r="BR37" i="53"/>
  <c r="BQ37" i="53"/>
  <c r="BP37" i="53"/>
  <c r="BO37" i="53"/>
  <c r="BN37" i="53"/>
  <c r="BM37" i="53"/>
  <c r="BL37" i="53"/>
  <c r="BK37" i="53"/>
  <c r="BJ37" i="53"/>
  <c r="BI37" i="53"/>
  <c r="BH37" i="53"/>
  <c r="BG37" i="53"/>
  <c r="D37" i="53"/>
  <c r="DE36" i="53"/>
  <c r="DD36" i="53"/>
  <c r="DC36" i="53"/>
  <c r="DB36" i="53"/>
  <c r="DA36" i="53"/>
  <c r="CZ36" i="53"/>
  <c r="CY36" i="53"/>
  <c r="CX36" i="53"/>
  <c r="CW36" i="53"/>
  <c r="CV36" i="53"/>
  <c r="CU36" i="53"/>
  <c r="CT36" i="53"/>
  <c r="CS36" i="53"/>
  <c r="CR36" i="53"/>
  <c r="CQ36" i="53"/>
  <c r="CP36" i="53"/>
  <c r="CO36" i="53"/>
  <c r="CN36" i="53"/>
  <c r="CM36" i="53"/>
  <c r="CL36" i="53"/>
  <c r="CK36" i="53"/>
  <c r="CJ36" i="53"/>
  <c r="DJ36" i="53" s="1"/>
  <c r="CI36" i="53"/>
  <c r="CH36" i="53"/>
  <c r="CG36" i="53"/>
  <c r="CE36" i="53"/>
  <c r="CD36" i="53"/>
  <c r="CC36" i="53"/>
  <c r="CB36" i="53"/>
  <c r="CA36" i="53"/>
  <c r="BZ36" i="53"/>
  <c r="BY36" i="53"/>
  <c r="EY36" i="53" s="1"/>
  <c r="BX36" i="53"/>
  <c r="BW36" i="53"/>
  <c r="BV36" i="53"/>
  <c r="BU36" i="53"/>
  <c r="BT36" i="53"/>
  <c r="BS36" i="53"/>
  <c r="BR36" i="53"/>
  <c r="BQ36" i="53"/>
  <c r="EQ36" i="53" s="1"/>
  <c r="BP36" i="53"/>
  <c r="BO36" i="53"/>
  <c r="BN36" i="53"/>
  <c r="BM36" i="53"/>
  <c r="BL36" i="53"/>
  <c r="BK36" i="53"/>
  <c r="BJ36" i="53"/>
  <c r="BI36" i="53"/>
  <c r="EI36" i="53" s="1"/>
  <c r="BH36" i="53"/>
  <c r="BG36" i="53"/>
  <c r="D36" i="53"/>
  <c r="DE35" i="53"/>
  <c r="DD35" i="53"/>
  <c r="DC35" i="53"/>
  <c r="DB35" i="53"/>
  <c r="DA35" i="53"/>
  <c r="CZ35" i="53"/>
  <c r="CY35" i="53"/>
  <c r="CX35" i="53"/>
  <c r="CW35" i="53"/>
  <c r="CV35" i="53"/>
  <c r="CU35" i="53"/>
  <c r="CT35" i="53"/>
  <c r="CS35" i="53"/>
  <c r="CR35" i="53"/>
  <c r="CQ35" i="53"/>
  <c r="CP35" i="53"/>
  <c r="CO35" i="53"/>
  <c r="CN35" i="53"/>
  <c r="CM35" i="53"/>
  <c r="CL35" i="53"/>
  <c r="CK35" i="53"/>
  <c r="CJ35" i="53"/>
  <c r="CI35" i="53"/>
  <c r="CH35" i="53"/>
  <c r="CG35" i="53"/>
  <c r="CE35" i="53"/>
  <c r="CD35" i="53"/>
  <c r="CC35" i="53"/>
  <c r="CB35" i="53"/>
  <c r="CA35" i="53"/>
  <c r="BZ35" i="53"/>
  <c r="BY35" i="53"/>
  <c r="BX35" i="53"/>
  <c r="BW35" i="53"/>
  <c r="BV35" i="53"/>
  <c r="BU35" i="53"/>
  <c r="BT35" i="53"/>
  <c r="BS35" i="53"/>
  <c r="BR35" i="53"/>
  <c r="BQ35" i="53"/>
  <c r="BP35" i="53"/>
  <c r="BO35" i="53"/>
  <c r="BN35" i="53"/>
  <c r="BM35" i="53"/>
  <c r="BL35" i="53"/>
  <c r="BK35" i="53"/>
  <c r="BJ35" i="53"/>
  <c r="BI35" i="53"/>
  <c r="BH35" i="53"/>
  <c r="BG35" i="53"/>
  <c r="D35" i="53"/>
  <c r="DE34" i="53"/>
  <c r="DD34" i="53"/>
  <c r="DC34" i="53"/>
  <c r="DB34" i="53"/>
  <c r="DA34" i="53"/>
  <c r="CZ34" i="53"/>
  <c r="CY34" i="53"/>
  <c r="CX34" i="53"/>
  <c r="CW34" i="53"/>
  <c r="CV34" i="53"/>
  <c r="CU34" i="53"/>
  <c r="CT34" i="53"/>
  <c r="CS34" i="53"/>
  <c r="CR34" i="53"/>
  <c r="CQ34" i="53"/>
  <c r="CP34" i="53"/>
  <c r="CO34" i="53"/>
  <c r="CN34" i="53"/>
  <c r="CM34" i="53"/>
  <c r="CL34" i="53"/>
  <c r="CK34" i="53"/>
  <c r="CJ34" i="53"/>
  <c r="CI34" i="53"/>
  <c r="CH34" i="53"/>
  <c r="CG34" i="53"/>
  <c r="CE34" i="53"/>
  <c r="CD34" i="53"/>
  <c r="CC34" i="53"/>
  <c r="CB34" i="53"/>
  <c r="CA34" i="53"/>
  <c r="BZ34" i="53"/>
  <c r="BY34" i="53"/>
  <c r="BX34" i="53"/>
  <c r="BW34" i="53"/>
  <c r="EW34" i="53" s="1"/>
  <c r="BV34" i="53"/>
  <c r="BU34" i="53"/>
  <c r="BT34" i="53"/>
  <c r="BS34" i="53"/>
  <c r="BR34" i="53"/>
  <c r="BQ34" i="53"/>
  <c r="BP34" i="53"/>
  <c r="BO34" i="53"/>
  <c r="BN34" i="53"/>
  <c r="BM34" i="53"/>
  <c r="BL34" i="53"/>
  <c r="BK34" i="53"/>
  <c r="BJ34" i="53"/>
  <c r="BI34" i="53"/>
  <c r="BH34" i="53"/>
  <c r="BG34" i="53"/>
  <c r="D34" i="53"/>
  <c r="DE33" i="53"/>
  <c r="DD33" i="53"/>
  <c r="DC33" i="53"/>
  <c r="DB33" i="53"/>
  <c r="DA33" i="53"/>
  <c r="CZ33" i="53"/>
  <c r="CY33" i="53"/>
  <c r="CX33" i="53"/>
  <c r="DX33" i="53" s="1"/>
  <c r="CW33" i="53"/>
  <c r="CV33" i="53"/>
  <c r="CU33" i="53"/>
  <c r="CT33" i="53"/>
  <c r="CS33" i="53"/>
  <c r="CR33" i="53"/>
  <c r="CQ33" i="53"/>
  <c r="CP33" i="53"/>
  <c r="CO33" i="53"/>
  <c r="CN33" i="53"/>
  <c r="CM33" i="53"/>
  <c r="CL33" i="53"/>
  <c r="EL33" i="53" s="1"/>
  <c r="CK33" i="53"/>
  <c r="CJ33" i="53"/>
  <c r="CI33" i="53"/>
  <c r="CH33" i="53"/>
  <c r="CG33" i="53"/>
  <c r="CE33" i="53"/>
  <c r="CD33" i="53"/>
  <c r="CC33" i="53"/>
  <c r="CB33" i="53"/>
  <c r="CA33" i="53"/>
  <c r="BZ33" i="53"/>
  <c r="BY33" i="53"/>
  <c r="BX33" i="53"/>
  <c r="BW33" i="53"/>
  <c r="BV33" i="53"/>
  <c r="BU33" i="53"/>
  <c r="EU33" i="53" s="1"/>
  <c r="BT33" i="53"/>
  <c r="BS33" i="53"/>
  <c r="BR33" i="53"/>
  <c r="BQ33" i="53"/>
  <c r="BP33" i="53"/>
  <c r="BO33" i="53"/>
  <c r="BN33" i="53"/>
  <c r="BM33" i="53"/>
  <c r="BL33" i="53"/>
  <c r="BK33" i="53"/>
  <c r="BJ33" i="53"/>
  <c r="BI33" i="53"/>
  <c r="BH33" i="53"/>
  <c r="BG33" i="53"/>
  <c r="D33" i="53"/>
  <c r="DE32" i="53"/>
  <c r="DD32" i="53"/>
  <c r="DC32" i="53"/>
  <c r="DB32" i="53"/>
  <c r="DA32" i="53"/>
  <c r="CZ32" i="53"/>
  <c r="CY32" i="53"/>
  <c r="CX32" i="53"/>
  <c r="CW32" i="53"/>
  <c r="CV32" i="53"/>
  <c r="CU32" i="53"/>
  <c r="CT32" i="53"/>
  <c r="CS32" i="53"/>
  <c r="CR32" i="53"/>
  <c r="CQ32" i="53"/>
  <c r="CP32" i="53"/>
  <c r="CO32" i="53"/>
  <c r="CN32" i="53"/>
  <c r="CM32" i="53"/>
  <c r="CL32" i="53"/>
  <c r="CK32" i="53"/>
  <c r="CJ32" i="53"/>
  <c r="CI32" i="53"/>
  <c r="CH32" i="53"/>
  <c r="CG32" i="53"/>
  <c r="CE32" i="53"/>
  <c r="CD32" i="53"/>
  <c r="CC32" i="53"/>
  <c r="CB32" i="53"/>
  <c r="CA32" i="53"/>
  <c r="BZ32" i="53"/>
  <c r="BY32" i="53"/>
  <c r="BX32" i="53"/>
  <c r="BW32" i="53"/>
  <c r="BV32" i="53"/>
  <c r="BU32" i="53"/>
  <c r="BT32" i="53"/>
  <c r="BS32" i="53"/>
  <c r="BR32" i="53"/>
  <c r="BQ32" i="53"/>
  <c r="BP32" i="53"/>
  <c r="BO32" i="53"/>
  <c r="BN32" i="53"/>
  <c r="BM32" i="53"/>
  <c r="EM32" i="53" s="1"/>
  <c r="BL32" i="53"/>
  <c r="BK32" i="53"/>
  <c r="BJ32" i="53"/>
  <c r="BI32" i="53"/>
  <c r="BH32" i="53"/>
  <c r="BG32" i="53"/>
  <c r="D32" i="53"/>
  <c r="DE31" i="53"/>
  <c r="DD31" i="53"/>
  <c r="DC31" i="53"/>
  <c r="DB31" i="53"/>
  <c r="DA31" i="53"/>
  <c r="CZ31" i="53"/>
  <c r="CY31" i="53"/>
  <c r="CX31" i="53"/>
  <c r="CW31" i="53"/>
  <c r="DW31" i="53" s="1"/>
  <c r="CV31" i="53"/>
  <c r="CU31" i="53"/>
  <c r="CT31" i="53"/>
  <c r="CS31" i="53"/>
  <c r="CR31" i="53"/>
  <c r="CQ31" i="53"/>
  <c r="CP31" i="53"/>
  <c r="CO31" i="53"/>
  <c r="CN31" i="53"/>
  <c r="CM31" i="53"/>
  <c r="DM31" i="53" s="1"/>
  <c r="CL31" i="53"/>
  <c r="CK31" i="53"/>
  <c r="DK31" i="53" s="1"/>
  <c r="CJ31" i="53"/>
  <c r="CI31" i="53"/>
  <c r="CH31" i="53"/>
  <c r="CG31" i="53"/>
  <c r="CE31" i="53"/>
  <c r="CD31" i="53"/>
  <c r="CC31" i="53"/>
  <c r="CB31" i="53"/>
  <c r="CA31" i="53"/>
  <c r="BZ31" i="53"/>
  <c r="EZ31" i="53" s="1"/>
  <c r="BY31" i="53"/>
  <c r="BX31" i="53"/>
  <c r="BW31" i="53"/>
  <c r="BV31" i="53"/>
  <c r="DV31" i="53" s="1"/>
  <c r="BU31" i="53"/>
  <c r="BT31" i="53"/>
  <c r="BS31" i="53"/>
  <c r="BR31" i="53"/>
  <c r="BQ31" i="53"/>
  <c r="BP31" i="53"/>
  <c r="BO31" i="53"/>
  <c r="BN31" i="53"/>
  <c r="DN31" i="53" s="1"/>
  <c r="BM31" i="53"/>
  <c r="BL31" i="53"/>
  <c r="BK31" i="53"/>
  <c r="BJ31" i="53"/>
  <c r="EJ31" i="53" s="1"/>
  <c r="BI31" i="53"/>
  <c r="BH31" i="53"/>
  <c r="BG31" i="53"/>
  <c r="D31" i="53"/>
  <c r="DE30" i="53"/>
  <c r="DD30" i="53"/>
  <c r="DC30" i="53"/>
  <c r="DB30" i="53"/>
  <c r="DA30" i="53"/>
  <c r="CZ30" i="53"/>
  <c r="CY30" i="53"/>
  <c r="CX30" i="53"/>
  <c r="CW30" i="53"/>
  <c r="CV30" i="53"/>
  <c r="CU30" i="53"/>
  <c r="CT30" i="53"/>
  <c r="CS30" i="53"/>
  <c r="CR30" i="53"/>
  <c r="CQ30" i="53"/>
  <c r="CP30" i="53"/>
  <c r="CO30" i="53"/>
  <c r="CN30" i="53"/>
  <c r="CM30" i="53"/>
  <c r="CL30" i="53"/>
  <c r="CK30" i="53"/>
  <c r="CJ30" i="53"/>
  <c r="CI30" i="53"/>
  <c r="CH30" i="53"/>
  <c r="CG30" i="53"/>
  <c r="CE30" i="53"/>
  <c r="CD30" i="53"/>
  <c r="CC30" i="53"/>
  <c r="CB30" i="53"/>
  <c r="CA30" i="53"/>
  <c r="BZ30" i="53"/>
  <c r="BY30" i="53"/>
  <c r="BX30" i="53"/>
  <c r="BW30" i="53"/>
  <c r="BV30" i="53"/>
  <c r="BU30" i="53"/>
  <c r="BT30" i="53"/>
  <c r="BS30" i="53"/>
  <c r="BR30" i="53"/>
  <c r="ER30" i="53" s="1"/>
  <c r="BQ30" i="53"/>
  <c r="BP30" i="53"/>
  <c r="BO30" i="53"/>
  <c r="BN30" i="53"/>
  <c r="BM30" i="53"/>
  <c r="BL30" i="53"/>
  <c r="BK30" i="53"/>
  <c r="BJ30" i="53"/>
  <c r="DJ30" i="53" s="1"/>
  <c r="BI30" i="53"/>
  <c r="BH30" i="53"/>
  <c r="BG30" i="53"/>
  <c r="D30" i="53"/>
  <c r="DE29" i="53"/>
  <c r="DD29" i="53"/>
  <c r="DC29" i="53"/>
  <c r="DB29" i="53"/>
  <c r="DA29" i="53"/>
  <c r="CZ29" i="53"/>
  <c r="CY29" i="53"/>
  <c r="CX29" i="53"/>
  <c r="EX29" i="53" s="1"/>
  <c r="CW29" i="53"/>
  <c r="CV29" i="53"/>
  <c r="CU29" i="53"/>
  <c r="CT29" i="53"/>
  <c r="CS29" i="53"/>
  <c r="CR29" i="53"/>
  <c r="CQ29" i="53"/>
  <c r="CP29" i="53"/>
  <c r="CO29" i="53"/>
  <c r="CN29" i="53"/>
  <c r="CM29" i="53"/>
  <c r="CL29" i="53"/>
  <c r="CK29" i="53"/>
  <c r="CJ29" i="53"/>
  <c r="CI29" i="53"/>
  <c r="CH29" i="53"/>
  <c r="CG29" i="53"/>
  <c r="CE29" i="53"/>
  <c r="CD29" i="53"/>
  <c r="CC29" i="53"/>
  <c r="CB29" i="53"/>
  <c r="CA29" i="53"/>
  <c r="EA29" i="53" s="1"/>
  <c r="BZ29" i="53"/>
  <c r="BY29" i="53"/>
  <c r="BX29" i="53"/>
  <c r="BW29" i="53"/>
  <c r="BV29" i="53"/>
  <c r="BU29" i="53"/>
  <c r="BT29" i="53"/>
  <c r="BS29" i="53"/>
  <c r="BR29" i="53"/>
  <c r="BQ29" i="53"/>
  <c r="BP29" i="53"/>
  <c r="BO29" i="53"/>
  <c r="EO29" i="53" s="1"/>
  <c r="BN29" i="53"/>
  <c r="BM29" i="53"/>
  <c r="BL29" i="53"/>
  <c r="BK29" i="53"/>
  <c r="DK29" i="53" s="1"/>
  <c r="BJ29" i="53"/>
  <c r="BI29" i="53"/>
  <c r="BH29" i="53"/>
  <c r="BG29" i="53"/>
  <c r="D29" i="53"/>
  <c r="DE28" i="53"/>
  <c r="DD28" i="53"/>
  <c r="DC28" i="53"/>
  <c r="DB28" i="53"/>
  <c r="DA28" i="53"/>
  <c r="CZ28" i="53"/>
  <c r="CY28" i="53"/>
  <c r="CX28" i="53"/>
  <c r="CW28" i="53"/>
  <c r="CV28" i="53"/>
  <c r="CU28" i="53"/>
  <c r="CT28" i="53"/>
  <c r="CS28" i="53"/>
  <c r="CR28" i="53"/>
  <c r="CQ28" i="53"/>
  <c r="CP28" i="53"/>
  <c r="CO28" i="53"/>
  <c r="CN28" i="53"/>
  <c r="CM28" i="53"/>
  <c r="CL28" i="53"/>
  <c r="CK28" i="53"/>
  <c r="CJ28" i="53"/>
  <c r="CI28" i="53"/>
  <c r="CH28" i="53"/>
  <c r="CG28" i="53"/>
  <c r="CE28" i="53"/>
  <c r="CD28" i="53"/>
  <c r="CC28" i="53"/>
  <c r="CB28" i="53"/>
  <c r="CA28" i="53"/>
  <c r="BZ28" i="53"/>
  <c r="BY28" i="53"/>
  <c r="BX28" i="53"/>
  <c r="DX28" i="53" s="1"/>
  <c r="BW28" i="53"/>
  <c r="BV28" i="53"/>
  <c r="BU28" i="53"/>
  <c r="BT28" i="53"/>
  <c r="BS28" i="53"/>
  <c r="BR28" i="53"/>
  <c r="BQ28" i="53"/>
  <c r="BP28" i="53"/>
  <c r="BO28" i="53"/>
  <c r="BN28" i="53"/>
  <c r="BM28" i="53"/>
  <c r="BL28" i="53"/>
  <c r="BK28" i="53"/>
  <c r="BJ28" i="53"/>
  <c r="BI28" i="53"/>
  <c r="BH28" i="53"/>
  <c r="BG28" i="53"/>
  <c r="D28" i="53"/>
  <c r="DE27" i="53"/>
  <c r="DD27" i="53"/>
  <c r="DC27" i="53"/>
  <c r="DB27" i="53"/>
  <c r="DA27" i="53"/>
  <c r="CZ27" i="53"/>
  <c r="CY27" i="53"/>
  <c r="CX27" i="53"/>
  <c r="CW27" i="53"/>
  <c r="CV27" i="53"/>
  <c r="CU27" i="53"/>
  <c r="CT27" i="53"/>
  <c r="CS27" i="53"/>
  <c r="CR27" i="53"/>
  <c r="CQ27" i="53"/>
  <c r="CP27" i="53"/>
  <c r="CO27" i="53"/>
  <c r="CN27" i="53"/>
  <c r="CM27" i="53"/>
  <c r="CL27" i="53"/>
  <c r="CK27" i="53"/>
  <c r="CJ27" i="53"/>
  <c r="CI27" i="53"/>
  <c r="CH27" i="53"/>
  <c r="CG27" i="53"/>
  <c r="CE27" i="53"/>
  <c r="CD27" i="53"/>
  <c r="CC27" i="53"/>
  <c r="FC27" i="53" s="1"/>
  <c r="CB27" i="53"/>
  <c r="CA27" i="53"/>
  <c r="BZ27" i="53"/>
  <c r="BY27" i="53"/>
  <c r="BX27" i="53"/>
  <c r="BW27" i="53"/>
  <c r="BV27" i="53"/>
  <c r="BU27" i="53"/>
  <c r="EU27" i="53" s="1"/>
  <c r="BT27" i="53"/>
  <c r="BS27" i="53"/>
  <c r="BR27" i="53"/>
  <c r="BQ27" i="53"/>
  <c r="DQ27" i="53" s="1"/>
  <c r="BP27" i="53"/>
  <c r="BO27" i="53"/>
  <c r="BN27" i="53"/>
  <c r="BM27" i="53"/>
  <c r="BL27" i="53"/>
  <c r="BK27" i="53"/>
  <c r="BJ27" i="53"/>
  <c r="BI27" i="53"/>
  <c r="BH27" i="53"/>
  <c r="BG27" i="53"/>
  <c r="D27" i="53"/>
  <c r="DE26" i="53"/>
  <c r="DD26" i="53"/>
  <c r="DC26" i="53"/>
  <c r="DB26" i="53"/>
  <c r="DA26" i="53"/>
  <c r="CZ26" i="53"/>
  <c r="CY26" i="53"/>
  <c r="CX26" i="53"/>
  <c r="CW26" i="53"/>
  <c r="CV26" i="53"/>
  <c r="CU26" i="53"/>
  <c r="CT26" i="53"/>
  <c r="CS26" i="53"/>
  <c r="CR26" i="53"/>
  <c r="CQ26" i="53"/>
  <c r="CP26" i="53"/>
  <c r="CO26" i="53"/>
  <c r="CN26" i="53"/>
  <c r="CM26" i="53"/>
  <c r="CL26" i="53"/>
  <c r="CK26" i="53"/>
  <c r="CJ26" i="53"/>
  <c r="CI26" i="53"/>
  <c r="CH26" i="53"/>
  <c r="CG26" i="53"/>
  <c r="CE26" i="53"/>
  <c r="CD26" i="53"/>
  <c r="CC26" i="53"/>
  <c r="CB26" i="53"/>
  <c r="CA26" i="53"/>
  <c r="FA26" i="53" s="1"/>
  <c r="BZ26" i="53"/>
  <c r="BY26" i="53"/>
  <c r="BX26" i="53"/>
  <c r="BW26" i="53"/>
  <c r="BV26" i="53"/>
  <c r="BU26" i="53"/>
  <c r="BT26" i="53"/>
  <c r="BS26" i="53"/>
  <c r="BR26" i="53"/>
  <c r="BQ26" i="53"/>
  <c r="BP26" i="53"/>
  <c r="BO26" i="53"/>
  <c r="BN26" i="53"/>
  <c r="BM26" i="53"/>
  <c r="EM26" i="53" s="1"/>
  <c r="BL26" i="53"/>
  <c r="BK26" i="53"/>
  <c r="BJ26" i="53"/>
  <c r="BI26" i="53"/>
  <c r="BH26" i="53"/>
  <c r="BG26" i="53"/>
  <c r="EG26" i="53" s="1"/>
  <c r="D26" i="53"/>
  <c r="DE25" i="53"/>
  <c r="DD25" i="53"/>
  <c r="DC25" i="53"/>
  <c r="DB25" i="53"/>
  <c r="DA25" i="53"/>
  <c r="CZ25" i="53"/>
  <c r="CY25" i="53"/>
  <c r="CX25" i="53"/>
  <c r="CW25" i="53"/>
  <c r="CV25" i="53"/>
  <c r="CU25" i="53"/>
  <c r="CT25" i="53"/>
  <c r="CS25" i="53"/>
  <c r="CR25" i="53"/>
  <c r="CQ25" i="53"/>
  <c r="CP25" i="53"/>
  <c r="CO25" i="53"/>
  <c r="CN25" i="53"/>
  <c r="CM25" i="53"/>
  <c r="CL25" i="53"/>
  <c r="CK25" i="53"/>
  <c r="CJ25" i="53"/>
  <c r="CI25" i="53"/>
  <c r="CH25" i="53"/>
  <c r="CG25" i="53"/>
  <c r="CE25" i="53"/>
  <c r="CD25" i="53"/>
  <c r="FD25" i="53" s="1"/>
  <c r="CC25" i="53"/>
  <c r="CB25" i="53"/>
  <c r="CA25" i="53"/>
  <c r="BZ25" i="53"/>
  <c r="DZ25" i="53" s="1"/>
  <c r="BY25" i="53"/>
  <c r="BX25" i="53"/>
  <c r="BW25" i="53"/>
  <c r="BV25" i="53"/>
  <c r="BU25" i="53"/>
  <c r="BT25" i="53"/>
  <c r="BS25" i="53"/>
  <c r="BR25" i="53"/>
  <c r="DR25" i="53" s="1"/>
  <c r="BQ25" i="53"/>
  <c r="BP25" i="53"/>
  <c r="BO25" i="53"/>
  <c r="BN25" i="53"/>
  <c r="BM25" i="53"/>
  <c r="BL25" i="53"/>
  <c r="BK25" i="53"/>
  <c r="BJ25" i="53"/>
  <c r="DJ25" i="53" s="1"/>
  <c r="BI25" i="53"/>
  <c r="BH25" i="53"/>
  <c r="BG25" i="53"/>
  <c r="D25" i="53"/>
  <c r="DE24" i="53"/>
  <c r="DD24" i="53"/>
  <c r="DC24" i="53"/>
  <c r="DB24" i="53"/>
  <c r="DA24" i="53"/>
  <c r="CZ24" i="53"/>
  <c r="CY24" i="53"/>
  <c r="CX24" i="53"/>
  <c r="CW24" i="53"/>
  <c r="CV24" i="53"/>
  <c r="CU24" i="53"/>
  <c r="CT24" i="53"/>
  <c r="CS24" i="53"/>
  <c r="CR24" i="53"/>
  <c r="CQ24" i="53"/>
  <c r="CP24" i="53"/>
  <c r="CO24" i="53"/>
  <c r="EO24" i="53" s="1"/>
  <c r="CN24" i="53"/>
  <c r="CM24" i="53"/>
  <c r="CL24" i="53"/>
  <c r="CK24" i="53"/>
  <c r="CJ24" i="53"/>
  <c r="CI24" i="53"/>
  <c r="CH24" i="53"/>
  <c r="CG24" i="53"/>
  <c r="CE24" i="53"/>
  <c r="CD24" i="53"/>
  <c r="FD24" i="53" s="1"/>
  <c r="CC24" i="53"/>
  <c r="CB24" i="53"/>
  <c r="CA24" i="53"/>
  <c r="BZ24" i="53"/>
  <c r="BY24" i="53"/>
  <c r="EY24" i="53" s="1"/>
  <c r="BX24" i="53"/>
  <c r="BW24" i="53"/>
  <c r="BV24" i="53"/>
  <c r="BU24" i="53"/>
  <c r="BT24" i="53"/>
  <c r="BS24" i="53"/>
  <c r="BR24" i="53"/>
  <c r="BQ24" i="53"/>
  <c r="BP24" i="53"/>
  <c r="BO24" i="53"/>
  <c r="BN24" i="53"/>
  <c r="EN24" i="53" s="1"/>
  <c r="BM24" i="53"/>
  <c r="BL24" i="53"/>
  <c r="BK24" i="53"/>
  <c r="BJ24" i="53"/>
  <c r="BI24" i="53"/>
  <c r="BH24" i="53"/>
  <c r="BG24" i="53"/>
  <c r="D24" i="53"/>
  <c r="DE23" i="53"/>
  <c r="DD23" i="53"/>
  <c r="FD23" i="53" s="1"/>
  <c r="DC23" i="53"/>
  <c r="DB23" i="53"/>
  <c r="DA23" i="53"/>
  <c r="CZ23" i="53"/>
  <c r="CY23" i="53"/>
  <c r="CX23" i="53"/>
  <c r="CW23" i="53"/>
  <c r="CV23" i="53"/>
  <c r="CU23" i="53"/>
  <c r="CT23" i="53"/>
  <c r="CS23" i="53"/>
  <c r="CR23" i="53"/>
  <c r="ER23" i="53" s="1"/>
  <c r="CQ23" i="53"/>
  <c r="CP23" i="53"/>
  <c r="CO23" i="53"/>
  <c r="CN23" i="53"/>
  <c r="CM23" i="53"/>
  <c r="CL23" i="53"/>
  <c r="CK23" i="53"/>
  <c r="CJ23" i="53"/>
  <c r="CI23" i="53"/>
  <c r="CH23" i="53"/>
  <c r="CG23" i="53"/>
  <c r="CE23" i="53"/>
  <c r="CD23" i="53"/>
  <c r="CC23" i="53"/>
  <c r="CB23" i="53"/>
  <c r="CA23" i="53"/>
  <c r="BZ23" i="53"/>
  <c r="EZ23" i="53" s="1"/>
  <c r="BY23" i="53"/>
  <c r="BX23" i="53"/>
  <c r="BW23" i="53"/>
  <c r="BV23" i="53"/>
  <c r="BU23" i="53"/>
  <c r="BT23" i="53"/>
  <c r="BS23" i="53"/>
  <c r="BR23" i="53"/>
  <c r="BQ23" i="53"/>
  <c r="BP23" i="53"/>
  <c r="BO23" i="53"/>
  <c r="BN23" i="53"/>
  <c r="BM23" i="53"/>
  <c r="BL23" i="53"/>
  <c r="BK23" i="53"/>
  <c r="BJ23" i="53"/>
  <c r="BI23" i="53"/>
  <c r="BH23" i="53"/>
  <c r="BG23" i="53"/>
  <c r="D23" i="53"/>
  <c r="DE22" i="53"/>
  <c r="DD22" i="53"/>
  <c r="DC22" i="53"/>
  <c r="DB22" i="53"/>
  <c r="DA22" i="53"/>
  <c r="CZ22" i="53"/>
  <c r="CY22" i="53"/>
  <c r="CX22" i="53"/>
  <c r="CW22" i="53"/>
  <c r="CV22" i="53"/>
  <c r="CU22" i="53"/>
  <c r="CT22" i="53"/>
  <c r="CS22" i="53"/>
  <c r="CR22" i="53"/>
  <c r="CQ22" i="53"/>
  <c r="CP22" i="53"/>
  <c r="CO22" i="53"/>
  <c r="CN22" i="53"/>
  <c r="CM22" i="53"/>
  <c r="CL22" i="53"/>
  <c r="CK22" i="53"/>
  <c r="CJ22" i="53"/>
  <c r="CI22" i="53"/>
  <c r="CH22" i="53"/>
  <c r="CG22" i="53"/>
  <c r="CE22" i="53"/>
  <c r="CD22" i="53"/>
  <c r="CC22" i="53"/>
  <c r="CB22" i="53"/>
  <c r="CA22" i="53"/>
  <c r="BZ22" i="53"/>
  <c r="BY22" i="53"/>
  <c r="BX22" i="53"/>
  <c r="DX22" i="53" s="1"/>
  <c r="BW22" i="53"/>
  <c r="BV22" i="53"/>
  <c r="BU22" i="53"/>
  <c r="BT22" i="53"/>
  <c r="BS22" i="53"/>
  <c r="BR22" i="53"/>
  <c r="BQ22" i="53"/>
  <c r="BP22" i="53"/>
  <c r="BO22" i="53"/>
  <c r="BN22" i="53"/>
  <c r="BM22" i="53"/>
  <c r="BL22" i="53"/>
  <c r="EL22" i="53" s="1"/>
  <c r="BK22" i="53"/>
  <c r="BJ22" i="53"/>
  <c r="BI22" i="53"/>
  <c r="BH22" i="53"/>
  <c r="BG22" i="53"/>
  <c r="D22" i="53"/>
  <c r="DE21" i="53"/>
  <c r="DD21" i="53"/>
  <c r="DC21" i="53"/>
  <c r="EC21" i="53" s="1"/>
  <c r="DB21" i="53"/>
  <c r="DA21" i="53"/>
  <c r="CZ21" i="53"/>
  <c r="CY21" i="53"/>
  <c r="CX21" i="53"/>
  <c r="CW21" i="53"/>
  <c r="CV21" i="53"/>
  <c r="CU21" i="53"/>
  <c r="CT21" i="53"/>
  <c r="CS21" i="53"/>
  <c r="CR21" i="53"/>
  <c r="CQ21" i="53"/>
  <c r="EQ21" i="53" s="1"/>
  <c r="CP21" i="53"/>
  <c r="CO21" i="53"/>
  <c r="CN21" i="53"/>
  <c r="CM21" i="53"/>
  <c r="CL21" i="53"/>
  <c r="CK21" i="53"/>
  <c r="CJ21" i="53"/>
  <c r="CI21" i="53"/>
  <c r="CH21" i="53"/>
  <c r="CG21" i="53"/>
  <c r="CE21" i="53"/>
  <c r="CD21" i="53"/>
  <c r="ED21" i="53" s="1"/>
  <c r="CC21" i="53"/>
  <c r="CB21" i="53"/>
  <c r="CA21" i="53"/>
  <c r="BZ21" i="53"/>
  <c r="DZ21" i="53" s="1"/>
  <c r="BY21" i="53"/>
  <c r="BX21" i="53"/>
  <c r="BW21" i="53"/>
  <c r="BV21" i="53"/>
  <c r="DV21" i="53" s="1"/>
  <c r="BU21" i="53"/>
  <c r="BT21" i="53"/>
  <c r="BS21" i="53"/>
  <c r="BR21" i="53"/>
  <c r="DR21" i="53" s="1"/>
  <c r="BQ21" i="53"/>
  <c r="BP21" i="53"/>
  <c r="BO21" i="53"/>
  <c r="BN21" i="53"/>
  <c r="DN21" i="53" s="1"/>
  <c r="BM21" i="53"/>
  <c r="BL21" i="53"/>
  <c r="BK21" i="53"/>
  <c r="BJ21" i="53"/>
  <c r="DJ21" i="53" s="1"/>
  <c r="BI21" i="53"/>
  <c r="BH21" i="53"/>
  <c r="BG21" i="53"/>
  <c r="D21" i="53"/>
  <c r="DE20" i="53"/>
  <c r="DD20" i="53"/>
  <c r="DC20" i="53"/>
  <c r="DB20" i="53"/>
  <c r="DA20" i="53"/>
  <c r="CZ20" i="53"/>
  <c r="CY20" i="53"/>
  <c r="CX20" i="53"/>
  <c r="CW20" i="53"/>
  <c r="CV20" i="53"/>
  <c r="CU20" i="53"/>
  <c r="CT20" i="53"/>
  <c r="CS20" i="53"/>
  <c r="CR20" i="53"/>
  <c r="CQ20" i="53"/>
  <c r="CP20" i="53"/>
  <c r="CO20" i="53"/>
  <c r="CN20" i="53"/>
  <c r="CM20" i="53"/>
  <c r="CL20" i="53"/>
  <c r="CK20" i="53"/>
  <c r="CJ20" i="53"/>
  <c r="CI20" i="53"/>
  <c r="CH20" i="53"/>
  <c r="CG20" i="53"/>
  <c r="CE20" i="53"/>
  <c r="CD20" i="53"/>
  <c r="CC20" i="53"/>
  <c r="CB20" i="53"/>
  <c r="CA20" i="53"/>
  <c r="BZ20" i="53"/>
  <c r="DZ20" i="53" s="1"/>
  <c r="BY20" i="53"/>
  <c r="BX20" i="53"/>
  <c r="BW20" i="53"/>
  <c r="BV20" i="53"/>
  <c r="BU20" i="53"/>
  <c r="BT20" i="53"/>
  <c r="BS20" i="53"/>
  <c r="BR20" i="53"/>
  <c r="BQ20" i="53"/>
  <c r="BP20" i="53"/>
  <c r="BO20" i="53"/>
  <c r="BN20" i="53"/>
  <c r="BM20" i="53"/>
  <c r="BL20" i="53"/>
  <c r="BK20" i="53"/>
  <c r="BJ20" i="53"/>
  <c r="BI20" i="53"/>
  <c r="BH20" i="53"/>
  <c r="BG20" i="53"/>
  <c r="D20" i="53"/>
  <c r="DE19" i="53"/>
  <c r="DD19" i="53"/>
  <c r="DC19" i="53"/>
  <c r="DB19" i="53"/>
  <c r="DA19" i="53"/>
  <c r="CZ19" i="53"/>
  <c r="CY19" i="53"/>
  <c r="CX19" i="53"/>
  <c r="CW19" i="53"/>
  <c r="CV19" i="53"/>
  <c r="CU19" i="53"/>
  <c r="CT19" i="53"/>
  <c r="CS19" i="53"/>
  <c r="CR19" i="53"/>
  <c r="CQ19" i="53"/>
  <c r="CP19" i="53"/>
  <c r="CO19" i="53"/>
  <c r="CN19" i="53"/>
  <c r="CM19" i="53"/>
  <c r="CL19" i="53"/>
  <c r="CK19" i="53"/>
  <c r="CJ19" i="53"/>
  <c r="CI19" i="53"/>
  <c r="CH19" i="53"/>
  <c r="CG19" i="53"/>
  <c r="CE19" i="53"/>
  <c r="EE19" i="53" s="1"/>
  <c r="CD19" i="53"/>
  <c r="CC19" i="53"/>
  <c r="CB19" i="53"/>
  <c r="CA19" i="53"/>
  <c r="BZ19" i="53"/>
  <c r="BY19" i="53"/>
  <c r="BX19" i="53"/>
  <c r="BW19" i="53"/>
  <c r="BV19" i="53"/>
  <c r="BU19" i="53"/>
  <c r="BT19" i="53"/>
  <c r="BS19" i="53"/>
  <c r="DS19" i="53" s="1"/>
  <c r="BR19" i="53"/>
  <c r="BQ19" i="53"/>
  <c r="BP19" i="53"/>
  <c r="BO19" i="53"/>
  <c r="DO19" i="53" s="1"/>
  <c r="BN19" i="53"/>
  <c r="BM19" i="53"/>
  <c r="BL19" i="53"/>
  <c r="BK19" i="53"/>
  <c r="BJ19" i="53"/>
  <c r="BI19" i="53"/>
  <c r="BH19" i="53"/>
  <c r="BG19" i="53"/>
  <c r="D19" i="53"/>
  <c r="DE18" i="53"/>
  <c r="DD18" i="53"/>
  <c r="DC18" i="53"/>
  <c r="DB18" i="53"/>
  <c r="DA18" i="53"/>
  <c r="CZ18" i="53"/>
  <c r="CY18" i="53"/>
  <c r="CX18" i="53"/>
  <c r="CW18" i="53"/>
  <c r="CV18" i="53"/>
  <c r="CU18" i="53"/>
  <c r="CT18" i="53"/>
  <c r="CS18" i="53"/>
  <c r="CR18" i="53"/>
  <c r="CQ18" i="53"/>
  <c r="CP18" i="53"/>
  <c r="CO18" i="53"/>
  <c r="CN18" i="53"/>
  <c r="CM18" i="53"/>
  <c r="CL18" i="53"/>
  <c r="CK18" i="53"/>
  <c r="CJ18" i="53"/>
  <c r="CI18" i="53"/>
  <c r="CH18" i="53"/>
  <c r="CG18" i="53"/>
  <c r="CE18" i="53"/>
  <c r="EE18" i="53" s="1"/>
  <c r="CD18" i="53"/>
  <c r="CC18" i="53"/>
  <c r="FC18" i="53" s="1"/>
  <c r="CB18" i="53"/>
  <c r="CA18" i="53"/>
  <c r="FA18" i="53" s="1"/>
  <c r="BZ18" i="53"/>
  <c r="BY18" i="53"/>
  <c r="EY18" i="53" s="1"/>
  <c r="BX18" i="53"/>
  <c r="BW18" i="53"/>
  <c r="BV18" i="53"/>
  <c r="BU18" i="53"/>
  <c r="BT18" i="53"/>
  <c r="BS18" i="53"/>
  <c r="BR18" i="53"/>
  <c r="BQ18" i="53"/>
  <c r="EQ18" i="53" s="1"/>
  <c r="BP18" i="53"/>
  <c r="BO18" i="53"/>
  <c r="BN18" i="53"/>
  <c r="BM18" i="53"/>
  <c r="BL18" i="53"/>
  <c r="BK18" i="53"/>
  <c r="BJ18" i="53"/>
  <c r="BI18" i="53"/>
  <c r="BH18" i="53"/>
  <c r="BG18" i="53"/>
  <c r="D18" i="53"/>
  <c r="DE17" i="53"/>
  <c r="DD17" i="53"/>
  <c r="DC17" i="53"/>
  <c r="DB17" i="53"/>
  <c r="DA17" i="53"/>
  <c r="CZ17" i="53"/>
  <c r="CY17" i="53"/>
  <c r="CX17" i="53"/>
  <c r="CW17" i="53"/>
  <c r="CV17" i="53"/>
  <c r="CU17" i="53"/>
  <c r="CT17" i="53"/>
  <c r="CS17" i="53"/>
  <c r="CR17" i="53"/>
  <c r="CQ17" i="53"/>
  <c r="CP17" i="53"/>
  <c r="CO17" i="53"/>
  <c r="CN17" i="53"/>
  <c r="CM17" i="53"/>
  <c r="CL17" i="53"/>
  <c r="CK17" i="53"/>
  <c r="CJ17" i="53"/>
  <c r="CI17" i="53"/>
  <c r="CH17" i="53"/>
  <c r="CG17" i="53"/>
  <c r="CE17" i="53"/>
  <c r="CD17" i="53"/>
  <c r="CC17" i="53"/>
  <c r="CB17" i="53"/>
  <c r="CA17" i="53"/>
  <c r="BZ17" i="53"/>
  <c r="BY17" i="53"/>
  <c r="BX17" i="53"/>
  <c r="BW17" i="53"/>
  <c r="BV17" i="53"/>
  <c r="BU17" i="53"/>
  <c r="BT17" i="53"/>
  <c r="BS17" i="53"/>
  <c r="BR17" i="53"/>
  <c r="BQ17" i="53"/>
  <c r="BP17" i="53"/>
  <c r="BO17" i="53"/>
  <c r="BN17" i="53"/>
  <c r="BM17" i="53"/>
  <c r="BL17" i="53"/>
  <c r="BK17" i="53"/>
  <c r="DK17" i="53" s="1"/>
  <c r="BJ17" i="53"/>
  <c r="BI17" i="53"/>
  <c r="BH17" i="53"/>
  <c r="BG17" i="53"/>
  <c r="D17" i="53"/>
  <c r="BA15" i="53"/>
  <c r="EE15" i="53" s="1"/>
  <c r="FE15" i="53" s="1"/>
  <c r="AY15" i="53"/>
  <c r="ED15" i="53" s="1"/>
  <c r="FD15" i="53" s="1"/>
  <c r="AW15" i="53"/>
  <c r="EC15" i="53" s="1"/>
  <c r="FC15" i="53" s="1"/>
  <c r="AU15" i="53"/>
  <c r="EB15" i="53" s="1"/>
  <c r="FB15" i="53" s="1"/>
  <c r="AS15" i="53"/>
  <c r="EA15" i="53" s="1"/>
  <c r="FA15" i="53" s="1"/>
  <c r="AQ15" i="53"/>
  <c r="DZ15" i="53" s="1"/>
  <c r="EZ15" i="53" s="1"/>
  <c r="AO15" i="53"/>
  <c r="DY15" i="53" s="1"/>
  <c r="EY15" i="53" s="1"/>
  <c r="AM15" i="53"/>
  <c r="DX15" i="53" s="1"/>
  <c r="EX15" i="53" s="1"/>
  <c r="AK15" i="53"/>
  <c r="DW15" i="53" s="1"/>
  <c r="EW15" i="53" s="1"/>
  <c r="AI15" i="53"/>
  <c r="DV15" i="53" s="1"/>
  <c r="EV15" i="53" s="1"/>
  <c r="AG15" i="53"/>
  <c r="DU15" i="53" s="1"/>
  <c r="EU15" i="53" s="1"/>
  <c r="AE15" i="53"/>
  <c r="DT15" i="53" s="1"/>
  <c r="ET15" i="53" s="1"/>
  <c r="AC15" i="53"/>
  <c r="DS15" i="53" s="1"/>
  <c r="ES15" i="53" s="1"/>
  <c r="AA15" i="53"/>
  <c r="DR15" i="53" s="1"/>
  <c r="ER15" i="53" s="1"/>
  <c r="Y15" i="53"/>
  <c r="DQ15" i="53" s="1"/>
  <c r="EQ15" i="53" s="1"/>
  <c r="W15" i="53"/>
  <c r="DP15" i="53" s="1"/>
  <c r="EP15" i="53" s="1"/>
  <c r="U15" i="53"/>
  <c r="DO15" i="53" s="1"/>
  <c r="EO15" i="53" s="1"/>
  <c r="S15" i="53"/>
  <c r="DN15" i="53" s="1"/>
  <c r="EN15" i="53" s="1"/>
  <c r="Q15" i="53"/>
  <c r="DM15" i="53" s="1"/>
  <c r="EM15" i="53" s="1"/>
  <c r="O15" i="53"/>
  <c r="DL15" i="53" s="1"/>
  <c r="EL15" i="53" s="1"/>
  <c r="M15" i="53"/>
  <c r="DK15" i="53" s="1"/>
  <c r="EK15" i="53" s="1"/>
  <c r="K15" i="53"/>
  <c r="DJ15" i="53" s="1"/>
  <c r="I15" i="53"/>
  <c r="DI15" i="53" s="1"/>
  <c r="EI15" i="53" s="1"/>
  <c r="G15" i="53"/>
  <c r="DH15" i="53" s="1"/>
  <c r="EH15" i="53" s="1"/>
  <c r="E15" i="53"/>
  <c r="DG15" i="53" s="1"/>
  <c r="EG15" i="53" s="1"/>
  <c r="B5" i="53"/>
  <c r="DE56" i="52"/>
  <c r="DD56" i="52"/>
  <c r="DC56" i="52"/>
  <c r="DB56" i="52"/>
  <c r="DA56" i="52"/>
  <c r="CZ56" i="52"/>
  <c r="CY56" i="52"/>
  <c r="CX56" i="52"/>
  <c r="CW56" i="52"/>
  <c r="CV56" i="52"/>
  <c r="CU56" i="52"/>
  <c r="CT56" i="52"/>
  <c r="CS56" i="52"/>
  <c r="CR56" i="52"/>
  <c r="CQ56" i="52"/>
  <c r="CP56" i="52"/>
  <c r="CO56" i="52"/>
  <c r="CN56" i="52"/>
  <c r="CM56" i="52"/>
  <c r="CL56" i="52"/>
  <c r="CK56" i="52"/>
  <c r="CJ56" i="52"/>
  <c r="DJ56" i="52" s="1"/>
  <c r="CI56" i="52"/>
  <c r="CH56" i="52"/>
  <c r="CG56" i="52"/>
  <c r="CE56" i="52"/>
  <c r="CD56" i="52"/>
  <c r="CC56" i="52"/>
  <c r="CB56" i="52"/>
  <c r="CA56" i="52"/>
  <c r="BZ56" i="52"/>
  <c r="BY56" i="52"/>
  <c r="EY56" i="52" s="1"/>
  <c r="BX56" i="52"/>
  <c r="BW56" i="52"/>
  <c r="BV56" i="52"/>
  <c r="BU56" i="52"/>
  <c r="DU56" i="52" s="1"/>
  <c r="BT56" i="52"/>
  <c r="BS56" i="52"/>
  <c r="BR56" i="52"/>
  <c r="BQ56" i="52"/>
  <c r="BP56" i="52"/>
  <c r="BO56" i="52"/>
  <c r="BN56" i="52"/>
  <c r="BM56" i="52"/>
  <c r="DM56" i="52" s="1"/>
  <c r="BL56" i="52"/>
  <c r="BK56" i="52"/>
  <c r="BJ56" i="52"/>
  <c r="BI56" i="52"/>
  <c r="EI56" i="52" s="1"/>
  <c r="BH56" i="52"/>
  <c r="BG56" i="52"/>
  <c r="D56" i="52"/>
  <c r="DE55" i="52"/>
  <c r="DD55" i="52"/>
  <c r="DC55" i="52"/>
  <c r="DB55" i="52"/>
  <c r="DA55" i="52"/>
  <c r="CZ55" i="52"/>
  <c r="CY55" i="52"/>
  <c r="EY55" i="52" s="1"/>
  <c r="CX55" i="52"/>
  <c r="CW55" i="52"/>
  <c r="CV55" i="52"/>
  <c r="CU55" i="52"/>
  <c r="CT55" i="52"/>
  <c r="CS55" i="52"/>
  <c r="CR55" i="52"/>
  <c r="CQ55" i="52"/>
  <c r="CP55" i="52"/>
  <c r="CO55" i="52"/>
  <c r="CN55" i="52"/>
  <c r="CM55" i="52"/>
  <c r="CL55" i="52"/>
  <c r="CK55" i="52"/>
  <c r="CJ55" i="52"/>
  <c r="CI55" i="52"/>
  <c r="CH55" i="52"/>
  <c r="CG55" i="52"/>
  <c r="CE55" i="52"/>
  <c r="CD55" i="52"/>
  <c r="CC55" i="52"/>
  <c r="CB55" i="52"/>
  <c r="CA55" i="52"/>
  <c r="BZ55" i="52"/>
  <c r="BY55" i="52"/>
  <c r="BX55" i="52"/>
  <c r="BW55" i="52"/>
  <c r="BV55" i="52"/>
  <c r="BU55" i="52"/>
  <c r="BT55" i="52"/>
  <c r="BS55" i="52"/>
  <c r="BR55" i="52"/>
  <c r="DR55" i="52" s="1"/>
  <c r="BQ55" i="52"/>
  <c r="BP55" i="52"/>
  <c r="BO55" i="52"/>
  <c r="BN55" i="52"/>
  <c r="BM55" i="52"/>
  <c r="BL55" i="52"/>
  <c r="BK55" i="52"/>
  <c r="BJ55" i="52"/>
  <c r="BI55" i="52"/>
  <c r="BH55" i="52"/>
  <c r="BG55" i="52"/>
  <c r="D55" i="52"/>
  <c r="DE54" i="52"/>
  <c r="DD54" i="52"/>
  <c r="DC54" i="52"/>
  <c r="DB54" i="52"/>
  <c r="DA54" i="52"/>
  <c r="CZ54" i="52"/>
  <c r="CY54" i="52"/>
  <c r="CX54" i="52"/>
  <c r="CW54" i="52"/>
  <c r="DW54" i="52" s="1"/>
  <c r="CV54" i="52"/>
  <c r="CU54" i="52"/>
  <c r="CT54" i="52"/>
  <c r="CS54" i="52"/>
  <c r="CR54" i="52"/>
  <c r="CQ54" i="52"/>
  <c r="CP54" i="52"/>
  <c r="CO54" i="52"/>
  <c r="CN54" i="52"/>
  <c r="CM54" i="52"/>
  <c r="CL54" i="52"/>
  <c r="CK54" i="52"/>
  <c r="CJ54" i="52"/>
  <c r="CI54" i="52"/>
  <c r="CH54" i="52"/>
  <c r="CG54" i="52"/>
  <c r="CE54" i="52"/>
  <c r="CD54" i="52"/>
  <c r="CC54" i="52"/>
  <c r="CB54" i="52"/>
  <c r="CA54" i="52"/>
  <c r="BZ54" i="52"/>
  <c r="BY54" i="52"/>
  <c r="BX54" i="52"/>
  <c r="BW54" i="52"/>
  <c r="BV54" i="52"/>
  <c r="BU54" i="52"/>
  <c r="BT54" i="52"/>
  <c r="BS54" i="52"/>
  <c r="BR54" i="52"/>
  <c r="BQ54" i="52"/>
  <c r="BP54" i="52"/>
  <c r="BO54" i="52"/>
  <c r="BN54" i="52"/>
  <c r="BM54" i="52"/>
  <c r="BL54" i="52"/>
  <c r="BK54" i="52"/>
  <c r="BJ54" i="52"/>
  <c r="BI54" i="52"/>
  <c r="BH54" i="52"/>
  <c r="BG54" i="52"/>
  <c r="D54" i="52"/>
  <c r="DE53" i="52"/>
  <c r="DD53" i="52"/>
  <c r="DC53" i="52"/>
  <c r="DB53" i="52"/>
  <c r="DA53" i="52"/>
  <c r="CZ53" i="52"/>
  <c r="CY53" i="52"/>
  <c r="CX53" i="52"/>
  <c r="CW53" i="52"/>
  <c r="CV53" i="52"/>
  <c r="CU53" i="52"/>
  <c r="CT53" i="52"/>
  <c r="CS53" i="52"/>
  <c r="CR53" i="52"/>
  <c r="CQ53" i="52"/>
  <c r="CP53" i="52"/>
  <c r="CO53" i="52"/>
  <c r="CN53" i="52"/>
  <c r="CM53" i="52"/>
  <c r="CL53" i="52"/>
  <c r="CK53" i="52"/>
  <c r="CJ53" i="52"/>
  <c r="CI53" i="52"/>
  <c r="CH53" i="52"/>
  <c r="CG53" i="52"/>
  <c r="CE53" i="52"/>
  <c r="CD53" i="52"/>
  <c r="CC53" i="52"/>
  <c r="CB53" i="52"/>
  <c r="CA53" i="52"/>
  <c r="BZ53" i="52"/>
  <c r="BY53" i="52"/>
  <c r="BX53" i="52"/>
  <c r="BW53" i="52"/>
  <c r="BV53" i="52"/>
  <c r="BU53" i="52"/>
  <c r="BT53" i="52"/>
  <c r="BS53" i="52"/>
  <c r="BR53" i="52"/>
  <c r="BQ53" i="52"/>
  <c r="BP53" i="52"/>
  <c r="BO53" i="52"/>
  <c r="BN53" i="52"/>
  <c r="BM53" i="52"/>
  <c r="BL53" i="52"/>
  <c r="BK53" i="52"/>
  <c r="BJ53" i="52"/>
  <c r="BI53" i="52"/>
  <c r="BH53" i="52"/>
  <c r="BG53" i="52"/>
  <c r="D53" i="52"/>
  <c r="DE52" i="52"/>
  <c r="DD52" i="52"/>
  <c r="DC52" i="52"/>
  <c r="DB52" i="52"/>
  <c r="DA52" i="52"/>
  <c r="CZ52" i="52"/>
  <c r="CY52" i="52"/>
  <c r="CX52" i="52"/>
  <c r="CW52" i="52"/>
  <c r="CV52" i="52"/>
  <c r="CU52" i="52"/>
  <c r="CT52" i="52"/>
  <c r="CS52" i="52"/>
  <c r="CR52" i="52"/>
  <c r="CQ52" i="52"/>
  <c r="CP52" i="52"/>
  <c r="CO52" i="52"/>
  <c r="CN52" i="52"/>
  <c r="CM52" i="52"/>
  <c r="CL52" i="52"/>
  <c r="CK52" i="52"/>
  <c r="CJ52" i="52"/>
  <c r="CI52" i="52"/>
  <c r="CH52" i="52"/>
  <c r="CG52" i="52"/>
  <c r="CE52" i="52"/>
  <c r="CD52" i="52"/>
  <c r="CC52" i="52"/>
  <c r="CB52" i="52"/>
  <c r="CA52" i="52"/>
  <c r="BZ52" i="52"/>
  <c r="BY52" i="52"/>
  <c r="BX52" i="52"/>
  <c r="BW52" i="52"/>
  <c r="BV52" i="52"/>
  <c r="BU52" i="52"/>
  <c r="BT52" i="52"/>
  <c r="BS52" i="52"/>
  <c r="BR52" i="52"/>
  <c r="BQ52" i="52"/>
  <c r="BP52" i="52"/>
  <c r="BO52" i="52"/>
  <c r="BN52" i="52"/>
  <c r="BM52" i="52"/>
  <c r="BL52" i="52"/>
  <c r="BK52" i="52"/>
  <c r="BJ52" i="52"/>
  <c r="BI52" i="52"/>
  <c r="BH52" i="52"/>
  <c r="BG52" i="52"/>
  <c r="D52" i="52"/>
  <c r="DE51" i="52"/>
  <c r="DD51" i="52"/>
  <c r="DC51" i="52"/>
  <c r="DB51" i="52"/>
  <c r="DA51" i="52"/>
  <c r="CZ51" i="52"/>
  <c r="CY51" i="52"/>
  <c r="CX51" i="52"/>
  <c r="CW51" i="52"/>
  <c r="CV51" i="52"/>
  <c r="CU51" i="52"/>
  <c r="CT51" i="52"/>
  <c r="CS51" i="52"/>
  <c r="CR51" i="52"/>
  <c r="CQ51" i="52"/>
  <c r="CP51" i="52"/>
  <c r="CO51" i="52"/>
  <c r="CN51" i="52"/>
  <c r="CM51" i="52"/>
  <c r="CL51" i="52"/>
  <c r="CK51" i="52"/>
  <c r="CJ51" i="52"/>
  <c r="CI51" i="52"/>
  <c r="CH51" i="52"/>
  <c r="CG51" i="52"/>
  <c r="CE51" i="52"/>
  <c r="CD51" i="52"/>
  <c r="CC51" i="52"/>
  <c r="CB51" i="52"/>
  <c r="CA51" i="52"/>
  <c r="BZ51" i="52"/>
  <c r="BY51" i="52"/>
  <c r="BX51" i="52"/>
  <c r="BW51" i="52"/>
  <c r="BV51" i="52"/>
  <c r="BU51" i="52"/>
  <c r="BT51" i="52"/>
  <c r="BS51" i="52"/>
  <c r="BR51" i="52"/>
  <c r="BQ51" i="52"/>
  <c r="BP51" i="52"/>
  <c r="BO51" i="52"/>
  <c r="BN51" i="52"/>
  <c r="BM51" i="52"/>
  <c r="BL51" i="52"/>
  <c r="BK51" i="52"/>
  <c r="BJ51" i="52"/>
  <c r="BI51" i="52"/>
  <c r="BH51" i="52"/>
  <c r="BG51" i="52"/>
  <c r="D51" i="52"/>
  <c r="DE50" i="52"/>
  <c r="DD50" i="52"/>
  <c r="DC50" i="52"/>
  <c r="DB50" i="52"/>
  <c r="DA50" i="52"/>
  <c r="CZ50" i="52"/>
  <c r="CY50" i="52"/>
  <c r="CX50" i="52"/>
  <c r="CW50" i="52"/>
  <c r="CV50" i="52"/>
  <c r="CU50" i="52"/>
  <c r="CT50" i="52"/>
  <c r="CS50" i="52"/>
  <c r="CR50" i="52"/>
  <c r="CQ50" i="52"/>
  <c r="CP50" i="52"/>
  <c r="CO50" i="52"/>
  <c r="CN50" i="52"/>
  <c r="CM50" i="52"/>
  <c r="CL50" i="52"/>
  <c r="CK50" i="52"/>
  <c r="CJ50" i="52"/>
  <c r="CI50" i="52"/>
  <c r="CH50" i="52"/>
  <c r="CG50" i="52"/>
  <c r="CE50" i="52"/>
  <c r="CD50" i="52"/>
  <c r="CC50" i="52"/>
  <c r="CB50" i="52"/>
  <c r="CA50" i="52"/>
  <c r="BZ50" i="52"/>
  <c r="BY50" i="52"/>
  <c r="BX50" i="52"/>
  <c r="BW50" i="52"/>
  <c r="BV50" i="52"/>
  <c r="BU50" i="52"/>
  <c r="BT50" i="52"/>
  <c r="BS50" i="52"/>
  <c r="BR50" i="52"/>
  <c r="BQ50" i="52"/>
  <c r="BP50" i="52"/>
  <c r="BO50" i="52"/>
  <c r="BN50" i="52"/>
  <c r="BM50" i="52"/>
  <c r="BL50" i="52"/>
  <c r="BK50" i="52"/>
  <c r="BJ50" i="52"/>
  <c r="BI50" i="52"/>
  <c r="BH50" i="52"/>
  <c r="BG50" i="52"/>
  <c r="D50" i="52"/>
  <c r="DE49" i="52"/>
  <c r="DD49" i="52"/>
  <c r="DC49" i="52"/>
  <c r="DB49" i="52"/>
  <c r="DA49" i="52"/>
  <c r="CZ49" i="52"/>
  <c r="CY49" i="52"/>
  <c r="CX49" i="52"/>
  <c r="CW49" i="52"/>
  <c r="CV49" i="52"/>
  <c r="CU49" i="52"/>
  <c r="CT49" i="52"/>
  <c r="CS49" i="52"/>
  <c r="CR49" i="52"/>
  <c r="CQ49" i="52"/>
  <c r="CP49" i="52"/>
  <c r="CO49" i="52"/>
  <c r="CN49" i="52"/>
  <c r="CM49" i="52"/>
  <c r="CL49" i="52"/>
  <c r="CK49" i="52"/>
  <c r="CJ49" i="52"/>
  <c r="CI49" i="52"/>
  <c r="CH49" i="52"/>
  <c r="CG49" i="52"/>
  <c r="CE49" i="52"/>
  <c r="CD49" i="52"/>
  <c r="CC49" i="52"/>
  <c r="CB49" i="52"/>
  <c r="CA49" i="52"/>
  <c r="BZ49" i="52"/>
  <c r="BY49" i="52"/>
  <c r="BX49" i="52"/>
  <c r="BW49" i="52"/>
  <c r="BV49" i="52"/>
  <c r="BU49" i="52"/>
  <c r="BT49" i="52"/>
  <c r="BS49" i="52"/>
  <c r="BR49" i="52"/>
  <c r="BQ49" i="52"/>
  <c r="BP49" i="52"/>
  <c r="BO49" i="52"/>
  <c r="BN49" i="52"/>
  <c r="BM49" i="52"/>
  <c r="BL49" i="52"/>
  <c r="BK49" i="52"/>
  <c r="BJ49" i="52"/>
  <c r="BI49" i="52"/>
  <c r="BH49" i="52"/>
  <c r="BG49" i="52"/>
  <c r="D49" i="52"/>
  <c r="DE48" i="52"/>
  <c r="DD48" i="52"/>
  <c r="DC48" i="52"/>
  <c r="DB48" i="52"/>
  <c r="DA48" i="52"/>
  <c r="CZ48" i="52"/>
  <c r="CY48" i="52"/>
  <c r="CX48" i="52"/>
  <c r="CW48" i="52"/>
  <c r="CV48" i="52"/>
  <c r="CU48" i="52"/>
  <c r="CT48" i="52"/>
  <c r="CS48" i="52"/>
  <c r="CR48" i="52"/>
  <c r="CQ48" i="52"/>
  <c r="CP48" i="52"/>
  <c r="CO48" i="52"/>
  <c r="CN48" i="52"/>
  <c r="CM48" i="52"/>
  <c r="CL48" i="52"/>
  <c r="CK48" i="52"/>
  <c r="CJ48" i="52"/>
  <c r="CI48" i="52"/>
  <c r="CH48" i="52"/>
  <c r="CG48" i="52"/>
  <c r="CE48" i="52"/>
  <c r="CD48" i="52"/>
  <c r="CC48" i="52"/>
  <c r="CB48" i="52"/>
  <c r="CA48" i="52"/>
  <c r="BZ48" i="52"/>
  <c r="BY48" i="52"/>
  <c r="BX48" i="52"/>
  <c r="BW48" i="52"/>
  <c r="BV48" i="52"/>
  <c r="BU48" i="52"/>
  <c r="BT48" i="52"/>
  <c r="BS48" i="52"/>
  <c r="BR48" i="52"/>
  <c r="BQ48" i="52"/>
  <c r="BP48" i="52"/>
  <c r="BO48" i="52"/>
  <c r="BN48" i="52"/>
  <c r="BM48" i="52"/>
  <c r="BL48" i="52"/>
  <c r="BK48" i="52"/>
  <c r="BJ48" i="52"/>
  <c r="BI48" i="52"/>
  <c r="BH48" i="52"/>
  <c r="BG48" i="52"/>
  <c r="D48" i="52"/>
  <c r="DE47" i="52"/>
  <c r="DD47" i="52"/>
  <c r="DC47" i="52"/>
  <c r="DB47" i="52"/>
  <c r="DA47" i="52"/>
  <c r="CZ47" i="52"/>
  <c r="CY47" i="52"/>
  <c r="EY47" i="52" s="1"/>
  <c r="CX47" i="52"/>
  <c r="CW47" i="52"/>
  <c r="CV47" i="52"/>
  <c r="CU47" i="52"/>
  <c r="CT47" i="52"/>
  <c r="CS47" i="52"/>
  <c r="CR47" i="52"/>
  <c r="CQ47" i="52"/>
  <c r="CP47" i="52"/>
  <c r="CO47" i="52"/>
  <c r="CN47" i="52"/>
  <c r="CM47" i="52"/>
  <c r="CL47" i="52"/>
  <c r="CK47" i="52"/>
  <c r="CJ47" i="52"/>
  <c r="CI47" i="52"/>
  <c r="CH47" i="52"/>
  <c r="CG47" i="52"/>
  <c r="CE47" i="52"/>
  <c r="CD47" i="52"/>
  <c r="CC47" i="52"/>
  <c r="CB47" i="52"/>
  <c r="CA47" i="52"/>
  <c r="BZ47" i="52"/>
  <c r="BY47" i="52"/>
  <c r="BX47" i="52"/>
  <c r="BW47" i="52"/>
  <c r="BV47" i="52"/>
  <c r="BU47" i="52"/>
  <c r="BT47" i="52"/>
  <c r="BS47" i="52"/>
  <c r="BR47" i="52"/>
  <c r="BQ47" i="52"/>
  <c r="EQ47" i="52" s="1"/>
  <c r="BP47" i="52"/>
  <c r="BO47" i="52"/>
  <c r="BN47" i="52"/>
  <c r="BM47" i="52"/>
  <c r="BL47" i="52"/>
  <c r="BK47" i="52"/>
  <c r="BJ47" i="52"/>
  <c r="BI47" i="52"/>
  <c r="BH47" i="52"/>
  <c r="BG47" i="52"/>
  <c r="D47" i="52"/>
  <c r="DE46" i="52"/>
  <c r="DD46" i="52"/>
  <c r="DC46" i="52"/>
  <c r="DB46" i="52"/>
  <c r="DA46" i="52"/>
  <c r="CZ46" i="52"/>
  <c r="CY46" i="52"/>
  <c r="CX46" i="52"/>
  <c r="CW46" i="52"/>
  <c r="DW46" i="52" s="1"/>
  <c r="CV46" i="52"/>
  <c r="CU46" i="52"/>
  <c r="CT46" i="52"/>
  <c r="CS46" i="52"/>
  <c r="CR46" i="52"/>
  <c r="CQ46" i="52"/>
  <c r="CP46" i="52"/>
  <c r="CO46" i="52"/>
  <c r="CN46" i="52"/>
  <c r="CM46" i="52"/>
  <c r="CL46" i="52"/>
  <c r="CK46" i="52"/>
  <c r="CJ46" i="52"/>
  <c r="CI46" i="52"/>
  <c r="CH46" i="52"/>
  <c r="CG46" i="52"/>
  <c r="CE46" i="52"/>
  <c r="CD46" i="52"/>
  <c r="CC46" i="52"/>
  <c r="CB46" i="52"/>
  <c r="CA46" i="52"/>
  <c r="BZ46" i="52"/>
  <c r="BY46" i="52"/>
  <c r="BX46" i="52"/>
  <c r="BW46" i="52"/>
  <c r="BV46" i="52"/>
  <c r="BU46" i="52"/>
  <c r="BT46" i="52"/>
  <c r="BS46" i="52"/>
  <c r="BR46" i="52"/>
  <c r="BQ46" i="52"/>
  <c r="BP46" i="52"/>
  <c r="BO46" i="52"/>
  <c r="BN46" i="52"/>
  <c r="BM46" i="52"/>
  <c r="BL46" i="52"/>
  <c r="BK46" i="52"/>
  <c r="BJ46" i="52"/>
  <c r="BI46" i="52"/>
  <c r="BH46" i="52"/>
  <c r="BG46" i="52"/>
  <c r="D46" i="52"/>
  <c r="DE45" i="52"/>
  <c r="DD45" i="52"/>
  <c r="DC45" i="52"/>
  <c r="DB45" i="52"/>
  <c r="DA45" i="52"/>
  <c r="CZ45" i="52"/>
  <c r="CY45" i="52"/>
  <c r="CX45" i="52"/>
  <c r="CW45" i="52"/>
  <c r="CV45" i="52"/>
  <c r="CU45" i="52"/>
  <c r="CT45" i="52"/>
  <c r="CS45" i="52"/>
  <c r="CR45" i="52"/>
  <c r="CQ45" i="52"/>
  <c r="CP45" i="52"/>
  <c r="CO45" i="52"/>
  <c r="CN45" i="52"/>
  <c r="CM45" i="52"/>
  <c r="CL45" i="52"/>
  <c r="CK45" i="52"/>
  <c r="CJ45" i="52"/>
  <c r="CI45" i="52"/>
  <c r="CH45" i="52"/>
  <c r="CG45" i="52"/>
  <c r="CE45" i="52"/>
  <c r="CD45" i="52"/>
  <c r="CC45" i="52"/>
  <c r="CB45" i="52"/>
  <c r="CA45" i="52"/>
  <c r="BZ45" i="52"/>
  <c r="BY45" i="52"/>
  <c r="BX45" i="52"/>
  <c r="BW45" i="52"/>
  <c r="BV45" i="52"/>
  <c r="BU45" i="52"/>
  <c r="BT45" i="52"/>
  <c r="BS45" i="52"/>
  <c r="BR45" i="52"/>
  <c r="BQ45" i="52"/>
  <c r="BP45" i="52"/>
  <c r="BO45" i="52"/>
  <c r="BN45" i="52"/>
  <c r="BM45" i="52"/>
  <c r="BL45" i="52"/>
  <c r="BK45" i="52"/>
  <c r="BJ45" i="52"/>
  <c r="BI45" i="52"/>
  <c r="BH45" i="52"/>
  <c r="BG45" i="52"/>
  <c r="D45" i="52"/>
  <c r="DE44" i="52"/>
  <c r="DD44" i="52"/>
  <c r="DC44" i="52"/>
  <c r="DB44" i="52"/>
  <c r="DA44" i="52"/>
  <c r="CZ44" i="52"/>
  <c r="CY44" i="52"/>
  <c r="CX44" i="52"/>
  <c r="CW44" i="52"/>
  <c r="CV44" i="52"/>
  <c r="CU44" i="52"/>
  <c r="CT44" i="52"/>
  <c r="CS44" i="52"/>
  <c r="CR44" i="52"/>
  <c r="CQ44" i="52"/>
  <c r="CP44" i="52"/>
  <c r="CO44" i="52"/>
  <c r="CN44" i="52"/>
  <c r="CM44" i="52"/>
  <c r="CL44" i="52"/>
  <c r="CK44" i="52"/>
  <c r="CJ44" i="52"/>
  <c r="CI44" i="52"/>
  <c r="CH44" i="52"/>
  <c r="CG44" i="52"/>
  <c r="CE44" i="52"/>
  <c r="CD44" i="52"/>
  <c r="CC44" i="52"/>
  <c r="CB44" i="52"/>
  <c r="CA44" i="52"/>
  <c r="BZ44" i="52"/>
  <c r="BY44" i="52"/>
  <c r="BX44" i="52"/>
  <c r="BW44" i="52"/>
  <c r="BV44" i="52"/>
  <c r="BU44" i="52"/>
  <c r="BT44" i="52"/>
  <c r="BS44" i="52"/>
  <c r="BR44" i="52"/>
  <c r="BQ44" i="52"/>
  <c r="BP44" i="52"/>
  <c r="BO44" i="52"/>
  <c r="BN44" i="52"/>
  <c r="BM44" i="52"/>
  <c r="BL44" i="52"/>
  <c r="BK44" i="52"/>
  <c r="BJ44" i="52"/>
  <c r="BI44" i="52"/>
  <c r="BH44" i="52"/>
  <c r="BG44" i="52"/>
  <c r="D44" i="52"/>
  <c r="DE43" i="52"/>
  <c r="DD43" i="52"/>
  <c r="DC43" i="52"/>
  <c r="DB43" i="52"/>
  <c r="DA43" i="52"/>
  <c r="CZ43" i="52"/>
  <c r="CY43" i="52"/>
  <c r="CX43" i="52"/>
  <c r="CW43" i="52"/>
  <c r="CV43" i="52"/>
  <c r="CU43" i="52"/>
  <c r="CT43" i="52"/>
  <c r="CS43" i="52"/>
  <c r="CR43" i="52"/>
  <c r="CQ43" i="52"/>
  <c r="CP43" i="52"/>
  <c r="CO43" i="52"/>
  <c r="CN43" i="52"/>
  <c r="CM43" i="52"/>
  <c r="CL43" i="52"/>
  <c r="CK43" i="52"/>
  <c r="CJ43" i="52"/>
  <c r="CI43" i="52"/>
  <c r="CH43" i="52"/>
  <c r="CG43" i="52"/>
  <c r="CE43" i="52"/>
  <c r="CD43" i="52"/>
  <c r="CC43" i="52"/>
  <c r="CB43" i="52"/>
  <c r="CA43" i="52"/>
  <c r="BZ43" i="52"/>
  <c r="BY43" i="52"/>
  <c r="BX43" i="52"/>
  <c r="BW43" i="52"/>
  <c r="BV43" i="52"/>
  <c r="BU43" i="52"/>
  <c r="BT43" i="52"/>
  <c r="BS43" i="52"/>
  <c r="BR43" i="52"/>
  <c r="BQ43" i="52"/>
  <c r="BP43" i="52"/>
  <c r="BO43" i="52"/>
  <c r="BN43" i="52"/>
  <c r="BM43" i="52"/>
  <c r="BL43" i="52"/>
  <c r="BK43" i="52"/>
  <c r="BJ43" i="52"/>
  <c r="BI43" i="52"/>
  <c r="BH43" i="52"/>
  <c r="BG43" i="52"/>
  <c r="D43" i="52"/>
  <c r="DE42" i="52"/>
  <c r="DD42" i="52"/>
  <c r="DC42" i="52"/>
  <c r="DB42" i="52"/>
  <c r="DA42" i="52"/>
  <c r="CZ42" i="52"/>
  <c r="CY42" i="52"/>
  <c r="CX42" i="52"/>
  <c r="CW42" i="52"/>
  <c r="CV42" i="52"/>
  <c r="CU42" i="52"/>
  <c r="CT42" i="52"/>
  <c r="CS42" i="52"/>
  <c r="CR42" i="52"/>
  <c r="CQ42" i="52"/>
  <c r="CP42" i="52"/>
  <c r="CO42" i="52"/>
  <c r="CN42" i="52"/>
  <c r="CM42" i="52"/>
  <c r="CL42" i="52"/>
  <c r="CK42" i="52"/>
  <c r="CJ42" i="52"/>
  <c r="CI42" i="52"/>
  <c r="CH42" i="52"/>
  <c r="CG42" i="52"/>
  <c r="CE42" i="52"/>
  <c r="CD42" i="52"/>
  <c r="CC42" i="52"/>
  <c r="CB42" i="52"/>
  <c r="CA42" i="52"/>
  <c r="BZ42" i="52"/>
  <c r="BY42" i="52"/>
  <c r="BX42" i="52"/>
  <c r="BW42" i="52"/>
  <c r="BV42" i="52"/>
  <c r="BU42" i="52"/>
  <c r="BT42" i="52"/>
  <c r="BS42" i="52"/>
  <c r="BR42" i="52"/>
  <c r="BQ42" i="52"/>
  <c r="BP42" i="52"/>
  <c r="BO42" i="52"/>
  <c r="BN42" i="52"/>
  <c r="BM42" i="52"/>
  <c r="BL42" i="52"/>
  <c r="BK42" i="52"/>
  <c r="BJ42" i="52"/>
  <c r="BI42" i="52"/>
  <c r="BH42" i="52"/>
  <c r="BG42" i="52"/>
  <c r="D42" i="52"/>
  <c r="DE41" i="52"/>
  <c r="DD41" i="52"/>
  <c r="DC41" i="52"/>
  <c r="DB41" i="52"/>
  <c r="DA41" i="52"/>
  <c r="CZ41" i="52"/>
  <c r="CY41" i="52"/>
  <c r="CX41" i="52"/>
  <c r="CW41" i="52"/>
  <c r="CV41" i="52"/>
  <c r="CU41" i="52"/>
  <c r="CT41" i="52"/>
  <c r="CS41" i="52"/>
  <c r="CR41" i="52"/>
  <c r="CQ41" i="52"/>
  <c r="CP41" i="52"/>
  <c r="CO41" i="52"/>
  <c r="CN41" i="52"/>
  <c r="CM41" i="52"/>
  <c r="CL41" i="52"/>
  <c r="CK41" i="52"/>
  <c r="CJ41" i="52"/>
  <c r="CI41" i="52"/>
  <c r="CH41" i="52"/>
  <c r="CG41" i="52"/>
  <c r="CE41" i="52"/>
  <c r="CD41" i="52"/>
  <c r="CC41" i="52"/>
  <c r="CB41" i="52"/>
  <c r="CA41" i="52"/>
  <c r="BZ41" i="52"/>
  <c r="BY41" i="52"/>
  <c r="BX41" i="52"/>
  <c r="BW41" i="52"/>
  <c r="BV41" i="52"/>
  <c r="BU41" i="52"/>
  <c r="BT41" i="52"/>
  <c r="BS41" i="52"/>
  <c r="BR41" i="52"/>
  <c r="BQ41" i="52"/>
  <c r="BP41" i="52"/>
  <c r="BO41" i="52"/>
  <c r="DO41" i="52" s="1"/>
  <c r="BN41" i="52"/>
  <c r="BM41" i="52"/>
  <c r="BL41" i="52"/>
  <c r="BK41" i="52"/>
  <c r="DK41" i="52" s="1"/>
  <c r="BJ41" i="52"/>
  <c r="BI41" i="52"/>
  <c r="BH41" i="52"/>
  <c r="BG41" i="52"/>
  <c r="D41" i="52"/>
  <c r="DE40" i="52"/>
  <c r="DD40" i="52"/>
  <c r="DC40" i="52"/>
  <c r="DB40" i="52"/>
  <c r="DA40" i="52"/>
  <c r="CZ40" i="52"/>
  <c r="CY40" i="52"/>
  <c r="CX40" i="52"/>
  <c r="CW40" i="52"/>
  <c r="CV40" i="52"/>
  <c r="CU40" i="52"/>
  <c r="CT40" i="52"/>
  <c r="CS40" i="52"/>
  <c r="CR40" i="52"/>
  <c r="CQ40" i="52"/>
  <c r="CP40" i="52"/>
  <c r="CO40" i="52"/>
  <c r="CN40" i="52"/>
  <c r="CM40" i="52"/>
  <c r="CL40" i="52"/>
  <c r="CK40" i="52"/>
  <c r="CJ40" i="52"/>
  <c r="CI40" i="52"/>
  <c r="CH40" i="52"/>
  <c r="CG40" i="52"/>
  <c r="CE40" i="52"/>
  <c r="CD40" i="52"/>
  <c r="CC40" i="52"/>
  <c r="CB40" i="52"/>
  <c r="CA40" i="52"/>
  <c r="BZ40" i="52"/>
  <c r="BY40" i="52"/>
  <c r="BX40" i="52"/>
  <c r="BW40" i="52"/>
  <c r="BV40" i="52"/>
  <c r="BU40" i="52"/>
  <c r="BT40" i="52"/>
  <c r="BS40" i="52"/>
  <c r="BR40" i="52"/>
  <c r="BQ40" i="52"/>
  <c r="BP40" i="52"/>
  <c r="BO40" i="52"/>
  <c r="BN40" i="52"/>
  <c r="BM40" i="52"/>
  <c r="BL40" i="52"/>
  <c r="BK40" i="52"/>
  <c r="BJ40" i="52"/>
  <c r="BI40" i="52"/>
  <c r="BH40" i="52"/>
  <c r="BG40" i="52"/>
  <c r="D40" i="52"/>
  <c r="DE39" i="52"/>
  <c r="DD39" i="52"/>
  <c r="DC39" i="52"/>
  <c r="DB39" i="52"/>
  <c r="DA39" i="52"/>
  <c r="CZ39" i="52"/>
  <c r="CY39" i="52"/>
  <c r="CX39" i="52"/>
  <c r="CW39" i="52"/>
  <c r="CV39" i="52"/>
  <c r="CU39" i="52"/>
  <c r="CT39" i="52"/>
  <c r="CS39" i="52"/>
  <c r="CR39" i="52"/>
  <c r="CQ39" i="52"/>
  <c r="CP39" i="52"/>
  <c r="CO39" i="52"/>
  <c r="CN39" i="52"/>
  <c r="CM39" i="52"/>
  <c r="CL39" i="52"/>
  <c r="CK39" i="52"/>
  <c r="CJ39" i="52"/>
  <c r="CI39" i="52"/>
  <c r="CH39" i="52"/>
  <c r="CG39" i="52"/>
  <c r="CE39" i="52"/>
  <c r="CD39" i="52"/>
  <c r="CC39" i="52"/>
  <c r="CB39" i="52"/>
  <c r="CA39" i="52"/>
  <c r="BZ39" i="52"/>
  <c r="BY39" i="52"/>
  <c r="BX39" i="52"/>
  <c r="BW39" i="52"/>
  <c r="BV39" i="52"/>
  <c r="BU39" i="52"/>
  <c r="BT39" i="52"/>
  <c r="BS39" i="52"/>
  <c r="BR39" i="52"/>
  <c r="DR39" i="52" s="1"/>
  <c r="BQ39" i="52"/>
  <c r="BP39" i="52"/>
  <c r="BO39" i="52"/>
  <c r="BN39" i="52"/>
  <c r="BM39" i="52"/>
  <c r="BL39" i="52"/>
  <c r="BK39" i="52"/>
  <c r="BJ39" i="52"/>
  <c r="BI39" i="52"/>
  <c r="BH39" i="52"/>
  <c r="BG39" i="52"/>
  <c r="D39" i="52"/>
  <c r="DE38" i="52"/>
  <c r="DD38" i="52"/>
  <c r="DC38" i="52"/>
  <c r="DB38" i="52"/>
  <c r="DA38" i="52"/>
  <c r="CZ38" i="52"/>
  <c r="CY38" i="52"/>
  <c r="CX38" i="52"/>
  <c r="CW38" i="52"/>
  <c r="CV38" i="52"/>
  <c r="CU38" i="52"/>
  <c r="CT38" i="52"/>
  <c r="CS38" i="52"/>
  <c r="CR38" i="52"/>
  <c r="CQ38" i="52"/>
  <c r="CP38" i="52"/>
  <c r="CO38" i="52"/>
  <c r="CN38" i="52"/>
  <c r="CM38" i="52"/>
  <c r="CL38" i="52"/>
  <c r="CK38" i="52"/>
  <c r="CJ38" i="52"/>
  <c r="CI38" i="52"/>
  <c r="CH38" i="52"/>
  <c r="CG38" i="52"/>
  <c r="CE38" i="52"/>
  <c r="CD38" i="52"/>
  <c r="CC38" i="52"/>
  <c r="CB38" i="52"/>
  <c r="CA38" i="52"/>
  <c r="BZ38" i="52"/>
  <c r="BY38" i="52"/>
  <c r="BX38" i="52"/>
  <c r="BW38" i="52"/>
  <c r="BV38" i="52"/>
  <c r="BU38" i="52"/>
  <c r="BT38" i="52"/>
  <c r="BS38" i="52"/>
  <c r="ES38" i="52" s="1"/>
  <c r="BR38" i="52"/>
  <c r="BQ38" i="52"/>
  <c r="BP38" i="52"/>
  <c r="BO38" i="52"/>
  <c r="BN38" i="52"/>
  <c r="BM38" i="52"/>
  <c r="BL38" i="52"/>
  <c r="BK38" i="52"/>
  <c r="BJ38" i="52"/>
  <c r="BI38" i="52"/>
  <c r="BH38" i="52"/>
  <c r="BG38" i="52"/>
  <c r="DG38" i="52" s="1"/>
  <c r="D38" i="52"/>
  <c r="DE37" i="52"/>
  <c r="EE37" i="52" s="1"/>
  <c r="DD37" i="52"/>
  <c r="DC37" i="52"/>
  <c r="DB37" i="52"/>
  <c r="DA37" i="52"/>
  <c r="CZ37" i="52"/>
  <c r="CY37" i="52"/>
  <c r="CX37" i="52"/>
  <c r="CW37" i="52"/>
  <c r="CV37" i="52"/>
  <c r="CU37" i="52"/>
  <c r="CT37" i="52"/>
  <c r="CS37" i="52"/>
  <c r="DS37" i="52" s="1"/>
  <c r="CR37" i="52"/>
  <c r="CQ37" i="52"/>
  <c r="CP37" i="52"/>
  <c r="CO37" i="52"/>
  <c r="CN37" i="52"/>
  <c r="CM37" i="52"/>
  <c r="CL37" i="52"/>
  <c r="CK37" i="52"/>
  <c r="CJ37" i="52"/>
  <c r="CI37" i="52"/>
  <c r="CH37" i="52"/>
  <c r="CG37" i="52"/>
  <c r="CE37" i="52"/>
  <c r="CD37" i="52"/>
  <c r="CC37" i="52"/>
  <c r="CB37" i="52"/>
  <c r="CA37" i="52"/>
  <c r="BZ37" i="52"/>
  <c r="BY37" i="52"/>
  <c r="BX37" i="52"/>
  <c r="BW37" i="52"/>
  <c r="BV37" i="52"/>
  <c r="EV37" i="52" s="1"/>
  <c r="BU37" i="52"/>
  <c r="BT37" i="52"/>
  <c r="DT37" i="52" s="1"/>
  <c r="BS37" i="52"/>
  <c r="BR37" i="52"/>
  <c r="BQ37" i="52"/>
  <c r="BP37" i="52"/>
  <c r="BO37" i="52"/>
  <c r="BN37" i="52"/>
  <c r="BM37" i="52"/>
  <c r="BL37" i="52"/>
  <c r="BK37" i="52"/>
  <c r="BJ37" i="52"/>
  <c r="BI37" i="52"/>
  <c r="BH37" i="52"/>
  <c r="BG37" i="52"/>
  <c r="D37" i="52"/>
  <c r="DE36" i="52"/>
  <c r="DD36" i="52"/>
  <c r="DC36" i="52"/>
  <c r="DB36" i="52"/>
  <c r="DA36" i="52"/>
  <c r="CZ36" i="52"/>
  <c r="CY36" i="52"/>
  <c r="CX36" i="52"/>
  <c r="CW36" i="52"/>
  <c r="CV36" i="52"/>
  <c r="CU36" i="52"/>
  <c r="CT36" i="52"/>
  <c r="CS36" i="52"/>
  <c r="CR36" i="52"/>
  <c r="CQ36" i="52"/>
  <c r="CP36" i="52"/>
  <c r="CO36" i="52"/>
  <c r="CN36" i="52"/>
  <c r="CM36" i="52"/>
  <c r="CL36" i="52"/>
  <c r="CK36" i="52"/>
  <c r="CJ36" i="52"/>
  <c r="CI36" i="52"/>
  <c r="CH36" i="52"/>
  <c r="CG36" i="52"/>
  <c r="CE36" i="52"/>
  <c r="CD36" i="52"/>
  <c r="CC36" i="52"/>
  <c r="CB36" i="52"/>
  <c r="CA36" i="52"/>
  <c r="BZ36" i="52"/>
  <c r="BY36" i="52"/>
  <c r="BX36" i="52"/>
  <c r="BW36" i="52"/>
  <c r="BV36" i="52"/>
  <c r="BU36" i="52"/>
  <c r="BT36" i="52"/>
  <c r="BS36" i="52"/>
  <c r="BR36" i="52"/>
  <c r="BQ36" i="52"/>
  <c r="BP36" i="52"/>
  <c r="BO36" i="52"/>
  <c r="BN36" i="52"/>
  <c r="BM36" i="52"/>
  <c r="BL36" i="52"/>
  <c r="BK36" i="52"/>
  <c r="BJ36" i="52"/>
  <c r="BI36" i="52"/>
  <c r="BH36" i="52"/>
  <c r="BG36" i="52"/>
  <c r="D36" i="52"/>
  <c r="DE35" i="52"/>
  <c r="DD35" i="52"/>
  <c r="DC35" i="52"/>
  <c r="DB35" i="52"/>
  <c r="DA35" i="52"/>
  <c r="CZ35" i="52"/>
  <c r="CY35" i="52"/>
  <c r="CX35" i="52"/>
  <c r="CW35" i="52"/>
  <c r="CV35" i="52"/>
  <c r="CU35" i="52"/>
  <c r="CT35" i="52"/>
  <c r="CS35" i="52"/>
  <c r="CR35" i="52"/>
  <c r="CQ35" i="52"/>
  <c r="CP35" i="52"/>
  <c r="CO35" i="52"/>
  <c r="CN35" i="52"/>
  <c r="CM35" i="52"/>
  <c r="CL35" i="52"/>
  <c r="CK35" i="52"/>
  <c r="CJ35" i="52"/>
  <c r="CI35" i="52"/>
  <c r="CH35" i="52"/>
  <c r="CG35" i="52"/>
  <c r="CE35" i="52"/>
  <c r="CD35" i="52"/>
  <c r="CC35" i="52"/>
  <c r="CB35" i="52"/>
  <c r="CA35" i="52"/>
  <c r="BZ35" i="52"/>
  <c r="BY35" i="52"/>
  <c r="BX35" i="52"/>
  <c r="BW35" i="52"/>
  <c r="BV35" i="52"/>
  <c r="BU35" i="52"/>
  <c r="BT35" i="52"/>
  <c r="BS35" i="52"/>
  <c r="BR35" i="52"/>
  <c r="BQ35" i="52"/>
  <c r="BP35" i="52"/>
  <c r="BO35" i="52"/>
  <c r="BN35" i="52"/>
  <c r="BM35" i="52"/>
  <c r="BL35" i="52"/>
  <c r="BK35" i="52"/>
  <c r="BJ35" i="52"/>
  <c r="BI35" i="52"/>
  <c r="BH35" i="52"/>
  <c r="BG35" i="52"/>
  <c r="D35" i="52"/>
  <c r="DE34" i="52"/>
  <c r="DD34" i="52"/>
  <c r="DC34" i="52"/>
  <c r="DB34" i="52"/>
  <c r="DA34" i="52"/>
  <c r="CZ34" i="52"/>
  <c r="CY34" i="52"/>
  <c r="CX34" i="52"/>
  <c r="CW34" i="52"/>
  <c r="CV34" i="52"/>
  <c r="CU34" i="52"/>
  <c r="CT34" i="52"/>
  <c r="CS34" i="52"/>
  <c r="CR34" i="52"/>
  <c r="DR34" i="52" s="1"/>
  <c r="CQ34" i="52"/>
  <c r="CP34" i="52"/>
  <c r="CO34" i="52"/>
  <c r="CN34" i="52"/>
  <c r="CM34" i="52"/>
  <c r="CL34" i="52"/>
  <c r="CK34" i="52"/>
  <c r="CJ34" i="52"/>
  <c r="CI34" i="52"/>
  <c r="CH34" i="52"/>
  <c r="CG34" i="52"/>
  <c r="CE34" i="52"/>
  <c r="CD34" i="52"/>
  <c r="CC34" i="52"/>
  <c r="FC34" i="52" s="1"/>
  <c r="CB34" i="52"/>
  <c r="CA34" i="52"/>
  <c r="FA34" i="52" s="1"/>
  <c r="BZ34" i="52"/>
  <c r="BY34" i="52"/>
  <c r="EY34" i="52" s="1"/>
  <c r="BX34" i="52"/>
  <c r="BW34" i="52"/>
  <c r="BV34" i="52"/>
  <c r="BU34" i="52"/>
  <c r="EU34" i="52" s="1"/>
  <c r="BT34" i="52"/>
  <c r="BS34" i="52"/>
  <c r="ES34" i="52" s="1"/>
  <c r="BR34" i="52"/>
  <c r="BQ34" i="52"/>
  <c r="EQ34" i="52" s="1"/>
  <c r="BP34" i="52"/>
  <c r="BO34" i="52"/>
  <c r="BN34" i="52"/>
  <c r="BM34" i="52"/>
  <c r="EM34" i="52" s="1"/>
  <c r="BL34" i="52"/>
  <c r="BK34" i="52"/>
  <c r="BJ34" i="52"/>
  <c r="BI34" i="52"/>
  <c r="EI34" i="52" s="1"/>
  <c r="BH34" i="52"/>
  <c r="BG34" i="52"/>
  <c r="EG34" i="52" s="1"/>
  <c r="D34" i="52"/>
  <c r="DE33" i="52"/>
  <c r="DD33" i="52"/>
  <c r="DC33" i="52"/>
  <c r="DB33" i="52"/>
  <c r="DA33" i="52"/>
  <c r="CZ33" i="52"/>
  <c r="CY33" i="52"/>
  <c r="CX33" i="52"/>
  <c r="CW33" i="52"/>
  <c r="CV33" i="52"/>
  <c r="CU33" i="52"/>
  <c r="CT33" i="52"/>
  <c r="CS33" i="52"/>
  <c r="CR33" i="52"/>
  <c r="CQ33" i="52"/>
  <c r="CP33" i="52"/>
  <c r="CO33" i="52"/>
  <c r="CN33" i="52"/>
  <c r="CM33" i="52"/>
  <c r="CL33" i="52"/>
  <c r="CK33" i="52"/>
  <c r="CJ33" i="52"/>
  <c r="CI33" i="52"/>
  <c r="CH33" i="52"/>
  <c r="CG33" i="52"/>
  <c r="CE33" i="52"/>
  <c r="CD33" i="52"/>
  <c r="CC33" i="52"/>
  <c r="CB33" i="52"/>
  <c r="CA33" i="52"/>
  <c r="BZ33" i="52"/>
  <c r="BY33" i="52"/>
  <c r="BX33" i="52"/>
  <c r="BW33" i="52"/>
  <c r="BV33" i="52"/>
  <c r="BU33" i="52"/>
  <c r="BT33" i="52"/>
  <c r="BS33" i="52"/>
  <c r="BR33" i="52"/>
  <c r="BQ33" i="52"/>
  <c r="BP33" i="52"/>
  <c r="BO33" i="52"/>
  <c r="BN33" i="52"/>
  <c r="BM33" i="52"/>
  <c r="BL33" i="52"/>
  <c r="BK33" i="52"/>
  <c r="BJ33" i="52"/>
  <c r="BI33" i="52"/>
  <c r="BH33" i="52"/>
  <c r="BG33" i="52"/>
  <c r="D33" i="52"/>
  <c r="DE32" i="52"/>
  <c r="DD32" i="52"/>
  <c r="DC32" i="52"/>
  <c r="DB32" i="52"/>
  <c r="DA32" i="52"/>
  <c r="CZ32" i="52"/>
  <c r="CY32" i="52"/>
  <c r="CX32" i="52"/>
  <c r="CW32" i="52"/>
  <c r="CV32" i="52"/>
  <c r="CU32" i="52"/>
  <c r="CT32" i="52"/>
  <c r="CS32" i="52"/>
  <c r="CR32" i="52"/>
  <c r="CQ32" i="52"/>
  <c r="CP32" i="52"/>
  <c r="CO32" i="52"/>
  <c r="CN32" i="52"/>
  <c r="CM32" i="52"/>
  <c r="CL32" i="52"/>
  <c r="CK32" i="52"/>
  <c r="CJ32" i="52"/>
  <c r="EJ32" i="52" s="1"/>
  <c r="CI32" i="52"/>
  <c r="CH32" i="52"/>
  <c r="CG32" i="52"/>
  <c r="CE32" i="52"/>
  <c r="CD32" i="52"/>
  <c r="CC32" i="52"/>
  <c r="CB32" i="52"/>
  <c r="CA32" i="52"/>
  <c r="BZ32" i="52"/>
  <c r="BY32" i="52"/>
  <c r="EY32" i="52" s="1"/>
  <c r="BX32" i="52"/>
  <c r="BW32" i="52"/>
  <c r="BV32" i="52"/>
  <c r="BU32" i="52"/>
  <c r="EU32" i="52" s="1"/>
  <c r="BT32" i="52"/>
  <c r="BS32" i="52"/>
  <c r="BR32" i="52"/>
  <c r="BQ32" i="52"/>
  <c r="BP32" i="52"/>
  <c r="BO32" i="52"/>
  <c r="BN32" i="52"/>
  <c r="BM32" i="52"/>
  <c r="EM32" i="52" s="1"/>
  <c r="BL32" i="52"/>
  <c r="BK32" i="52"/>
  <c r="BJ32" i="52"/>
  <c r="BI32" i="52"/>
  <c r="EI32" i="52" s="1"/>
  <c r="BH32" i="52"/>
  <c r="BG32" i="52"/>
  <c r="D32" i="52"/>
  <c r="DE31" i="52"/>
  <c r="DD31" i="52"/>
  <c r="DC31" i="52"/>
  <c r="DB31" i="52"/>
  <c r="DA31" i="52"/>
  <c r="CZ31" i="52"/>
  <c r="CY31" i="52"/>
  <c r="CX31" i="52"/>
  <c r="CW31" i="52"/>
  <c r="CV31" i="52"/>
  <c r="CU31" i="52"/>
  <c r="CT31" i="52"/>
  <c r="CS31" i="52"/>
  <c r="CR31" i="52"/>
  <c r="CQ31" i="52"/>
  <c r="CP31" i="52"/>
  <c r="CO31" i="52"/>
  <c r="CN31" i="52"/>
  <c r="CM31" i="52"/>
  <c r="CL31" i="52"/>
  <c r="CK31" i="52"/>
  <c r="CJ31" i="52"/>
  <c r="CI31" i="52"/>
  <c r="CH31" i="52"/>
  <c r="CG31" i="52"/>
  <c r="CE31" i="52"/>
  <c r="CD31" i="52"/>
  <c r="CC31" i="52"/>
  <c r="CB31" i="52"/>
  <c r="CA31" i="52"/>
  <c r="BZ31" i="52"/>
  <c r="BY31" i="52"/>
  <c r="BX31" i="52"/>
  <c r="DX31" i="52" s="1"/>
  <c r="BW31" i="52"/>
  <c r="BV31" i="52"/>
  <c r="DV31" i="52" s="1"/>
  <c r="BU31" i="52"/>
  <c r="BT31" i="52"/>
  <c r="BS31" i="52"/>
  <c r="BR31" i="52"/>
  <c r="BQ31" i="52"/>
  <c r="BP31" i="52"/>
  <c r="DP31" i="52" s="1"/>
  <c r="BO31" i="52"/>
  <c r="BN31" i="52"/>
  <c r="BM31" i="52"/>
  <c r="BL31" i="52"/>
  <c r="BK31" i="52"/>
  <c r="BJ31" i="52"/>
  <c r="BI31" i="52"/>
  <c r="BH31" i="52"/>
  <c r="BG31" i="52"/>
  <c r="D31" i="52"/>
  <c r="DE30" i="52"/>
  <c r="DD30" i="52"/>
  <c r="DC30" i="52"/>
  <c r="DB30" i="52"/>
  <c r="FB30" i="52" s="1"/>
  <c r="DA30" i="52"/>
  <c r="CZ30" i="52"/>
  <c r="CY30" i="52"/>
  <c r="CX30" i="52"/>
  <c r="CW30" i="52"/>
  <c r="CV30" i="52"/>
  <c r="CU30" i="52"/>
  <c r="CT30" i="52"/>
  <c r="CS30" i="52"/>
  <c r="CR30" i="52"/>
  <c r="CQ30" i="52"/>
  <c r="CP30" i="52"/>
  <c r="EP30" i="52" s="1"/>
  <c r="CO30" i="52"/>
  <c r="CN30" i="52"/>
  <c r="CM30" i="52"/>
  <c r="CL30" i="52"/>
  <c r="CK30" i="52"/>
  <c r="CJ30" i="52"/>
  <c r="CI30" i="52"/>
  <c r="CH30" i="52"/>
  <c r="CG30" i="52"/>
  <c r="CE30" i="52"/>
  <c r="CD30" i="52"/>
  <c r="CC30" i="52"/>
  <c r="FC30" i="52" s="1"/>
  <c r="CB30" i="52"/>
  <c r="CA30" i="52"/>
  <c r="FA30" i="52" s="1"/>
  <c r="BZ30" i="52"/>
  <c r="BY30" i="52"/>
  <c r="EY30" i="52" s="1"/>
  <c r="BX30" i="52"/>
  <c r="BW30" i="52"/>
  <c r="BV30" i="52"/>
  <c r="BU30" i="52"/>
  <c r="EU30" i="52" s="1"/>
  <c r="BT30" i="52"/>
  <c r="BS30" i="52"/>
  <c r="ES30" i="52" s="1"/>
  <c r="BR30" i="52"/>
  <c r="BQ30" i="52"/>
  <c r="EQ30" i="52" s="1"/>
  <c r="BP30" i="52"/>
  <c r="BO30" i="52"/>
  <c r="BN30" i="52"/>
  <c r="BM30" i="52"/>
  <c r="EM30" i="52" s="1"/>
  <c r="BL30" i="52"/>
  <c r="BK30" i="52"/>
  <c r="BJ30" i="52"/>
  <c r="BI30" i="52"/>
  <c r="EI30" i="52" s="1"/>
  <c r="BH30" i="52"/>
  <c r="BG30" i="52"/>
  <c r="D30" i="52"/>
  <c r="DE29" i="52"/>
  <c r="DD29" i="52"/>
  <c r="DC29" i="52"/>
  <c r="DB29" i="52"/>
  <c r="DA29" i="52"/>
  <c r="CZ29" i="52"/>
  <c r="CY29" i="52"/>
  <c r="CX29" i="52"/>
  <c r="CW29" i="52"/>
  <c r="CV29" i="52"/>
  <c r="CU29" i="52"/>
  <c r="CT29" i="52"/>
  <c r="CS29" i="52"/>
  <c r="CR29" i="52"/>
  <c r="CQ29" i="52"/>
  <c r="CP29" i="52"/>
  <c r="CO29" i="52"/>
  <c r="CN29" i="52"/>
  <c r="CM29" i="52"/>
  <c r="CL29" i="52"/>
  <c r="CK29" i="52"/>
  <c r="CJ29" i="52"/>
  <c r="CI29" i="52"/>
  <c r="CH29" i="52"/>
  <c r="CG29" i="52"/>
  <c r="CE29" i="52"/>
  <c r="CD29" i="52"/>
  <c r="CC29" i="52"/>
  <c r="CB29" i="52"/>
  <c r="CA29" i="52"/>
  <c r="BZ29" i="52"/>
  <c r="BY29" i="52"/>
  <c r="DY29" i="52" s="1"/>
  <c r="BX29" i="52"/>
  <c r="BW29" i="52"/>
  <c r="EW29" i="52" s="1"/>
  <c r="BV29" i="52"/>
  <c r="BU29" i="52"/>
  <c r="BT29" i="52"/>
  <c r="BS29" i="52"/>
  <c r="BR29" i="52"/>
  <c r="BQ29" i="52"/>
  <c r="DQ29" i="52" s="1"/>
  <c r="BP29" i="52"/>
  <c r="BO29" i="52"/>
  <c r="EO29" i="52" s="1"/>
  <c r="BN29" i="52"/>
  <c r="BM29" i="52"/>
  <c r="BL29" i="52"/>
  <c r="BK29" i="52"/>
  <c r="BJ29" i="52"/>
  <c r="BI29" i="52"/>
  <c r="BH29" i="52"/>
  <c r="BG29" i="52"/>
  <c r="D29" i="52"/>
  <c r="DE28" i="52"/>
  <c r="DD28" i="52"/>
  <c r="DC28" i="52"/>
  <c r="DB28" i="52"/>
  <c r="DA28" i="52"/>
  <c r="CZ28" i="52"/>
  <c r="CY28" i="52"/>
  <c r="CX28" i="52"/>
  <c r="CW28" i="52"/>
  <c r="CV28" i="52"/>
  <c r="CU28" i="52"/>
  <c r="CT28" i="52"/>
  <c r="CS28" i="52"/>
  <c r="CR28" i="52"/>
  <c r="CQ28" i="52"/>
  <c r="CP28" i="52"/>
  <c r="CO28" i="52"/>
  <c r="CN28" i="52"/>
  <c r="CM28" i="52"/>
  <c r="CL28" i="52"/>
  <c r="CK28" i="52"/>
  <c r="CJ28" i="52"/>
  <c r="CI28" i="52"/>
  <c r="CH28" i="52"/>
  <c r="CG28" i="52"/>
  <c r="CE28" i="52"/>
  <c r="CD28" i="52"/>
  <c r="CC28" i="52"/>
  <c r="CB28" i="52"/>
  <c r="CA28" i="52"/>
  <c r="BZ28" i="52"/>
  <c r="BY28" i="52"/>
  <c r="BX28" i="52"/>
  <c r="BW28" i="52"/>
  <c r="BV28" i="52"/>
  <c r="BU28" i="52"/>
  <c r="BT28" i="52"/>
  <c r="BS28" i="52"/>
  <c r="BR28" i="52"/>
  <c r="BQ28" i="52"/>
  <c r="BP28" i="52"/>
  <c r="BO28" i="52"/>
  <c r="BN28" i="52"/>
  <c r="BM28" i="52"/>
  <c r="BL28" i="52"/>
  <c r="BK28" i="52"/>
  <c r="BJ28" i="52"/>
  <c r="BI28" i="52"/>
  <c r="BH28" i="52"/>
  <c r="BG28" i="52"/>
  <c r="D28" i="52"/>
  <c r="DE27" i="52"/>
  <c r="DD27" i="52"/>
  <c r="DC27" i="52"/>
  <c r="DB27" i="52"/>
  <c r="DA27" i="52"/>
  <c r="CZ27" i="52"/>
  <c r="CY27" i="52"/>
  <c r="CX27" i="52"/>
  <c r="CW27" i="52"/>
  <c r="CV27" i="52"/>
  <c r="CU27" i="52"/>
  <c r="CT27" i="52"/>
  <c r="CS27" i="52"/>
  <c r="CR27" i="52"/>
  <c r="CQ27" i="52"/>
  <c r="CP27" i="52"/>
  <c r="CO27" i="52"/>
  <c r="CN27" i="52"/>
  <c r="CM27" i="52"/>
  <c r="CL27" i="52"/>
  <c r="CK27" i="52"/>
  <c r="CJ27" i="52"/>
  <c r="CI27" i="52"/>
  <c r="CH27" i="52"/>
  <c r="DH27" i="52" s="1"/>
  <c r="CG27" i="52"/>
  <c r="CE27" i="52"/>
  <c r="FE27" i="52" s="1"/>
  <c r="CD27" i="52"/>
  <c r="CC27" i="52"/>
  <c r="FC27" i="52" s="1"/>
  <c r="CB27" i="52"/>
  <c r="CA27" i="52"/>
  <c r="BZ27" i="52"/>
  <c r="BY27" i="52"/>
  <c r="BX27" i="52"/>
  <c r="BW27" i="52"/>
  <c r="EW27" i="52" s="1"/>
  <c r="BV27" i="52"/>
  <c r="BU27" i="52"/>
  <c r="EU27" i="52" s="1"/>
  <c r="BT27" i="52"/>
  <c r="BS27" i="52"/>
  <c r="BR27" i="52"/>
  <c r="BQ27" i="52"/>
  <c r="BP27" i="52"/>
  <c r="BO27" i="52"/>
  <c r="EO27" i="52" s="1"/>
  <c r="BN27" i="52"/>
  <c r="BM27" i="52"/>
  <c r="BL27" i="52"/>
  <c r="BK27" i="52"/>
  <c r="BJ27" i="52"/>
  <c r="BI27" i="52"/>
  <c r="BH27" i="52"/>
  <c r="BG27" i="52"/>
  <c r="EG27" i="52" s="1"/>
  <c r="D27" i="52"/>
  <c r="DE26" i="52"/>
  <c r="DD26" i="52"/>
  <c r="DC26" i="52"/>
  <c r="DB26" i="52"/>
  <c r="FB26" i="52" s="1"/>
  <c r="DA26" i="52"/>
  <c r="CZ26" i="52"/>
  <c r="CY26" i="52"/>
  <c r="CX26" i="52"/>
  <c r="CW26" i="52"/>
  <c r="CV26" i="52"/>
  <c r="CU26" i="52"/>
  <c r="CT26" i="52"/>
  <c r="CS26" i="52"/>
  <c r="CR26" i="52"/>
  <c r="CQ26" i="52"/>
  <c r="CP26" i="52"/>
  <c r="EP26" i="52" s="1"/>
  <c r="CO26" i="52"/>
  <c r="CN26" i="52"/>
  <c r="CM26" i="52"/>
  <c r="CL26" i="52"/>
  <c r="CK26" i="52"/>
  <c r="CJ26" i="52"/>
  <c r="CI26" i="52"/>
  <c r="CH26" i="52"/>
  <c r="CG26" i="52"/>
  <c r="CE26" i="52"/>
  <c r="CD26" i="52"/>
  <c r="CC26" i="52"/>
  <c r="FC26" i="52" s="1"/>
  <c r="CB26" i="52"/>
  <c r="CA26" i="52"/>
  <c r="FA26" i="52" s="1"/>
  <c r="BZ26" i="52"/>
  <c r="BY26" i="52"/>
  <c r="EY26" i="52" s="1"/>
  <c r="BX26" i="52"/>
  <c r="BW26" i="52"/>
  <c r="BV26" i="52"/>
  <c r="BU26" i="52"/>
  <c r="EU26" i="52" s="1"/>
  <c r="BT26" i="52"/>
  <c r="BS26" i="52"/>
  <c r="ES26" i="52" s="1"/>
  <c r="BR26" i="52"/>
  <c r="BQ26" i="52"/>
  <c r="EQ26" i="52" s="1"/>
  <c r="BP26" i="52"/>
  <c r="BO26" i="52"/>
  <c r="BN26" i="52"/>
  <c r="BM26" i="52"/>
  <c r="EM26" i="52" s="1"/>
  <c r="BL26" i="52"/>
  <c r="BK26" i="52"/>
  <c r="BJ26" i="52"/>
  <c r="BI26" i="52"/>
  <c r="EI26" i="52" s="1"/>
  <c r="BH26" i="52"/>
  <c r="BG26" i="52"/>
  <c r="EG26" i="52" s="1"/>
  <c r="D26" i="52"/>
  <c r="DE25" i="52"/>
  <c r="DD25" i="52"/>
  <c r="DC25" i="52"/>
  <c r="DB25" i="52"/>
  <c r="DA25" i="52"/>
  <c r="CZ25" i="52"/>
  <c r="CY25" i="52"/>
  <c r="CX25" i="52"/>
  <c r="CW25" i="52"/>
  <c r="CV25" i="52"/>
  <c r="CU25" i="52"/>
  <c r="CT25" i="52"/>
  <c r="CS25" i="52"/>
  <c r="CR25" i="52"/>
  <c r="CQ25" i="52"/>
  <c r="CP25" i="52"/>
  <c r="CO25" i="52"/>
  <c r="CN25" i="52"/>
  <c r="CM25" i="52"/>
  <c r="CL25" i="52"/>
  <c r="CK25" i="52"/>
  <c r="CJ25" i="52"/>
  <c r="CI25" i="52"/>
  <c r="CH25" i="52"/>
  <c r="CG25" i="52"/>
  <c r="CE25" i="52"/>
  <c r="CD25" i="52"/>
  <c r="CC25" i="52"/>
  <c r="CB25" i="52"/>
  <c r="CA25" i="52"/>
  <c r="BZ25" i="52"/>
  <c r="BY25" i="52"/>
  <c r="BX25" i="52"/>
  <c r="BW25" i="52"/>
  <c r="EW25" i="52" s="1"/>
  <c r="BV25" i="52"/>
  <c r="BU25" i="52"/>
  <c r="BT25" i="52"/>
  <c r="BS25" i="52"/>
  <c r="BR25" i="52"/>
  <c r="BQ25" i="52"/>
  <c r="BP25" i="52"/>
  <c r="BO25" i="52"/>
  <c r="EO25" i="52" s="1"/>
  <c r="BN25" i="52"/>
  <c r="BM25" i="52"/>
  <c r="BL25" i="52"/>
  <c r="BK25" i="52"/>
  <c r="BJ25" i="52"/>
  <c r="BI25" i="52"/>
  <c r="BH25" i="52"/>
  <c r="BG25" i="52"/>
  <c r="D25" i="52"/>
  <c r="DE24" i="52"/>
  <c r="DD24" i="52"/>
  <c r="DC24" i="52"/>
  <c r="DB24" i="52"/>
  <c r="DA24" i="52"/>
  <c r="CZ24" i="52"/>
  <c r="CY24" i="52"/>
  <c r="CX24" i="52"/>
  <c r="CW24" i="52"/>
  <c r="CV24" i="52"/>
  <c r="CU24" i="52"/>
  <c r="CT24" i="52"/>
  <c r="CS24" i="52"/>
  <c r="CR24" i="52"/>
  <c r="CQ24" i="52"/>
  <c r="CP24" i="52"/>
  <c r="CO24" i="52"/>
  <c r="CN24" i="52"/>
  <c r="CM24" i="52"/>
  <c r="CL24" i="52"/>
  <c r="CK24" i="52"/>
  <c r="CJ24" i="52"/>
  <c r="CI24" i="52"/>
  <c r="CH24" i="52"/>
  <c r="CG24" i="52"/>
  <c r="CE24" i="52"/>
  <c r="CD24" i="52"/>
  <c r="CC24" i="52"/>
  <c r="CB24" i="52"/>
  <c r="CA24" i="52"/>
  <c r="BZ24" i="52"/>
  <c r="BY24" i="52"/>
  <c r="BX24" i="52"/>
  <c r="BW24" i="52"/>
  <c r="BV24" i="52"/>
  <c r="BU24" i="52"/>
  <c r="BT24" i="52"/>
  <c r="BS24" i="52"/>
  <c r="BR24" i="52"/>
  <c r="BQ24" i="52"/>
  <c r="BP24" i="52"/>
  <c r="BO24" i="52"/>
  <c r="BN24" i="52"/>
  <c r="BM24" i="52"/>
  <c r="BL24" i="52"/>
  <c r="BK24" i="52"/>
  <c r="BJ24" i="52"/>
  <c r="BI24" i="52"/>
  <c r="BH24" i="52"/>
  <c r="BG24" i="52"/>
  <c r="D24" i="52"/>
  <c r="DE23" i="52"/>
  <c r="DD23" i="52"/>
  <c r="DC23" i="52"/>
  <c r="DB23" i="52"/>
  <c r="DA23" i="52"/>
  <c r="CZ23" i="52"/>
  <c r="CY23" i="52"/>
  <c r="CX23" i="52"/>
  <c r="CW23" i="52"/>
  <c r="CV23" i="52"/>
  <c r="CU23" i="52"/>
  <c r="CT23" i="52"/>
  <c r="CS23" i="52"/>
  <c r="CR23" i="52"/>
  <c r="CQ23" i="52"/>
  <c r="CP23" i="52"/>
  <c r="CO23" i="52"/>
  <c r="CN23" i="52"/>
  <c r="CM23" i="52"/>
  <c r="CL23" i="52"/>
  <c r="CK23" i="52"/>
  <c r="CJ23" i="52"/>
  <c r="CI23" i="52"/>
  <c r="CH23" i="52"/>
  <c r="CG23" i="52"/>
  <c r="CE23" i="52"/>
  <c r="FE23" i="52" s="1"/>
  <c r="CD23" i="52"/>
  <c r="CC23" i="52"/>
  <c r="CB23" i="52"/>
  <c r="CA23" i="52"/>
  <c r="BZ23" i="52"/>
  <c r="BY23" i="52"/>
  <c r="BX23" i="52"/>
  <c r="BW23" i="52"/>
  <c r="EW23" i="52" s="1"/>
  <c r="BV23" i="52"/>
  <c r="BU23" i="52"/>
  <c r="BT23" i="52"/>
  <c r="BS23" i="52"/>
  <c r="BR23" i="52"/>
  <c r="BQ23" i="52"/>
  <c r="BP23" i="52"/>
  <c r="BO23" i="52"/>
  <c r="EO23" i="52" s="1"/>
  <c r="BN23" i="52"/>
  <c r="BM23" i="52"/>
  <c r="BL23" i="52"/>
  <c r="BK23" i="52"/>
  <c r="BJ23" i="52"/>
  <c r="BI23" i="52"/>
  <c r="BH23" i="52"/>
  <c r="BG23" i="52"/>
  <c r="EG23" i="52" s="1"/>
  <c r="D23" i="52"/>
  <c r="DE22" i="52"/>
  <c r="DD22" i="52"/>
  <c r="DC22" i="52"/>
  <c r="DB22" i="52"/>
  <c r="DA22" i="52"/>
  <c r="CZ22" i="52"/>
  <c r="CY22" i="52"/>
  <c r="CX22" i="52"/>
  <c r="CW22" i="52"/>
  <c r="CV22" i="52"/>
  <c r="CU22" i="52"/>
  <c r="CT22" i="52"/>
  <c r="CS22" i="52"/>
  <c r="CR22" i="52"/>
  <c r="CQ22" i="52"/>
  <c r="CP22" i="52"/>
  <c r="CO22" i="52"/>
  <c r="CN22" i="52"/>
  <c r="CM22" i="52"/>
  <c r="CL22" i="52"/>
  <c r="CK22" i="52"/>
  <c r="CJ22" i="52"/>
  <c r="CI22" i="52"/>
  <c r="CH22" i="52"/>
  <c r="CG22" i="52"/>
  <c r="CE22" i="52"/>
  <c r="CD22" i="52"/>
  <c r="CC22" i="52"/>
  <c r="CB22" i="52"/>
  <c r="CA22" i="52"/>
  <c r="BZ22" i="52"/>
  <c r="BY22" i="52"/>
  <c r="BX22" i="52"/>
  <c r="BW22" i="52"/>
  <c r="BV22" i="52"/>
  <c r="BU22" i="52"/>
  <c r="BT22" i="52"/>
  <c r="BS22" i="52"/>
  <c r="BR22" i="52"/>
  <c r="BQ22" i="52"/>
  <c r="BP22" i="52"/>
  <c r="BO22" i="52"/>
  <c r="BN22" i="52"/>
  <c r="BM22" i="52"/>
  <c r="BL22" i="52"/>
  <c r="BK22" i="52"/>
  <c r="BJ22" i="52"/>
  <c r="BI22" i="52"/>
  <c r="BH22" i="52"/>
  <c r="BG22" i="52"/>
  <c r="D22" i="52"/>
  <c r="DE21" i="52"/>
  <c r="DD21" i="52"/>
  <c r="DC21" i="52"/>
  <c r="DB21" i="52"/>
  <c r="DA21" i="52"/>
  <c r="CZ21" i="52"/>
  <c r="CY21" i="52"/>
  <c r="CX21" i="52"/>
  <c r="CW21" i="52"/>
  <c r="CV21" i="52"/>
  <c r="CU21" i="52"/>
  <c r="CT21" i="52"/>
  <c r="CS21" i="52"/>
  <c r="CR21" i="52"/>
  <c r="CQ21" i="52"/>
  <c r="CP21" i="52"/>
  <c r="CO21" i="52"/>
  <c r="CN21" i="52"/>
  <c r="CM21" i="52"/>
  <c r="CL21" i="52"/>
  <c r="CK21" i="52"/>
  <c r="CJ21" i="52"/>
  <c r="CI21" i="52"/>
  <c r="CH21" i="52"/>
  <c r="CG21" i="52"/>
  <c r="CE21" i="52"/>
  <c r="CD21" i="52"/>
  <c r="CC21" i="52"/>
  <c r="CB21" i="52"/>
  <c r="CA21" i="52"/>
  <c r="BZ21" i="52"/>
  <c r="BY21" i="52"/>
  <c r="BX21" i="52"/>
  <c r="BW21" i="52"/>
  <c r="EW21" i="52" s="1"/>
  <c r="BV21" i="52"/>
  <c r="BU21" i="52"/>
  <c r="BT21" i="52"/>
  <c r="BS21" i="52"/>
  <c r="BR21" i="52"/>
  <c r="BQ21" i="52"/>
  <c r="BP21" i="52"/>
  <c r="BO21" i="52"/>
  <c r="EO21" i="52" s="1"/>
  <c r="BN21" i="52"/>
  <c r="BM21" i="52"/>
  <c r="BL21" i="52"/>
  <c r="BK21" i="52"/>
  <c r="BJ21" i="52"/>
  <c r="BI21" i="52"/>
  <c r="BH21" i="52"/>
  <c r="BG21" i="52"/>
  <c r="D21" i="52"/>
  <c r="DE20" i="52"/>
  <c r="DD20" i="52"/>
  <c r="DC20" i="52"/>
  <c r="DB20" i="52"/>
  <c r="DA20" i="52"/>
  <c r="CZ20" i="52"/>
  <c r="CY20" i="52"/>
  <c r="CX20" i="52"/>
  <c r="CW20" i="52"/>
  <c r="CV20" i="52"/>
  <c r="CU20" i="52"/>
  <c r="CT20" i="52"/>
  <c r="CS20" i="52"/>
  <c r="CR20" i="52"/>
  <c r="CQ20" i="52"/>
  <c r="CP20" i="52"/>
  <c r="CO20" i="52"/>
  <c r="CN20" i="52"/>
  <c r="CM20" i="52"/>
  <c r="CL20" i="52"/>
  <c r="CK20" i="52"/>
  <c r="CJ20" i="52"/>
  <c r="CI20" i="52"/>
  <c r="CH20" i="52"/>
  <c r="CG20" i="52"/>
  <c r="CE20" i="52"/>
  <c r="CD20" i="52"/>
  <c r="FD20" i="52" s="1"/>
  <c r="CC20" i="52"/>
  <c r="CB20" i="52"/>
  <c r="CA20" i="52"/>
  <c r="BZ20" i="52"/>
  <c r="BY20" i="52"/>
  <c r="BX20" i="52"/>
  <c r="BW20" i="52"/>
  <c r="BV20" i="52"/>
  <c r="BU20" i="52"/>
  <c r="BT20" i="52"/>
  <c r="BS20" i="52"/>
  <c r="BR20" i="52"/>
  <c r="BQ20" i="52"/>
  <c r="BP20" i="52"/>
  <c r="BO20" i="52"/>
  <c r="BN20" i="52"/>
  <c r="BM20" i="52"/>
  <c r="BL20" i="52"/>
  <c r="BK20" i="52"/>
  <c r="BJ20" i="52"/>
  <c r="BI20" i="52"/>
  <c r="BH20" i="52"/>
  <c r="BG20" i="52"/>
  <c r="D20" i="52"/>
  <c r="DE19" i="52"/>
  <c r="DD19" i="52"/>
  <c r="DC19" i="52"/>
  <c r="DB19" i="52"/>
  <c r="DA19" i="52"/>
  <c r="CZ19" i="52"/>
  <c r="CY19" i="52"/>
  <c r="CX19" i="52"/>
  <c r="CW19" i="52"/>
  <c r="CV19" i="52"/>
  <c r="CU19" i="52"/>
  <c r="CT19" i="52"/>
  <c r="CS19" i="52"/>
  <c r="CR19" i="52"/>
  <c r="CQ19" i="52"/>
  <c r="CP19" i="52"/>
  <c r="CO19" i="52"/>
  <c r="CN19" i="52"/>
  <c r="CM19" i="52"/>
  <c r="CL19" i="52"/>
  <c r="CK19" i="52"/>
  <c r="CJ19" i="52"/>
  <c r="CI19" i="52"/>
  <c r="CH19" i="52"/>
  <c r="CG19" i="52"/>
  <c r="CE19" i="52"/>
  <c r="CD19" i="52"/>
  <c r="CC19" i="52"/>
  <c r="CB19" i="52"/>
  <c r="CA19" i="52"/>
  <c r="BZ19" i="52"/>
  <c r="BY19" i="52"/>
  <c r="BX19" i="52"/>
  <c r="DX19" i="52" s="1"/>
  <c r="BW19" i="52"/>
  <c r="BV19" i="52"/>
  <c r="BU19" i="52"/>
  <c r="BT19" i="52"/>
  <c r="BS19" i="52"/>
  <c r="BR19" i="52"/>
  <c r="BQ19" i="52"/>
  <c r="BP19" i="52"/>
  <c r="DP19" i="52" s="1"/>
  <c r="BO19" i="52"/>
  <c r="BN19" i="52"/>
  <c r="BM19" i="52"/>
  <c r="BL19" i="52"/>
  <c r="BK19" i="52"/>
  <c r="BJ19" i="52"/>
  <c r="BI19" i="52"/>
  <c r="BH19" i="52"/>
  <c r="BG19" i="52"/>
  <c r="D19" i="52"/>
  <c r="DE18" i="52"/>
  <c r="DD18" i="52"/>
  <c r="DC18" i="52"/>
  <c r="DB18" i="52"/>
  <c r="DA18" i="52"/>
  <c r="CZ18" i="52"/>
  <c r="CY18" i="52"/>
  <c r="CX18" i="52"/>
  <c r="CW18" i="52"/>
  <c r="CV18" i="52"/>
  <c r="CU18" i="52"/>
  <c r="CT18" i="52"/>
  <c r="CS18" i="52"/>
  <c r="CR18" i="52"/>
  <c r="CQ18" i="52"/>
  <c r="CP18" i="52"/>
  <c r="CO18" i="52"/>
  <c r="CN18" i="52"/>
  <c r="CM18" i="52"/>
  <c r="CL18" i="52"/>
  <c r="CK18" i="52"/>
  <c r="CJ18" i="52"/>
  <c r="CI18" i="52"/>
  <c r="CH18" i="52"/>
  <c r="CG18" i="52"/>
  <c r="CE18" i="52"/>
  <c r="CD18" i="52"/>
  <c r="CC18" i="52"/>
  <c r="CB18" i="52"/>
  <c r="CA18" i="52"/>
  <c r="BZ18" i="52"/>
  <c r="BY18" i="52"/>
  <c r="BX18" i="52"/>
  <c r="BW18" i="52"/>
  <c r="BV18" i="52"/>
  <c r="BU18" i="52"/>
  <c r="BT18" i="52"/>
  <c r="BS18" i="52"/>
  <c r="BR18" i="52"/>
  <c r="BQ18" i="52"/>
  <c r="DQ18" i="52" s="1"/>
  <c r="BP18" i="52"/>
  <c r="BO18" i="52"/>
  <c r="BN18" i="52"/>
  <c r="BM18" i="52"/>
  <c r="BL18" i="52"/>
  <c r="BK18" i="52"/>
  <c r="BJ18" i="52"/>
  <c r="BI18" i="52"/>
  <c r="BH18" i="52"/>
  <c r="BG18" i="52"/>
  <c r="D18" i="52"/>
  <c r="DE17" i="52"/>
  <c r="DD17" i="52"/>
  <c r="DC17" i="52"/>
  <c r="DB17" i="52"/>
  <c r="DA17" i="52"/>
  <c r="CZ17" i="52"/>
  <c r="CY17" i="52"/>
  <c r="CX17" i="52"/>
  <c r="CW17" i="52"/>
  <c r="CV17" i="52"/>
  <c r="CU17" i="52"/>
  <c r="CT17" i="52"/>
  <c r="CS17" i="52"/>
  <c r="CR17" i="52"/>
  <c r="CQ17" i="52"/>
  <c r="CP17" i="52"/>
  <c r="CO17" i="52"/>
  <c r="CN17" i="52"/>
  <c r="CM17" i="52"/>
  <c r="CL17" i="52"/>
  <c r="CK17" i="52"/>
  <c r="CJ17" i="52"/>
  <c r="CI17" i="52"/>
  <c r="CH17" i="52"/>
  <c r="CG17" i="52"/>
  <c r="CE17" i="52"/>
  <c r="CD17" i="52"/>
  <c r="CC17" i="52"/>
  <c r="CB17" i="52"/>
  <c r="CA17" i="52"/>
  <c r="BZ17" i="52"/>
  <c r="BY17" i="52"/>
  <c r="BX17" i="52"/>
  <c r="BW17" i="52"/>
  <c r="BV17" i="52"/>
  <c r="BU17" i="52"/>
  <c r="BT17" i="52"/>
  <c r="BS17" i="52"/>
  <c r="BR17" i="52"/>
  <c r="BQ17" i="52"/>
  <c r="BP17" i="52"/>
  <c r="BO17" i="52"/>
  <c r="BN17" i="52"/>
  <c r="BM17" i="52"/>
  <c r="BL17" i="52"/>
  <c r="BK17" i="52"/>
  <c r="BJ17" i="52"/>
  <c r="BI17" i="52"/>
  <c r="BH17" i="52"/>
  <c r="BG17" i="52"/>
  <c r="D17" i="52"/>
  <c r="BA15" i="52"/>
  <c r="EE15" i="52" s="1"/>
  <c r="FE15" i="52" s="1"/>
  <c r="AY15" i="52"/>
  <c r="ED15" i="52" s="1"/>
  <c r="FD15" i="52" s="1"/>
  <c r="AW15" i="52"/>
  <c r="EC15" i="52" s="1"/>
  <c r="FC15" i="52" s="1"/>
  <c r="AU15" i="52"/>
  <c r="EB15" i="52" s="1"/>
  <c r="FB15" i="52" s="1"/>
  <c r="AS15" i="52"/>
  <c r="EA15" i="52" s="1"/>
  <c r="FA15" i="52" s="1"/>
  <c r="AQ15" i="52"/>
  <c r="DZ15" i="52" s="1"/>
  <c r="EZ15" i="52" s="1"/>
  <c r="AO15" i="52"/>
  <c r="DY15" i="52" s="1"/>
  <c r="EY15" i="52" s="1"/>
  <c r="AM15" i="52"/>
  <c r="DX15" i="52" s="1"/>
  <c r="EX15" i="52" s="1"/>
  <c r="AK15" i="52"/>
  <c r="DW15" i="52" s="1"/>
  <c r="EW15" i="52" s="1"/>
  <c r="AI15" i="52"/>
  <c r="DV15" i="52" s="1"/>
  <c r="EV15" i="52" s="1"/>
  <c r="AG15" i="52"/>
  <c r="DU15" i="52" s="1"/>
  <c r="EU15" i="52" s="1"/>
  <c r="AE15" i="52"/>
  <c r="DT15" i="52" s="1"/>
  <c r="ET15" i="52" s="1"/>
  <c r="AC15" i="52"/>
  <c r="DS15" i="52" s="1"/>
  <c r="ES15" i="52" s="1"/>
  <c r="AA15" i="52"/>
  <c r="DR15" i="52" s="1"/>
  <c r="ER15" i="52" s="1"/>
  <c r="Y15" i="52"/>
  <c r="DQ15" i="52" s="1"/>
  <c r="EQ15" i="52" s="1"/>
  <c r="W15" i="52"/>
  <c r="DP15" i="52" s="1"/>
  <c r="EP15" i="52" s="1"/>
  <c r="U15" i="52"/>
  <c r="DO15" i="52" s="1"/>
  <c r="EO15" i="52" s="1"/>
  <c r="S15" i="52"/>
  <c r="DN15" i="52" s="1"/>
  <c r="EN15" i="52" s="1"/>
  <c r="Q15" i="52"/>
  <c r="DM15" i="52" s="1"/>
  <c r="EM15" i="52" s="1"/>
  <c r="O15" i="52"/>
  <c r="DL15" i="52" s="1"/>
  <c r="EL15" i="52" s="1"/>
  <c r="M15" i="52"/>
  <c r="DK15" i="52" s="1"/>
  <c r="EK15" i="52" s="1"/>
  <c r="K15" i="52"/>
  <c r="DJ15" i="52" s="1"/>
  <c r="EJ15" i="52" s="1"/>
  <c r="I15" i="52"/>
  <c r="DI15" i="52" s="1"/>
  <c r="EI15" i="52" s="1"/>
  <c r="G15" i="52"/>
  <c r="DH15" i="52" s="1"/>
  <c r="EH15" i="52" s="1"/>
  <c r="E15" i="52"/>
  <c r="DG15" i="52" s="1"/>
  <c r="EG15" i="52" s="1"/>
  <c r="B5" i="52"/>
  <c r="DE56" i="51"/>
  <c r="DD56" i="51"/>
  <c r="DC56" i="51"/>
  <c r="DB56" i="51"/>
  <c r="DA56" i="51"/>
  <c r="CZ56" i="51"/>
  <c r="CY56" i="51"/>
  <c r="CX56" i="51"/>
  <c r="CW56" i="51"/>
  <c r="CV56" i="51"/>
  <c r="CU56" i="51"/>
  <c r="CT56" i="51"/>
  <c r="CS56" i="51"/>
  <c r="CR56" i="51"/>
  <c r="CQ56" i="51"/>
  <c r="CP56" i="51"/>
  <c r="CO56" i="51"/>
  <c r="CN56" i="51"/>
  <c r="CM56" i="51"/>
  <c r="CL56" i="51"/>
  <c r="CK56" i="51"/>
  <c r="CJ56" i="51"/>
  <c r="CI56" i="51"/>
  <c r="CH56" i="51"/>
  <c r="CG56" i="51"/>
  <c r="CE56" i="51"/>
  <c r="CD56" i="51"/>
  <c r="CC56" i="51"/>
  <c r="CB56" i="51"/>
  <c r="CA56" i="51"/>
  <c r="BZ56" i="51"/>
  <c r="BY56" i="51"/>
  <c r="BX56" i="51"/>
  <c r="BW56" i="51"/>
  <c r="BV56" i="51"/>
  <c r="BU56" i="51"/>
  <c r="BT56" i="51"/>
  <c r="BS56" i="51"/>
  <c r="BR56" i="51"/>
  <c r="BQ56" i="51"/>
  <c r="BP56" i="51"/>
  <c r="BO56" i="51"/>
  <c r="BN56" i="51"/>
  <c r="BM56" i="51"/>
  <c r="BL56" i="51"/>
  <c r="BK56" i="51"/>
  <c r="BJ56" i="51"/>
  <c r="BI56" i="51"/>
  <c r="BH56" i="51"/>
  <c r="BG56" i="51"/>
  <c r="D56" i="51"/>
  <c r="DE55" i="51"/>
  <c r="DD55" i="51"/>
  <c r="DC55" i="51"/>
  <c r="DB55" i="51"/>
  <c r="DA55" i="51"/>
  <c r="CZ55" i="51"/>
  <c r="CY55" i="51"/>
  <c r="CX55" i="51"/>
  <c r="CW55" i="51"/>
  <c r="CV55" i="51"/>
  <c r="CU55" i="51"/>
  <c r="CT55" i="51"/>
  <c r="CS55" i="51"/>
  <c r="CR55" i="51"/>
  <c r="CQ55" i="51"/>
  <c r="CP55" i="51"/>
  <c r="CO55" i="51"/>
  <c r="CN55" i="51"/>
  <c r="CM55" i="51"/>
  <c r="CL55" i="51"/>
  <c r="CK55" i="51"/>
  <c r="CJ55" i="51"/>
  <c r="CI55" i="51"/>
  <c r="CH55" i="51"/>
  <c r="CG55" i="51"/>
  <c r="CE55" i="51"/>
  <c r="CD55" i="51"/>
  <c r="CC55" i="51"/>
  <c r="CB55" i="51"/>
  <c r="EB55" i="51" s="1"/>
  <c r="CA55" i="51"/>
  <c r="BZ55" i="51"/>
  <c r="BY55" i="51"/>
  <c r="BX55" i="51"/>
  <c r="BW55" i="51"/>
  <c r="BV55" i="51"/>
  <c r="BU55" i="51"/>
  <c r="BT55" i="51"/>
  <c r="BS55" i="51"/>
  <c r="BR55" i="51"/>
  <c r="BQ55" i="51"/>
  <c r="BP55" i="51"/>
  <c r="BO55" i="51"/>
  <c r="BN55" i="51"/>
  <c r="BM55" i="51"/>
  <c r="BL55" i="51"/>
  <c r="BK55" i="51"/>
  <c r="BJ55" i="51"/>
  <c r="BI55" i="51"/>
  <c r="BH55" i="51"/>
  <c r="BG55" i="51"/>
  <c r="D55" i="51"/>
  <c r="DE54" i="51"/>
  <c r="DD54" i="51"/>
  <c r="DC54" i="51"/>
  <c r="DB54" i="51"/>
  <c r="DA54" i="51"/>
  <c r="CZ54" i="51"/>
  <c r="CY54" i="51"/>
  <c r="CX54" i="51"/>
  <c r="CW54" i="51"/>
  <c r="CV54" i="51"/>
  <c r="CU54" i="51"/>
  <c r="CT54" i="51"/>
  <c r="CS54" i="51"/>
  <c r="CR54" i="51"/>
  <c r="CQ54" i="51"/>
  <c r="CP54" i="51"/>
  <c r="CO54" i="51"/>
  <c r="CN54" i="51"/>
  <c r="CM54" i="51"/>
  <c r="CL54" i="51"/>
  <c r="CK54" i="51"/>
  <c r="CJ54" i="51"/>
  <c r="CI54" i="51"/>
  <c r="CH54" i="51"/>
  <c r="CG54" i="51"/>
  <c r="CE54" i="51"/>
  <c r="CD54" i="51"/>
  <c r="CC54" i="51"/>
  <c r="CB54" i="51"/>
  <c r="CA54" i="51"/>
  <c r="BZ54" i="51"/>
  <c r="BY54" i="51"/>
  <c r="BX54" i="51"/>
  <c r="BW54" i="51"/>
  <c r="BV54" i="51"/>
  <c r="BU54" i="51"/>
  <c r="BT54" i="51"/>
  <c r="BS54" i="51"/>
  <c r="BR54" i="51"/>
  <c r="BQ54" i="51"/>
  <c r="BP54" i="51"/>
  <c r="BO54" i="51"/>
  <c r="BN54" i="51"/>
  <c r="BM54" i="51"/>
  <c r="BL54" i="51"/>
  <c r="BK54" i="51"/>
  <c r="BJ54" i="51"/>
  <c r="BI54" i="51"/>
  <c r="BH54" i="51"/>
  <c r="BG54" i="51"/>
  <c r="D54" i="51"/>
  <c r="DE53" i="51"/>
  <c r="DD53" i="51"/>
  <c r="DC53" i="51"/>
  <c r="DB53" i="51"/>
  <c r="DA53" i="51"/>
  <c r="CZ53" i="51"/>
  <c r="CY53" i="51"/>
  <c r="CX53" i="51"/>
  <c r="CW53" i="51"/>
  <c r="CV53" i="51"/>
  <c r="CU53" i="51"/>
  <c r="CT53" i="51"/>
  <c r="CS53" i="51"/>
  <c r="CR53" i="51"/>
  <c r="CQ53" i="51"/>
  <c r="CP53" i="51"/>
  <c r="CO53" i="51"/>
  <c r="CN53" i="51"/>
  <c r="CM53" i="51"/>
  <c r="CL53" i="51"/>
  <c r="CK53" i="51"/>
  <c r="CJ53" i="51"/>
  <c r="CI53" i="51"/>
  <c r="CH53" i="51"/>
  <c r="CG53" i="51"/>
  <c r="CE53" i="51"/>
  <c r="CD53" i="51"/>
  <c r="FD53" i="51" s="1"/>
  <c r="CC53" i="51"/>
  <c r="CB53" i="51"/>
  <c r="CA53" i="51"/>
  <c r="BZ53" i="51"/>
  <c r="EZ53" i="51" s="1"/>
  <c r="BY53" i="51"/>
  <c r="BX53" i="51"/>
  <c r="BW53" i="51"/>
  <c r="BV53" i="51"/>
  <c r="EV53" i="51" s="1"/>
  <c r="BU53" i="51"/>
  <c r="BT53" i="51"/>
  <c r="ET53" i="51" s="1"/>
  <c r="BS53" i="51"/>
  <c r="BR53" i="51"/>
  <c r="ER53" i="51" s="1"/>
  <c r="BQ53" i="51"/>
  <c r="BP53" i="51"/>
  <c r="BO53" i="51"/>
  <c r="BN53" i="51"/>
  <c r="EN53" i="51" s="1"/>
  <c r="BM53" i="51"/>
  <c r="BL53" i="51"/>
  <c r="BK53" i="51"/>
  <c r="BJ53" i="51"/>
  <c r="EJ53" i="51" s="1"/>
  <c r="BI53" i="51"/>
  <c r="BH53" i="51"/>
  <c r="BG53" i="51"/>
  <c r="D53" i="51"/>
  <c r="DE52" i="51"/>
  <c r="DD52" i="51"/>
  <c r="DC52" i="51"/>
  <c r="DB52" i="51"/>
  <c r="DA52" i="51"/>
  <c r="CZ52" i="51"/>
  <c r="CY52" i="51"/>
  <c r="CX52" i="51"/>
  <c r="CW52" i="51"/>
  <c r="CV52" i="51"/>
  <c r="CU52" i="51"/>
  <c r="CT52" i="51"/>
  <c r="CS52" i="51"/>
  <c r="CR52" i="51"/>
  <c r="CQ52" i="51"/>
  <c r="CP52" i="51"/>
  <c r="CO52" i="51"/>
  <c r="CN52" i="51"/>
  <c r="CM52" i="51"/>
  <c r="CL52" i="51"/>
  <c r="CK52" i="51"/>
  <c r="CJ52" i="51"/>
  <c r="CI52" i="51"/>
  <c r="CH52" i="51"/>
  <c r="CG52" i="51"/>
  <c r="CE52" i="51"/>
  <c r="CD52" i="51"/>
  <c r="CC52" i="51"/>
  <c r="CB52" i="51"/>
  <c r="CA52" i="51"/>
  <c r="BZ52" i="51"/>
  <c r="BY52" i="51"/>
  <c r="BX52" i="51"/>
  <c r="BW52" i="51"/>
  <c r="BV52" i="51"/>
  <c r="BU52" i="51"/>
  <c r="BT52" i="51"/>
  <c r="BS52" i="51"/>
  <c r="BR52" i="51"/>
  <c r="BQ52" i="51"/>
  <c r="BP52" i="51"/>
  <c r="BO52" i="51"/>
  <c r="BN52" i="51"/>
  <c r="BM52" i="51"/>
  <c r="BL52" i="51"/>
  <c r="BK52" i="51"/>
  <c r="BJ52" i="51"/>
  <c r="BI52" i="51"/>
  <c r="BH52" i="51"/>
  <c r="BG52" i="51"/>
  <c r="D52" i="51"/>
  <c r="DE51" i="51"/>
  <c r="DD51" i="51"/>
  <c r="DC51" i="51"/>
  <c r="DB51" i="51"/>
  <c r="DA51" i="51"/>
  <c r="CZ51" i="51"/>
  <c r="CY51" i="51"/>
  <c r="CX51" i="51"/>
  <c r="CW51" i="51"/>
  <c r="CV51" i="51"/>
  <c r="CU51" i="51"/>
  <c r="CT51" i="51"/>
  <c r="CS51" i="51"/>
  <c r="CR51" i="51"/>
  <c r="CQ51" i="51"/>
  <c r="CP51" i="51"/>
  <c r="CO51" i="51"/>
  <c r="CN51" i="51"/>
  <c r="CM51" i="51"/>
  <c r="CL51" i="51"/>
  <c r="CK51" i="51"/>
  <c r="CJ51" i="51"/>
  <c r="CI51" i="51"/>
  <c r="CH51" i="51"/>
  <c r="CG51" i="51"/>
  <c r="CE51" i="51"/>
  <c r="CD51" i="51"/>
  <c r="CC51" i="51"/>
  <c r="CB51" i="51"/>
  <c r="CA51" i="51"/>
  <c r="BZ51" i="51"/>
  <c r="BY51" i="51"/>
  <c r="BX51" i="51"/>
  <c r="BW51" i="51"/>
  <c r="BV51" i="51"/>
  <c r="BU51" i="51"/>
  <c r="BT51" i="51"/>
  <c r="BS51" i="51"/>
  <c r="BR51" i="51"/>
  <c r="BQ51" i="51"/>
  <c r="BP51" i="51"/>
  <c r="BO51" i="51"/>
  <c r="BN51" i="51"/>
  <c r="BM51" i="51"/>
  <c r="BL51" i="51"/>
  <c r="BK51" i="51"/>
  <c r="BJ51" i="51"/>
  <c r="BI51" i="51"/>
  <c r="BH51" i="51"/>
  <c r="BG51" i="51"/>
  <c r="D51" i="51"/>
  <c r="DE50" i="51"/>
  <c r="DD50" i="51"/>
  <c r="DC50" i="51"/>
  <c r="DB50" i="51"/>
  <c r="DA50" i="51"/>
  <c r="CZ50" i="51"/>
  <c r="CY50" i="51"/>
  <c r="CX50" i="51"/>
  <c r="CW50" i="51"/>
  <c r="CV50" i="51"/>
  <c r="CU50" i="51"/>
  <c r="CT50" i="51"/>
  <c r="CS50" i="51"/>
  <c r="CR50" i="51"/>
  <c r="CQ50" i="51"/>
  <c r="CP50" i="51"/>
  <c r="CO50" i="51"/>
  <c r="CN50" i="51"/>
  <c r="CM50" i="51"/>
  <c r="CL50" i="51"/>
  <c r="CK50" i="51"/>
  <c r="CJ50" i="51"/>
  <c r="CI50" i="51"/>
  <c r="CH50" i="51"/>
  <c r="CG50" i="51"/>
  <c r="CE50" i="51"/>
  <c r="CD50" i="51"/>
  <c r="CC50" i="51"/>
  <c r="CB50" i="51"/>
  <c r="CA50" i="51"/>
  <c r="BZ50" i="51"/>
  <c r="BY50" i="51"/>
  <c r="BX50" i="51"/>
  <c r="BW50" i="51"/>
  <c r="BV50" i="51"/>
  <c r="BU50" i="51"/>
  <c r="BT50" i="51"/>
  <c r="BS50" i="51"/>
  <c r="BR50" i="51"/>
  <c r="BQ50" i="51"/>
  <c r="BP50" i="51"/>
  <c r="BO50" i="51"/>
  <c r="BN50" i="51"/>
  <c r="BM50" i="51"/>
  <c r="BL50" i="51"/>
  <c r="BK50" i="51"/>
  <c r="BJ50" i="51"/>
  <c r="BI50" i="51"/>
  <c r="BH50" i="51"/>
  <c r="BG50" i="51"/>
  <c r="D50" i="51"/>
  <c r="DE49" i="51"/>
  <c r="DD49" i="51"/>
  <c r="DC49" i="51"/>
  <c r="DB49" i="51"/>
  <c r="DA49" i="51"/>
  <c r="CZ49" i="51"/>
  <c r="CY49" i="51"/>
  <c r="CX49" i="51"/>
  <c r="CW49" i="51"/>
  <c r="CV49" i="51"/>
  <c r="CU49" i="51"/>
  <c r="DU49" i="51" s="1"/>
  <c r="CT49" i="51"/>
  <c r="CS49" i="51"/>
  <c r="CR49" i="51"/>
  <c r="CQ49" i="51"/>
  <c r="CP49" i="51"/>
  <c r="CO49" i="51"/>
  <c r="CN49" i="51"/>
  <c r="CM49" i="51"/>
  <c r="CL49" i="51"/>
  <c r="CK49" i="51"/>
  <c r="CJ49" i="51"/>
  <c r="CI49" i="51"/>
  <c r="DI49" i="51" s="1"/>
  <c r="CH49" i="51"/>
  <c r="CG49" i="51"/>
  <c r="CE49" i="51"/>
  <c r="CD49" i="51"/>
  <c r="CC49" i="51"/>
  <c r="CB49" i="51"/>
  <c r="CA49" i="51"/>
  <c r="BZ49" i="51"/>
  <c r="BY49" i="51"/>
  <c r="BX49" i="51"/>
  <c r="BW49" i="51"/>
  <c r="BV49" i="51"/>
  <c r="BU49" i="51"/>
  <c r="BT49" i="51"/>
  <c r="ET49" i="51" s="1"/>
  <c r="BS49" i="51"/>
  <c r="BR49" i="51"/>
  <c r="BQ49" i="51"/>
  <c r="BP49" i="51"/>
  <c r="BO49" i="51"/>
  <c r="BN49" i="51"/>
  <c r="BM49" i="51"/>
  <c r="BL49" i="51"/>
  <c r="BK49" i="51"/>
  <c r="BJ49" i="51"/>
  <c r="BI49" i="51"/>
  <c r="BH49" i="51"/>
  <c r="BG49" i="51"/>
  <c r="D49" i="51"/>
  <c r="DE48" i="51"/>
  <c r="DD48" i="51"/>
  <c r="DC48" i="51"/>
  <c r="DB48" i="51"/>
  <c r="DA48" i="51"/>
  <c r="CZ48" i="51"/>
  <c r="CY48" i="51"/>
  <c r="CX48" i="51"/>
  <c r="CW48" i="51"/>
  <c r="CV48" i="51"/>
  <c r="CU48" i="51"/>
  <c r="CT48" i="51"/>
  <c r="CS48" i="51"/>
  <c r="CR48" i="51"/>
  <c r="CQ48" i="51"/>
  <c r="CP48" i="51"/>
  <c r="CO48" i="51"/>
  <c r="CN48" i="51"/>
  <c r="CM48" i="51"/>
  <c r="CL48" i="51"/>
  <c r="CK48" i="51"/>
  <c r="CJ48" i="51"/>
  <c r="CI48" i="51"/>
  <c r="CH48" i="51"/>
  <c r="CG48" i="51"/>
  <c r="CE48" i="51"/>
  <c r="CD48" i="51"/>
  <c r="CC48" i="51"/>
  <c r="CB48" i="51"/>
  <c r="CA48" i="51"/>
  <c r="BZ48" i="51"/>
  <c r="BY48" i="51"/>
  <c r="BX48" i="51"/>
  <c r="BW48" i="51"/>
  <c r="BV48" i="51"/>
  <c r="BU48" i="51"/>
  <c r="BT48" i="51"/>
  <c r="BS48" i="51"/>
  <c r="BR48" i="51"/>
  <c r="BQ48" i="51"/>
  <c r="BP48" i="51"/>
  <c r="BO48" i="51"/>
  <c r="BN48" i="51"/>
  <c r="BM48" i="51"/>
  <c r="BL48" i="51"/>
  <c r="BK48" i="51"/>
  <c r="BJ48" i="51"/>
  <c r="BI48" i="51"/>
  <c r="BH48" i="51"/>
  <c r="BG48" i="51"/>
  <c r="D48" i="51"/>
  <c r="DE47" i="51"/>
  <c r="DD47" i="51"/>
  <c r="DC47" i="51"/>
  <c r="DB47" i="51"/>
  <c r="DA47" i="51"/>
  <c r="CZ47" i="51"/>
  <c r="CY47" i="51"/>
  <c r="CX47" i="51"/>
  <c r="CW47" i="51"/>
  <c r="CV47" i="51"/>
  <c r="CU47" i="51"/>
  <c r="CT47" i="51"/>
  <c r="CS47" i="51"/>
  <c r="CR47" i="51"/>
  <c r="CQ47" i="51"/>
  <c r="CP47" i="51"/>
  <c r="CO47" i="51"/>
  <c r="CN47" i="51"/>
  <c r="CM47" i="51"/>
  <c r="CL47" i="51"/>
  <c r="CK47" i="51"/>
  <c r="CJ47" i="51"/>
  <c r="CI47" i="51"/>
  <c r="CH47" i="51"/>
  <c r="CG47" i="51"/>
  <c r="CE47" i="51"/>
  <c r="CD47" i="51"/>
  <c r="CC47" i="51"/>
  <c r="CB47" i="51"/>
  <c r="CA47" i="51"/>
  <c r="BZ47" i="51"/>
  <c r="BY47" i="51"/>
  <c r="BX47" i="51"/>
  <c r="BW47" i="51"/>
  <c r="BV47" i="51"/>
  <c r="BU47" i="51"/>
  <c r="BT47" i="51"/>
  <c r="BS47" i="51"/>
  <c r="ES47" i="51" s="1"/>
  <c r="BR47" i="51"/>
  <c r="BQ47" i="51"/>
  <c r="BP47" i="51"/>
  <c r="BO47" i="51"/>
  <c r="BN47" i="51"/>
  <c r="BM47" i="51"/>
  <c r="BL47" i="51"/>
  <c r="BK47" i="51"/>
  <c r="BJ47" i="51"/>
  <c r="BI47" i="51"/>
  <c r="BH47" i="51"/>
  <c r="BG47" i="51"/>
  <c r="D47" i="51"/>
  <c r="DE46" i="51"/>
  <c r="DD46" i="51"/>
  <c r="DC46" i="51"/>
  <c r="DB46" i="51"/>
  <c r="DA46" i="51"/>
  <c r="CZ46" i="51"/>
  <c r="CY46" i="51"/>
  <c r="CX46" i="51"/>
  <c r="CW46" i="51"/>
  <c r="CV46" i="51"/>
  <c r="CU46" i="51"/>
  <c r="CT46" i="51"/>
  <c r="CS46" i="51"/>
  <c r="CR46" i="51"/>
  <c r="CQ46" i="51"/>
  <c r="CP46" i="51"/>
  <c r="CO46" i="51"/>
  <c r="CN46" i="51"/>
  <c r="CM46" i="51"/>
  <c r="CL46" i="51"/>
  <c r="CK46" i="51"/>
  <c r="CJ46" i="51"/>
  <c r="CI46" i="51"/>
  <c r="CH46" i="51"/>
  <c r="CG46" i="51"/>
  <c r="CE46" i="51"/>
  <c r="CD46" i="51"/>
  <c r="CC46" i="51"/>
  <c r="CB46" i="51"/>
  <c r="CA46" i="51"/>
  <c r="BZ46" i="51"/>
  <c r="BY46" i="51"/>
  <c r="DY46" i="51" s="1"/>
  <c r="BX46" i="51"/>
  <c r="EX46" i="51" s="1"/>
  <c r="BW46" i="51"/>
  <c r="BV46" i="51"/>
  <c r="BU46" i="51"/>
  <c r="BT46" i="51"/>
  <c r="BS46" i="51"/>
  <c r="BR46" i="51"/>
  <c r="BQ46" i="51"/>
  <c r="BP46" i="51"/>
  <c r="BO46" i="51"/>
  <c r="BN46" i="51"/>
  <c r="BM46" i="51"/>
  <c r="BL46" i="51"/>
  <c r="BK46" i="51"/>
  <c r="BJ46" i="51"/>
  <c r="BI46" i="51"/>
  <c r="BH46" i="51"/>
  <c r="BG46" i="51"/>
  <c r="D46" i="51"/>
  <c r="DE45" i="51"/>
  <c r="DD45" i="51"/>
  <c r="DC45" i="51"/>
  <c r="DB45" i="51"/>
  <c r="DA45" i="51"/>
  <c r="CZ45" i="51"/>
  <c r="CY45" i="51"/>
  <c r="CX45" i="51"/>
  <c r="CW45" i="51"/>
  <c r="CV45" i="51"/>
  <c r="CU45" i="51"/>
  <c r="DU45" i="51" s="1"/>
  <c r="CT45" i="51"/>
  <c r="CS45" i="51"/>
  <c r="CR45" i="51"/>
  <c r="CQ45" i="51"/>
  <c r="CP45" i="51"/>
  <c r="CO45" i="51"/>
  <c r="CN45" i="51"/>
  <c r="CM45" i="51"/>
  <c r="CL45" i="51"/>
  <c r="CK45" i="51"/>
  <c r="CJ45" i="51"/>
  <c r="CI45" i="51"/>
  <c r="DI45" i="51" s="1"/>
  <c r="CH45" i="51"/>
  <c r="CG45" i="51"/>
  <c r="CE45" i="51"/>
  <c r="CD45" i="51"/>
  <c r="CC45" i="51"/>
  <c r="CB45" i="51"/>
  <c r="CA45" i="51"/>
  <c r="BZ45" i="51"/>
  <c r="BY45" i="51"/>
  <c r="BX45" i="51"/>
  <c r="BW45" i="51"/>
  <c r="BV45" i="51"/>
  <c r="BU45" i="51"/>
  <c r="BT45" i="51"/>
  <c r="DT45" i="51" s="1"/>
  <c r="BS45" i="51"/>
  <c r="BR45" i="51"/>
  <c r="BQ45" i="51"/>
  <c r="BP45" i="51"/>
  <c r="BO45" i="51"/>
  <c r="BN45" i="51"/>
  <c r="BM45" i="51"/>
  <c r="BL45" i="51"/>
  <c r="BK45" i="51"/>
  <c r="BJ45" i="51"/>
  <c r="BI45" i="51"/>
  <c r="BH45" i="51"/>
  <c r="BG45" i="51"/>
  <c r="D45" i="51"/>
  <c r="DE44" i="51"/>
  <c r="DD44" i="51"/>
  <c r="DC44" i="51"/>
  <c r="DB44" i="51"/>
  <c r="DA44" i="51"/>
  <c r="CZ44" i="51"/>
  <c r="CY44" i="51"/>
  <c r="CX44" i="51"/>
  <c r="CW44" i="51"/>
  <c r="CV44" i="51"/>
  <c r="CU44" i="51"/>
  <c r="CT44" i="51"/>
  <c r="CS44" i="51"/>
  <c r="CR44" i="51"/>
  <c r="CQ44" i="51"/>
  <c r="CP44" i="51"/>
  <c r="CO44" i="51"/>
  <c r="CN44" i="51"/>
  <c r="CM44" i="51"/>
  <c r="CL44" i="51"/>
  <c r="CK44" i="51"/>
  <c r="CJ44" i="51"/>
  <c r="CI44" i="51"/>
  <c r="CH44" i="51"/>
  <c r="CG44" i="51"/>
  <c r="CE44" i="51"/>
  <c r="CD44" i="51"/>
  <c r="CC44" i="51"/>
  <c r="CB44" i="51"/>
  <c r="CA44" i="51"/>
  <c r="BZ44" i="51"/>
  <c r="BY44" i="51"/>
  <c r="BX44" i="51"/>
  <c r="BW44" i="51"/>
  <c r="BV44" i="51"/>
  <c r="EV44" i="51" s="1"/>
  <c r="BU44" i="51"/>
  <c r="BT44" i="51"/>
  <c r="BS44" i="51"/>
  <c r="BR44" i="51"/>
  <c r="BQ44" i="51"/>
  <c r="DQ44" i="51" s="1"/>
  <c r="BP44" i="51"/>
  <c r="EP44" i="51" s="1"/>
  <c r="BO44" i="51"/>
  <c r="BN44" i="51"/>
  <c r="BM44" i="51"/>
  <c r="BL44" i="51"/>
  <c r="BK44" i="51"/>
  <c r="BJ44" i="51"/>
  <c r="BI44" i="51"/>
  <c r="BH44" i="51"/>
  <c r="BG44" i="51"/>
  <c r="D44" i="51"/>
  <c r="DE43" i="51"/>
  <c r="DD43" i="51"/>
  <c r="DC43" i="51"/>
  <c r="DB43" i="51"/>
  <c r="DA43" i="51"/>
  <c r="CZ43" i="51"/>
  <c r="CY43" i="51"/>
  <c r="CX43" i="51"/>
  <c r="CW43" i="51"/>
  <c r="CV43" i="51"/>
  <c r="CU43" i="51"/>
  <c r="CT43" i="51"/>
  <c r="CS43" i="51"/>
  <c r="CR43" i="51"/>
  <c r="CQ43" i="51"/>
  <c r="CP43" i="51"/>
  <c r="CO43" i="51"/>
  <c r="CN43" i="51"/>
  <c r="CM43" i="51"/>
  <c r="CL43" i="51"/>
  <c r="CK43" i="51"/>
  <c r="CJ43" i="51"/>
  <c r="CI43" i="51"/>
  <c r="CH43" i="51"/>
  <c r="CG43" i="51"/>
  <c r="CE43" i="51"/>
  <c r="CD43" i="51"/>
  <c r="CC43" i="51"/>
  <c r="CB43" i="51"/>
  <c r="CA43" i="51"/>
  <c r="BZ43" i="51"/>
  <c r="BY43" i="51"/>
  <c r="BX43" i="51"/>
  <c r="BW43" i="51"/>
  <c r="BV43" i="51"/>
  <c r="BU43" i="51"/>
  <c r="BT43" i="51"/>
  <c r="BS43" i="51"/>
  <c r="BR43" i="51"/>
  <c r="BQ43" i="51"/>
  <c r="BP43" i="51"/>
  <c r="BO43" i="51"/>
  <c r="BN43" i="51"/>
  <c r="BM43" i="51"/>
  <c r="BL43" i="51"/>
  <c r="BK43" i="51"/>
  <c r="BJ43" i="51"/>
  <c r="BI43" i="51"/>
  <c r="BH43" i="51"/>
  <c r="BG43" i="51"/>
  <c r="EG43" i="51" s="1"/>
  <c r="D43" i="51"/>
  <c r="DE42" i="51"/>
  <c r="DD42" i="51"/>
  <c r="DC42" i="51"/>
  <c r="DB42" i="51"/>
  <c r="DA42" i="51"/>
  <c r="CZ42" i="51"/>
  <c r="CY42" i="51"/>
  <c r="CX42" i="51"/>
  <c r="CW42" i="51"/>
  <c r="CV42" i="51"/>
  <c r="CU42" i="51"/>
  <c r="CT42" i="51"/>
  <c r="CS42" i="51"/>
  <c r="CR42" i="51"/>
  <c r="CQ42" i="51"/>
  <c r="CP42" i="51"/>
  <c r="CO42" i="51"/>
  <c r="CN42" i="51"/>
  <c r="CM42" i="51"/>
  <c r="CL42" i="51"/>
  <c r="CK42" i="51"/>
  <c r="CJ42" i="51"/>
  <c r="CI42" i="51"/>
  <c r="CH42" i="51"/>
  <c r="CG42" i="51"/>
  <c r="CE42" i="51"/>
  <c r="CD42" i="51"/>
  <c r="CC42" i="51"/>
  <c r="CB42" i="51"/>
  <c r="CA42" i="51"/>
  <c r="BZ42" i="51"/>
  <c r="BY42" i="51"/>
  <c r="BX42" i="51"/>
  <c r="BW42" i="51"/>
  <c r="BV42" i="51"/>
  <c r="BU42" i="51"/>
  <c r="BT42" i="51"/>
  <c r="BS42" i="51"/>
  <c r="BR42" i="51"/>
  <c r="BQ42" i="51"/>
  <c r="BP42" i="51"/>
  <c r="EP42" i="51" s="1"/>
  <c r="BO42" i="51"/>
  <c r="BN42" i="51"/>
  <c r="BM42" i="51"/>
  <c r="BL42" i="51"/>
  <c r="BK42" i="51"/>
  <c r="BJ42" i="51"/>
  <c r="BI42" i="51"/>
  <c r="BH42" i="51"/>
  <c r="BG42" i="51"/>
  <c r="D42" i="51"/>
  <c r="DE41" i="51"/>
  <c r="DD41" i="51"/>
  <c r="DC41" i="51"/>
  <c r="DB41" i="51"/>
  <c r="DA41" i="51"/>
  <c r="CZ41" i="51"/>
  <c r="CY41" i="51"/>
  <c r="CX41" i="51"/>
  <c r="CW41" i="51"/>
  <c r="CV41" i="51"/>
  <c r="CU41" i="51"/>
  <c r="CT41" i="51"/>
  <c r="CS41" i="51"/>
  <c r="CR41" i="51"/>
  <c r="CQ41" i="51"/>
  <c r="CP41" i="51"/>
  <c r="CO41" i="51"/>
  <c r="CN41" i="51"/>
  <c r="CM41" i="51"/>
  <c r="CL41" i="51"/>
  <c r="CK41" i="51"/>
  <c r="CJ41" i="51"/>
  <c r="CI41" i="51"/>
  <c r="CH41" i="51"/>
  <c r="CG41" i="51"/>
  <c r="CE41" i="51"/>
  <c r="CD41" i="51"/>
  <c r="CC41" i="51"/>
  <c r="CB41" i="51"/>
  <c r="CA41" i="51"/>
  <c r="BZ41" i="51"/>
  <c r="BY41" i="51"/>
  <c r="BX41" i="51"/>
  <c r="BW41" i="51"/>
  <c r="BV41" i="51"/>
  <c r="BU41" i="51"/>
  <c r="BT41" i="51"/>
  <c r="BS41" i="51"/>
  <c r="BR41" i="51"/>
  <c r="BQ41" i="51"/>
  <c r="BP41" i="51"/>
  <c r="BO41" i="51"/>
  <c r="BN41" i="51"/>
  <c r="BM41" i="51"/>
  <c r="BL41" i="51"/>
  <c r="BK41" i="51"/>
  <c r="BJ41" i="51"/>
  <c r="BI41" i="51"/>
  <c r="BH41" i="51"/>
  <c r="BG41" i="51"/>
  <c r="D41" i="51"/>
  <c r="DE40" i="51"/>
  <c r="DD40" i="51"/>
  <c r="DC40" i="51"/>
  <c r="DB40" i="51"/>
  <c r="DA40" i="51"/>
  <c r="CZ40" i="51"/>
  <c r="CY40" i="51"/>
  <c r="CX40" i="51"/>
  <c r="CW40" i="51"/>
  <c r="CV40" i="51"/>
  <c r="CU40" i="51"/>
  <c r="CT40" i="51"/>
  <c r="CS40" i="51"/>
  <c r="CR40" i="51"/>
  <c r="CQ40" i="51"/>
  <c r="CP40" i="51"/>
  <c r="CO40" i="51"/>
  <c r="CN40" i="51"/>
  <c r="CM40" i="51"/>
  <c r="CL40" i="51"/>
  <c r="CK40" i="51"/>
  <c r="CJ40" i="51"/>
  <c r="CI40" i="51"/>
  <c r="CH40" i="51"/>
  <c r="CG40" i="51"/>
  <c r="CE40" i="51"/>
  <c r="CD40" i="51"/>
  <c r="CC40" i="51"/>
  <c r="CB40" i="51"/>
  <c r="CA40" i="51"/>
  <c r="BZ40" i="51"/>
  <c r="BY40" i="51"/>
  <c r="BX40" i="51"/>
  <c r="BW40" i="51"/>
  <c r="BV40" i="51"/>
  <c r="BU40" i="51"/>
  <c r="BT40" i="51"/>
  <c r="BS40" i="51"/>
  <c r="BR40" i="51"/>
  <c r="BQ40" i="51"/>
  <c r="BP40" i="51"/>
  <c r="EP40" i="51" s="1"/>
  <c r="BO40" i="51"/>
  <c r="BN40" i="51"/>
  <c r="BM40" i="51"/>
  <c r="BL40" i="51"/>
  <c r="BK40" i="51"/>
  <c r="BJ40" i="51"/>
  <c r="BI40" i="51"/>
  <c r="BH40" i="51"/>
  <c r="EH40" i="51" s="1"/>
  <c r="BG40" i="51"/>
  <c r="D40" i="51"/>
  <c r="DE39" i="51"/>
  <c r="DD39" i="51"/>
  <c r="DC39" i="51"/>
  <c r="DB39" i="51"/>
  <c r="DA39" i="51"/>
  <c r="CZ39" i="51"/>
  <c r="CY39" i="51"/>
  <c r="CX39" i="51"/>
  <c r="CW39" i="51"/>
  <c r="CV39" i="51"/>
  <c r="CU39" i="51"/>
  <c r="CT39" i="51"/>
  <c r="CS39" i="51"/>
  <c r="CR39" i="51"/>
  <c r="CQ39" i="51"/>
  <c r="CP39" i="51"/>
  <c r="CO39" i="51"/>
  <c r="CN39" i="51"/>
  <c r="CM39" i="51"/>
  <c r="CL39" i="51"/>
  <c r="CK39" i="51"/>
  <c r="CJ39" i="51"/>
  <c r="CI39" i="51"/>
  <c r="CH39" i="51"/>
  <c r="CG39" i="51"/>
  <c r="CE39" i="51"/>
  <c r="CD39" i="51"/>
  <c r="CC39" i="51"/>
  <c r="CB39" i="51"/>
  <c r="CA39" i="51"/>
  <c r="BZ39" i="51"/>
  <c r="BY39" i="51"/>
  <c r="BX39" i="51"/>
  <c r="BW39" i="51"/>
  <c r="BV39" i="51"/>
  <c r="BU39" i="51"/>
  <c r="BT39" i="51"/>
  <c r="BS39" i="51"/>
  <c r="BR39" i="51"/>
  <c r="BQ39" i="51"/>
  <c r="BP39" i="51"/>
  <c r="BO39" i="51"/>
  <c r="BN39" i="51"/>
  <c r="BM39" i="51"/>
  <c r="BL39" i="51"/>
  <c r="BK39" i="51"/>
  <c r="BJ39" i="51"/>
  <c r="BI39" i="51"/>
  <c r="BH39" i="51"/>
  <c r="BG39" i="51"/>
  <c r="D39" i="51"/>
  <c r="DE38" i="51"/>
  <c r="DD38" i="51"/>
  <c r="DC38" i="51"/>
  <c r="DB38" i="51"/>
  <c r="DA38" i="51"/>
  <c r="CZ38" i="51"/>
  <c r="CY38" i="51"/>
  <c r="CX38" i="51"/>
  <c r="CW38" i="51"/>
  <c r="CV38" i="51"/>
  <c r="CU38" i="51"/>
  <c r="CT38" i="51"/>
  <c r="CS38" i="51"/>
  <c r="CR38" i="51"/>
  <c r="CQ38" i="51"/>
  <c r="CP38" i="51"/>
  <c r="CO38" i="51"/>
  <c r="CN38" i="51"/>
  <c r="CM38" i="51"/>
  <c r="CL38" i="51"/>
  <c r="CK38" i="51"/>
  <c r="CJ38" i="51"/>
  <c r="CI38" i="51"/>
  <c r="CH38" i="51"/>
  <c r="CG38" i="51"/>
  <c r="CE38" i="51"/>
  <c r="CD38" i="51"/>
  <c r="CC38" i="51"/>
  <c r="CB38" i="51"/>
  <c r="CA38" i="51"/>
  <c r="BZ38" i="51"/>
  <c r="BY38" i="51"/>
  <c r="BX38" i="51"/>
  <c r="EX38" i="51" s="1"/>
  <c r="BW38" i="51"/>
  <c r="BV38" i="51"/>
  <c r="BU38" i="51"/>
  <c r="BT38" i="51"/>
  <c r="BS38" i="51"/>
  <c r="BR38" i="51"/>
  <c r="BQ38" i="51"/>
  <c r="BP38" i="51"/>
  <c r="BO38" i="51"/>
  <c r="BN38" i="51"/>
  <c r="BM38" i="51"/>
  <c r="BL38" i="51"/>
  <c r="BK38" i="51"/>
  <c r="BJ38" i="51"/>
  <c r="BI38" i="51"/>
  <c r="BH38" i="51"/>
  <c r="EH38" i="51" s="1"/>
  <c r="BG38" i="51"/>
  <c r="D38" i="51"/>
  <c r="DE37" i="51"/>
  <c r="DD37" i="51"/>
  <c r="DC37" i="51"/>
  <c r="DB37" i="51"/>
  <c r="DA37" i="51"/>
  <c r="CZ37" i="51"/>
  <c r="CY37" i="51"/>
  <c r="CX37" i="51"/>
  <c r="CW37" i="51"/>
  <c r="CV37" i="51"/>
  <c r="CU37" i="51"/>
  <c r="CT37" i="51"/>
  <c r="CS37" i="51"/>
  <c r="CR37" i="51"/>
  <c r="CQ37" i="51"/>
  <c r="CP37" i="51"/>
  <c r="CO37" i="51"/>
  <c r="CN37" i="51"/>
  <c r="CM37" i="51"/>
  <c r="CL37" i="51"/>
  <c r="CK37" i="51"/>
  <c r="CJ37" i="51"/>
  <c r="CI37" i="51"/>
  <c r="CH37" i="51"/>
  <c r="CG37" i="51"/>
  <c r="CE37" i="51"/>
  <c r="CD37" i="51"/>
  <c r="CC37" i="51"/>
  <c r="CB37" i="51"/>
  <c r="CA37" i="51"/>
  <c r="BZ37" i="51"/>
  <c r="BY37" i="51"/>
  <c r="BX37" i="51"/>
  <c r="BW37" i="51"/>
  <c r="BV37" i="51"/>
  <c r="BU37" i="51"/>
  <c r="BT37" i="51"/>
  <c r="BS37" i="51"/>
  <c r="BR37" i="51"/>
  <c r="BQ37" i="51"/>
  <c r="BP37" i="51"/>
  <c r="BO37" i="51"/>
  <c r="EO37" i="51" s="1"/>
  <c r="BN37" i="51"/>
  <c r="BM37" i="51"/>
  <c r="BL37" i="51"/>
  <c r="BK37" i="51"/>
  <c r="BJ37" i="51"/>
  <c r="BI37" i="51"/>
  <c r="BH37" i="51"/>
  <c r="BG37" i="51"/>
  <c r="D37" i="51"/>
  <c r="DE36" i="51"/>
  <c r="DD36" i="51"/>
  <c r="DC36" i="51"/>
  <c r="DB36" i="51"/>
  <c r="DA36" i="51"/>
  <c r="CZ36" i="51"/>
  <c r="CY36" i="51"/>
  <c r="CX36" i="51"/>
  <c r="CW36" i="51"/>
  <c r="CV36" i="51"/>
  <c r="CU36" i="51"/>
  <c r="CT36" i="51"/>
  <c r="CS36" i="51"/>
  <c r="CR36" i="51"/>
  <c r="CQ36" i="51"/>
  <c r="CP36" i="51"/>
  <c r="CO36" i="51"/>
  <c r="CN36" i="51"/>
  <c r="CM36" i="51"/>
  <c r="CL36" i="51"/>
  <c r="EL36" i="51" s="1"/>
  <c r="CK36" i="51"/>
  <c r="CJ36" i="51"/>
  <c r="CI36" i="51"/>
  <c r="CH36" i="51"/>
  <c r="CG36" i="51"/>
  <c r="CE36" i="51"/>
  <c r="CD36" i="51"/>
  <c r="FD36" i="51" s="1"/>
  <c r="CC36" i="51"/>
  <c r="FC36" i="51" s="1"/>
  <c r="CB36" i="51"/>
  <c r="CA36" i="51"/>
  <c r="BZ36" i="51"/>
  <c r="BY36" i="51"/>
  <c r="BX36" i="51"/>
  <c r="BW36" i="51"/>
  <c r="DW36" i="51" s="1"/>
  <c r="BV36" i="51"/>
  <c r="BU36" i="51"/>
  <c r="EU36" i="51" s="1"/>
  <c r="BT36" i="51"/>
  <c r="BS36" i="51"/>
  <c r="BR36" i="51"/>
  <c r="BQ36" i="51"/>
  <c r="BP36" i="51"/>
  <c r="BO36" i="51"/>
  <c r="BN36" i="51"/>
  <c r="BM36" i="51"/>
  <c r="EM36" i="51" s="1"/>
  <c r="BL36" i="51"/>
  <c r="BK36" i="51"/>
  <c r="BJ36" i="51"/>
  <c r="BI36" i="51"/>
  <c r="BH36" i="51"/>
  <c r="BG36" i="51"/>
  <c r="DG36" i="51" s="1"/>
  <c r="D36" i="51"/>
  <c r="DE35" i="51"/>
  <c r="DD35" i="51"/>
  <c r="DC35" i="51"/>
  <c r="DB35" i="51"/>
  <c r="DA35" i="51"/>
  <c r="CZ35" i="51"/>
  <c r="CY35" i="51"/>
  <c r="CX35" i="51"/>
  <c r="CW35" i="51"/>
  <c r="CV35" i="51"/>
  <c r="CU35" i="51"/>
  <c r="CT35" i="51"/>
  <c r="CS35" i="51"/>
  <c r="CR35" i="51"/>
  <c r="CQ35" i="51"/>
  <c r="CP35" i="51"/>
  <c r="CO35" i="51"/>
  <c r="CN35" i="51"/>
  <c r="CM35" i="51"/>
  <c r="CL35" i="51"/>
  <c r="CK35" i="51"/>
  <c r="CJ35" i="51"/>
  <c r="CI35" i="51"/>
  <c r="CH35" i="51"/>
  <c r="CG35" i="51"/>
  <c r="CE35" i="51"/>
  <c r="CD35" i="51"/>
  <c r="CC35" i="51"/>
  <c r="FC35" i="51" s="1"/>
  <c r="CB35" i="51"/>
  <c r="CA35" i="51"/>
  <c r="BZ35" i="51"/>
  <c r="BY35" i="51"/>
  <c r="BX35" i="51"/>
  <c r="BW35" i="51"/>
  <c r="BV35" i="51"/>
  <c r="BU35" i="51"/>
  <c r="EU35" i="51" s="1"/>
  <c r="BT35" i="51"/>
  <c r="BS35" i="51"/>
  <c r="BR35" i="51"/>
  <c r="BQ35" i="51"/>
  <c r="BP35" i="51"/>
  <c r="BO35" i="51"/>
  <c r="BN35" i="51"/>
  <c r="BM35" i="51"/>
  <c r="EM35" i="51" s="1"/>
  <c r="BL35" i="51"/>
  <c r="BK35" i="51"/>
  <c r="BJ35" i="51"/>
  <c r="BI35" i="51"/>
  <c r="BH35" i="51"/>
  <c r="BG35" i="51"/>
  <c r="D35" i="51"/>
  <c r="DE34" i="51"/>
  <c r="DD34" i="51"/>
  <c r="DC34" i="51"/>
  <c r="DB34" i="51"/>
  <c r="DA34" i="51"/>
  <c r="CZ34" i="51"/>
  <c r="CY34" i="51"/>
  <c r="CX34" i="51"/>
  <c r="CW34" i="51"/>
  <c r="CV34" i="51"/>
  <c r="CU34" i="51"/>
  <c r="CT34" i="51"/>
  <c r="CS34" i="51"/>
  <c r="CR34" i="51"/>
  <c r="CQ34" i="51"/>
  <c r="CP34" i="51"/>
  <c r="CO34" i="51"/>
  <c r="CN34" i="51"/>
  <c r="CM34" i="51"/>
  <c r="CL34" i="51"/>
  <c r="CK34" i="51"/>
  <c r="CJ34" i="51"/>
  <c r="CI34" i="51"/>
  <c r="CH34" i="51"/>
  <c r="CG34" i="51"/>
  <c r="CE34" i="51"/>
  <c r="CD34" i="51"/>
  <c r="CC34" i="51"/>
  <c r="CB34" i="51"/>
  <c r="CA34" i="51"/>
  <c r="BZ34" i="51"/>
  <c r="BY34" i="51"/>
  <c r="BX34" i="51"/>
  <c r="BW34" i="51"/>
  <c r="BV34" i="51"/>
  <c r="BU34" i="51"/>
  <c r="BT34" i="51"/>
  <c r="BS34" i="51"/>
  <c r="BR34" i="51"/>
  <c r="BQ34" i="51"/>
  <c r="BP34" i="51"/>
  <c r="BO34" i="51"/>
  <c r="BN34" i="51"/>
  <c r="BM34" i="51"/>
  <c r="BL34" i="51"/>
  <c r="BK34" i="51"/>
  <c r="BJ34" i="51"/>
  <c r="BI34" i="51"/>
  <c r="BH34" i="51"/>
  <c r="BG34" i="51"/>
  <c r="D34" i="51"/>
  <c r="DE33" i="51"/>
  <c r="DD33" i="51"/>
  <c r="DC33" i="51"/>
  <c r="DB33" i="51"/>
  <c r="DA33" i="51"/>
  <c r="CZ33" i="51"/>
  <c r="CY33" i="51"/>
  <c r="CX33" i="51"/>
  <c r="CW33" i="51"/>
  <c r="CV33" i="51"/>
  <c r="CU33" i="51"/>
  <c r="EU33" i="51" s="1"/>
  <c r="CT33" i="51"/>
  <c r="CS33" i="51"/>
  <c r="CR33" i="51"/>
  <c r="CQ33" i="51"/>
  <c r="CP33" i="51"/>
  <c r="CO33" i="51"/>
  <c r="CN33" i="51"/>
  <c r="CM33" i="51"/>
  <c r="CL33" i="51"/>
  <c r="CK33" i="51"/>
  <c r="CJ33" i="51"/>
  <c r="CI33" i="51"/>
  <c r="DI33" i="51" s="1"/>
  <c r="CH33" i="51"/>
  <c r="CG33" i="51"/>
  <c r="CE33" i="51"/>
  <c r="CD33" i="51"/>
  <c r="CC33" i="51"/>
  <c r="CB33" i="51"/>
  <c r="CA33" i="51"/>
  <c r="BZ33" i="51"/>
  <c r="BY33" i="51"/>
  <c r="BX33" i="51"/>
  <c r="BW33" i="51"/>
  <c r="BV33" i="51"/>
  <c r="DV33" i="51" s="1"/>
  <c r="BU33" i="51"/>
  <c r="BT33" i="51"/>
  <c r="BS33" i="51"/>
  <c r="BR33" i="51"/>
  <c r="DR33" i="51" s="1"/>
  <c r="BQ33" i="51"/>
  <c r="BP33" i="51"/>
  <c r="BO33" i="51"/>
  <c r="BN33" i="51"/>
  <c r="BM33" i="51"/>
  <c r="BL33" i="51"/>
  <c r="BK33" i="51"/>
  <c r="BJ33" i="51"/>
  <c r="BI33" i="51"/>
  <c r="BH33" i="51"/>
  <c r="BG33" i="51"/>
  <c r="D33" i="51"/>
  <c r="DE32" i="51"/>
  <c r="DD32" i="51"/>
  <c r="DC32" i="51"/>
  <c r="DB32" i="51"/>
  <c r="DA32" i="51"/>
  <c r="CZ32" i="51"/>
  <c r="CY32" i="51"/>
  <c r="CX32" i="51"/>
  <c r="CW32" i="51"/>
  <c r="CV32" i="51"/>
  <c r="CU32" i="51"/>
  <c r="CT32" i="51"/>
  <c r="CS32" i="51"/>
  <c r="CR32" i="51"/>
  <c r="CQ32" i="51"/>
  <c r="CP32" i="51"/>
  <c r="CO32" i="51"/>
  <c r="CN32" i="51"/>
  <c r="CM32" i="51"/>
  <c r="CL32" i="51"/>
  <c r="CK32" i="51"/>
  <c r="CJ32" i="51"/>
  <c r="CI32" i="51"/>
  <c r="CH32" i="51"/>
  <c r="CG32" i="51"/>
  <c r="CE32" i="51"/>
  <c r="CD32" i="51"/>
  <c r="CC32" i="51"/>
  <c r="CB32" i="51"/>
  <c r="CA32" i="51"/>
  <c r="BZ32" i="51"/>
  <c r="BY32" i="51"/>
  <c r="DY32" i="51" s="1"/>
  <c r="BX32" i="51"/>
  <c r="BW32" i="51"/>
  <c r="BV32" i="51"/>
  <c r="BU32" i="51"/>
  <c r="BT32" i="51"/>
  <c r="BS32" i="51"/>
  <c r="BR32" i="51"/>
  <c r="BQ32" i="51"/>
  <c r="BP32" i="51"/>
  <c r="BO32" i="51"/>
  <c r="BN32" i="51"/>
  <c r="BM32" i="51"/>
  <c r="BL32" i="51"/>
  <c r="BK32" i="51"/>
  <c r="BJ32" i="51"/>
  <c r="BI32" i="51"/>
  <c r="BH32" i="51"/>
  <c r="BG32" i="51"/>
  <c r="D32" i="51"/>
  <c r="DE31" i="51"/>
  <c r="DD31" i="51"/>
  <c r="DC31" i="51"/>
  <c r="DB31" i="51"/>
  <c r="DA31" i="51"/>
  <c r="CZ31" i="51"/>
  <c r="CY31" i="51"/>
  <c r="CX31" i="51"/>
  <c r="CW31" i="51"/>
  <c r="CV31" i="51"/>
  <c r="CU31" i="51"/>
  <c r="CT31" i="51"/>
  <c r="CS31" i="51"/>
  <c r="CR31" i="51"/>
  <c r="CQ31" i="51"/>
  <c r="CP31" i="51"/>
  <c r="CO31" i="51"/>
  <c r="CN31" i="51"/>
  <c r="CM31" i="51"/>
  <c r="CL31" i="51"/>
  <c r="CK31" i="51"/>
  <c r="CJ31" i="51"/>
  <c r="CI31" i="51"/>
  <c r="CH31" i="51"/>
  <c r="CG31" i="51"/>
  <c r="CE31" i="51"/>
  <c r="CD31" i="51"/>
  <c r="CC31" i="51"/>
  <c r="CB31" i="51"/>
  <c r="CA31" i="51"/>
  <c r="BZ31" i="51"/>
  <c r="BY31" i="51"/>
  <c r="BX31" i="51"/>
  <c r="BW31" i="51"/>
  <c r="BV31" i="51"/>
  <c r="BU31" i="51"/>
  <c r="BT31" i="51"/>
  <c r="BS31" i="51"/>
  <c r="BR31" i="51"/>
  <c r="DR31" i="51" s="1"/>
  <c r="BQ31" i="51"/>
  <c r="BP31" i="51"/>
  <c r="BO31" i="51"/>
  <c r="BN31" i="51"/>
  <c r="BM31" i="51"/>
  <c r="BL31" i="51"/>
  <c r="BK31" i="51"/>
  <c r="BJ31" i="51"/>
  <c r="BI31" i="51"/>
  <c r="BH31" i="51"/>
  <c r="BG31" i="51"/>
  <c r="D31" i="51"/>
  <c r="DE30" i="51"/>
  <c r="DD30" i="51"/>
  <c r="DC30" i="51"/>
  <c r="DB30" i="51"/>
  <c r="DA30" i="51"/>
  <c r="CZ30" i="51"/>
  <c r="CY30" i="51"/>
  <c r="CX30" i="51"/>
  <c r="CW30" i="51"/>
  <c r="CV30" i="51"/>
  <c r="CU30" i="51"/>
  <c r="CT30" i="51"/>
  <c r="CS30" i="51"/>
  <c r="CR30" i="51"/>
  <c r="CQ30" i="51"/>
  <c r="CP30" i="51"/>
  <c r="CO30" i="51"/>
  <c r="CN30" i="51"/>
  <c r="CM30" i="51"/>
  <c r="CL30" i="51"/>
  <c r="CK30" i="51"/>
  <c r="CJ30" i="51"/>
  <c r="CI30" i="51"/>
  <c r="CH30" i="51"/>
  <c r="CG30" i="51"/>
  <c r="CE30" i="51"/>
  <c r="CD30" i="51"/>
  <c r="CC30" i="51"/>
  <c r="CB30" i="51"/>
  <c r="CA30" i="51"/>
  <c r="BZ30" i="51"/>
  <c r="BY30" i="51"/>
  <c r="BX30" i="51"/>
  <c r="BW30" i="51"/>
  <c r="BV30" i="51"/>
  <c r="BU30" i="51"/>
  <c r="BT30" i="51"/>
  <c r="BS30" i="51"/>
  <c r="BR30" i="51"/>
  <c r="BQ30" i="51"/>
  <c r="BP30" i="51"/>
  <c r="BO30" i="51"/>
  <c r="BN30" i="51"/>
  <c r="BM30" i="51"/>
  <c r="BL30" i="51"/>
  <c r="BK30" i="51"/>
  <c r="DK30" i="51" s="1"/>
  <c r="BJ30" i="51"/>
  <c r="BI30" i="51"/>
  <c r="BH30" i="51"/>
  <c r="BG30" i="51"/>
  <c r="D30" i="51"/>
  <c r="DE29" i="51"/>
  <c r="DD29" i="51"/>
  <c r="DC29" i="51"/>
  <c r="DB29" i="51"/>
  <c r="DA29" i="51"/>
  <c r="CZ29" i="51"/>
  <c r="CY29" i="51"/>
  <c r="CX29" i="51"/>
  <c r="CW29" i="51"/>
  <c r="CV29" i="51"/>
  <c r="CU29" i="51"/>
  <c r="CT29" i="51"/>
  <c r="CS29" i="51"/>
  <c r="CR29" i="51"/>
  <c r="CQ29" i="51"/>
  <c r="CP29" i="51"/>
  <c r="CO29" i="51"/>
  <c r="CN29" i="51"/>
  <c r="CM29" i="51"/>
  <c r="CL29" i="51"/>
  <c r="CK29" i="51"/>
  <c r="CJ29" i="51"/>
  <c r="CI29" i="51"/>
  <c r="CH29" i="51"/>
  <c r="CG29" i="51"/>
  <c r="CE29" i="51"/>
  <c r="CD29" i="51"/>
  <c r="CC29" i="51"/>
  <c r="CB29" i="51"/>
  <c r="CA29" i="51"/>
  <c r="BZ29" i="51"/>
  <c r="BY29" i="51"/>
  <c r="BX29" i="51"/>
  <c r="BW29" i="51"/>
  <c r="BV29" i="51"/>
  <c r="BU29" i="51"/>
  <c r="BT29" i="51"/>
  <c r="ET29" i="51" s="1"/>
  <c r="BS29" i="51"/>
  <c r="BR29" i="51"/>
  <c r="BQ29" i="51"/>
  <c r="BP29" i="51"/>
  <c r="BO29" i="51"/>
  <c r="BN29" i="51"/>
  <c r="BM29" i="51"/>
  <c r="BL29" i="51"/>
  <c r="BK29" i="51"/>
  <c r="BJ29" i="51"/>
  <c r="BI29" i="51"/>
  <c r="BH29" i="51"/>
  <c r="BG29" i="51"/>
  <c r="D29" i="51"/>
  <c r="DE28" i="51"/>
  <c r="DD28" i="51"/>
  <c r="DC28" i="51"/>
  <c r="DB28" i="51"/>
  <c r="DA28" i="51"/>
  <c r="CZ28" i="51"/>
  <c r="CY28" i="51"/>
  <c r="CX28" i="51"/>
  <c r="CW28" i="51"/>
  <c r="CV28" i="51"/>
  <c r="CU28" i="51"/>
  <c r="CT28" i="51"/>
  <c r="CS28" i="51"/>
  <c r="CR28" i="51"/>
  <c r="CQ28" i="51"/>
  <c r="CP28" i="51"/>
  <c r="CO28" i="51"/>
  <c r="CN28" i="51"/>
  <c r="CM28" i="51"/>
  <c r="CL28" i="51"/>
  <c r="CK28" i="51"/>
  <c r="CJ28" i="51"/>
  <c r="CI28" i="51"/>
  <c r="CH28" i="51"/>
  <c r="CG28" i="51"/>
  <c r="CE28" i="51"/>
  <c r="CD28" i="51"/>
  <c r="CC28" i="51"/>
  <c r="CB28" i="51"/>
  <c r="CA28" i="51"/>
  <c r="BZ28" i="51"/>
  <c r="BY28" i="51"/>
  <c r="BX28" i="51"/>
  <c r="BW28" i="51"/>
  <c r="BV28" i="51"/>
  <c r="BU28" i="51"/>
  <c r="BT28" i="51"/>
  <c r="BS28" i="51"/>
  <c r="BR28" i="51"/>
  <c r="BQ28" i="51"/>
  <c r="BP28" i="51"/>
  <c r="BO28" i="51"/>
  <c r="BN28" i="51"/>
  <c r="BM28" i="51"/>
  <c r="BL28" i="51"/>
  <c r="BK28" i="51"/>
  <c r="BJ28" i="51"/>
  <c r="BI28" i="51"/>
  <c r="BH28" i="51"/>
  <c r="BG28" i="51"/>
  <c r="DG28" i="51" s="1"/>
  <c r="D28" i="51"/>
  <c r="DE27" i="51"/>
  <c r="DD27" i="51"/>
  <c r="DC27" i="51"/>
  <c r="DB27" i="51"/>
  <c r="DA27" i="51"/>
  <c r="CZ27" i="51"/>
  <c r="CY27" i="51"/>
  <c r="CX27" i="51"/>
  <c r="CW27" i="51"/>
  <c r="CV27" i="51"/>
  <c r="CU27" i="51"/>
  <c r="CT27" i="51"/>
  <c r="CS27" i="51"/>
  <c r="CR27" i="51"/>
  <c r="CQ27" i="51"/>
  <c r="CP27" i="51"/>
  <c r="CO27" i="51"/>
  <c r="CN27" i="51"/>
  <c r="CM27" i="51"/>
  <c r="CL27" i="51"/>
  <c r="CK27" i="51"/>
  <c r="CJ27" i="51"/>
  <c r="CI27" i="51"/>
  <c r="CH27" i="51"/>
  <c r="CG27" i="51"/>
  <c r="CE27" i="51"/>
  <c r="CD27" i="51"/>
  <c r="CC27" i="51"/>
  <c r="CB27" i="51"/>
  <c r="CA27" i="51"/>
  <c r="BZ27" i="51"/>
  <c r="BY27" i="51"/>
  <c r="BX27" i="51"/>
  <c r="BW27" i="51"/>
  <c r="BV27" i="51"/>
  <c r="BU27" i="51"/>
  <c r="BT27" i="51"/>
  <c r="BS27" i="51"/>
  <c r="DS27" i="51" s="1"/>
  <c r="BR27" i="51"/>
  <c r="BQ27" i="51"/>
  <c r="BP27" i="51"/>
  <c r="BO27" i="51"/>
  <c r="BN27" i="51"/>
  <c r="BM27" i="51"/>
  <c r="BL27" i="51"/>
  <c r="BK27" i="51"/>
  <c r="EK27" i="51" s="1"/>
  <c r="BJ27" i="51"/>
  <c r="BI27" i="51"/>
  <c r="BH27" i="51"/>
  <c r="BG27" i="51"/>
  <c r="D27" i="51"/>
  <c r="DE26" i="51"/>
  <c r="DD26" i="51"/>
  <c r="DC26" i="51"/>
  <c r="DB26" i="51"/>
  <c r="DA26" i="51"/>
  <c r="CZ26" i="51"/>
  <c r="CY26" i="51"/>
  <c r="CX26" i="51"/>
  <c r="CW26" i="51"/>
  <c r="CV26" i="51"/>
  <c r="CU26" i="51"/>
  <c r="CT26" i="51"/>
  <c r="CS26" i="51"/>
  <c r="CR26" i="51"/>
  <c r="CQ26" i="51"/>
  <c r="CP26" i="51"/>
  <c r="CO26" i="51"/>
  <c r="CN26" i="51"/>
  <c r="CM26" i="51"/>
  <c r="CL26" i="51"/>
  <c r="CK26" i="51"/>
  <c r="CJ26" i="51"/>
  <c r="CI26" i="51"/>
  <c r="CH26" i="51"/>
  <c r="CG26" i="51"/>
  <c r="CE26" i="51"/>
  <c r="CD26" i="51"/>
  <c r="CC26" i="51"/>
  <c r="CB26" i="51"/>
  <c r="CA26" i="51"/>
  <c r="BZ26" i="51"/>
  <c r="BY26" i="51"/>
  <c r="BX26" i="51"/>
  <c r="BW26" i="51"/>
  <c r="BV26" i="51"/>
  <c r="BU26" i="51"/>
  <c r="BT26" i="51"/>
  <c r="BS26" i="51"/>
  <c r="BR26" i="51"/>
  <c r="BQ26" i="51"/>
  <c r="BP26" i="51"/>
  <c r="BO26" i="51"/>
  <c r="BN26" i="51"/>
  <c r="BM26" i="51"/>
  <c r="BL26" i="51"/>
  <c r="BK26" i="51"/>
  <c r="BJ26" i="51"/>
  <c r="EJ26" i="51" s="1"/>
  <c r="BI26" i="51"/>
  <c r="BH26" i="51"/>
  <c r="BG26" i="51"/>
  <c r="D26" i="51"/>
  <c r="DE25" i="51"/>
  <c r="DD25" i="51"/>
  <c r="DC25" i="51"/>
  <c r="DB25" i="51"/>
  <c r="DA25" i="51"/>
  <c r="CZ25" i="51"/>
  <c r="CY25" i="51"/>
  <c r="CX25" i="51"/>
  <c r="CW25" i="51"/>
  <c r="CV25" i="51"/>
  <c r="CU25" i="51"/>
  <c r="CT25" i="51"/>
  <c r="ET25" i="51" s="1"/>
  <c r="CS25" i="51"/>
  <c r="CR25" i="51"/>
  <c r="CQ25" i="51"/>
  <c r="CP25" i="51"/>
  <c r="CO25" i="51"/>
  <c r="CN25" i="51"/>
  <c r="CM25" i="51"/>
  <c r="CL25" i="51"/>
  <c r="CK25" i="51"/>
  <c r="CJ25" i="51"/>
  <c r="CI25" i="51"/>
  <c r="CH25" i="51"/>
  <c r="EH25" i="51" s="1"/>
  <c r="CG25" i="51"/>
  <c r="CE25" i="51"/>
  <c r="CD25" i="51"/>
  <c r="CC25" i="51"/>
  <c r="CB25" i="51"/>
  <c r="CA25" i="51"/>
  <c r="FA25" i="51" s="1"/>
  <c r="BZ25" i="51"/>
  <c r="BY25" i="51"/>
  <c r="BX25" i="51"/>
  <c r="BW25" i="51"/>
  <c r="BV25" i="51"/>
  <c r="BU25" i="51"/>
  <c r="BT25" i="51"/>
  <c r="BS25" i="51"/>
  <c r="BR25" i="51"/>
  <c r="BQ25" i="51"/>
  <c r="BP25" i="51"/>
  <c r="BO25" i="51"/>
  <c r="BN25" i="51"/>
  <c r="BM25" i="51"/>
  <c r="BL25" i="51"/>
  <c r="BK25" i="51"/>
  <c r="EK25" i="51" s="1"/>
  <c r="BJ25" i="51"/>
  <c r="BI25" i="51"/>
  <c r="BH25" i="51"/>
  <c r="BG25" i="51"/>
  <c r="D25" i="51"/>
  <c r="DE24" i="51"/>
  <c r="DD24" i="51"/>
  <c r="DC24" i="51"/>
  <c r="DB24" i="51"/>
  <c r="DA24" i="51"/>
  <c r="CZ24" i="51"/>
  <c r="CY24" i="51"/>
  <c r="CX24" i="51"/>
  <c r="CW24" i="51"/>
  <c r="CV24" i="51"/>
  <c r="CU24" i="51"/>
  <c r="CT24" i="51"/>
  <c r="CS24" i="51"/>
  <c r="CR24" i="51"/>
  <c r="CQ24" i="51"/>
  <c r="CP24" i="51"/>
  <c r="CO24" i="51"/>
  <c r="CN24" i="51"/>
  <c r="CM24" i="51"/>
  <c r="CL24" i="51"/>
  <c r="CK24" i="51"/>
  <c r="CJ24" i="51"/>
  <c r="CI24" i="51"/>
  <c r="CH24" i="51"/>
  <c r="CG24" i="51"/>
  <c r="CE24" i="51"/>
  <c r="CD24" i="51"/>
  <c r="CC24" i="51"/>
  <c r="CB24" i="51"/>
  <c r="CA24" i="51"/>
  <c r="BZ24" i="51"/>
  <c r="BY24" i="51"/>
  <c r="BX24" i="51"/>
  <c r="BW24" i="51"/>
  <c r="BV24" i="51"/>
  <c r="BU24" i="51"/>
  <c r="BT24" i="51"/>
  <c r="ET24" i="51" s="1"/>
  <c r="BS24" i="51"/>
  <c r="BR24" i="51"/>
  <c r="BQ24" i="51"/>
  <c r="BP24" i="51"/>
  <c r="DP24" i="51" s="1"/>
  <c r="BO24" i="51"/>
  <c r="BN24" i="51"/>
  <c r="BM24" i="51"/>
  <c r="BL24" i="51"/>
  <c r="BK24" i="51"/>
  <c r="BJ24" i="51"/>
  <c r="BI24" i="51"/>
  <c r="BH24" i="51"/>
  <c r="EH24" i="51" s="1"/>
  <c r="BG24" i="51"/>
  <c r="D24" i="51"/>
  <c r="DE23" i="51"/>
  <c r="DD23" i="51"/>
  <c r="DC23" i="51"/>
  <c r="DB23" i="51"/>
  <c r="DA23" i="51"/>
  <c r="CZ23" i="51"/>
  <c r="EZ23" i="51" s="1"/>
  <c r="CY23" i="51"/>
  <c r="CX23" i="51"/>
  <c r="CW23" i="51"/>
  <c r="CV23" i="51"/>
  <c r="CU23" i="51"/>
  <c r="CT23" i="51"/>
  <c r="CS23" i="51"/>
  <c r="CR23" i="51"/>
  <c r="CQ23" i="51"/>
  <c r="CP23" i="51"/>
  <c r="CO23" i="51"/>
  <c r="CN23" i="51"/>
  <c r="EN23" i="51" s="1"/>
  <c r="CM23" i="51"/>
  <c r="CL23" i="51"/>
  <c r="CK23" i="51"/>
  <c r="CJ23" i="51"/>
  <c r="CI23" i="51"/>
  <c r="CH23" i="51"/>
  <c r="CG23" i="51"/>
  <c r="CE23" i="51"/>
  <c r="CD23" i="51"/>
  <c r="CC23" i="51"/>
  <c r="EC23" i="51" s="1"/>
  <c r="CB23" i="51"/>
  <c r="CA23" i="51"/>
  <c r="BZ23" i="51"/>
  <c r="BY23" i="51"/>
  <c r="BX23" i="51"/>
  <c r="BW23" i="51"/>
  <c r="BV23" i="51"/>
  <c r="BU23" i="51"/>
  <c r="BT23" i="51"/>
  <c r="BS23" i="51"/>
  <c r="BR23" i="51"/>
  <c r="BQ23" i="51"/>
  <c r="EQ23" i="51" s="1"/>
  <c r="BP23" i="51"/>
  <c r="BO23" i="51"/>
  <c r="BN23" i="51"/>
  <c r="BM23" i="51"/>
  <c r="BL23" i="51"/>
  <c r="BK23" i="51"/>
  <c r="BJ23" i="51"/>
  <c r="BI23" i="51"/>
  <c r="BH23" i="51"/>
  <c r="BG23" i="51"/>
  <c r="D23" i="51"/>
  <c r="DE22" i="51"/>
  <c r="DD22" i="51"/>
  <c r="DC22" i="51"/>
  <c r="DB22" i="51"/>
  <c r="DA22" i="51"/>
  <c r="CZ22" i="51"/>
  <c r="CY22" i="51"/>
  <c r="CX22" i="51"/>
  <c r="CW22" i="51"/>
  <c r="CV22" i="51"/>
  <c r="CU22" i="51"/>
  <c r="CT22" i="51"/>
  <c r="CS22" i="51"/>
  <c r="CR22" i="51"/>
  <c r="CQ22" i="51"/>
  <c r="CP22" i="51"/>
  <c r="CO22" i="51"/>
  <c r="CN22" i="51"/>
  <c r="CM22" i="51"/>
  <c r="CL22" i="51"/>
  <c r="CK22" i="51"/>
  <c r="CJ22" i="51"/>
  <c r="CI22" i="51"/>
  <c r="CH22" i="51"/>
  <c r="CG22" i="51"/>
  <c r="CE22" i="51"/>
  <c r="CD22" i="51"/>
  <c r="CC22" i="51"/>
  <c r="CB22" i="51"/>
  <c r="CA22" i="51"/>
  <c r="BZ22" i="51"/>
  <c r="BY22" i="51"/>
  <c r="BX22" i="51"/>
  <c r="BW22" i="51"/>
  <c r="DW22" i="51" s="1"/>
  <c r="BV22" i="51"/>
  <c r="EV22" i="51" s="1"/>
  <c r="BU22" i="51"/>
  <c r="BT22" i="51"/>
  <c r="BS22" i="51"/>
  <c r="BR22" i="51"/>
  <c r="BQ22" i="51"/>
  <c r="BP22" i="51"/>
  <c r="BO22" i="51"/>
  <c r="BN22" i="51"/>
  <c r="BM22" i="51"/>
  <c r="BL22" i="51"/>
  <c r="BK22" i="51"/>
  <c r="BJ22" i="51"/>
  <c r="BI22" i="51"/>
  <c r="BH22" i="51"/>
  <c r="BG22" i="51"/>
  <c r="D22" i="51"/>
  <c r="DE21" i="51"/>
  <c r="DD21" i="51"/>
  <c r="DC21" i="51"/>
  <c r="DB21" i="51"/>
  <c r="DA21" i="51"/>
  <c r="CZ21" i="51"/>
  <c r="CY21" i="51"/>
  <c r="CX21" i="51"/>
  <c r="CW21" i="51"/>
  <c r="CV21" i="51"/>
  <c r="CU21" i="51"/>
  <c r="CT21" i="51"/>
  <c r="DT21" i="51" s="1"/>
  <c r="CS21" i="51"/>
  <c r="CR21" i="51"/>
  <c r="CQ21" i="51"/>
  <c r="CP21" i="51"/>
  <c r="CO21" i="51"/>
  <c r="CN21" i="51"/>
  <c r="CM21" i="51"/>
  <c r="CL21" i="51"/>
  <c r="CK21" i="51"/>
  <c r="CJ21" i="51"/>
  <c r="CI21" i="51"/>
  <c r="CH21" i="51"/>
  <c r="CG21" i="51"/>
  <c r="CE21" i="51"/>
  <c r="CD21" i="51"/>
  <c r="CC21" i="51"/>
  <c r="CB21" i="51"/>
  <c r="EB21" i="51" s="1"/>
  <c r="CA21" i="51"/>
  <c r="FA21" i="51" s="1"/>
  <c r="BZ21" i="51"/>
  <c r="BY21" i="51"/>
  <c r="BX21" i="51"/>
  <c r="BW21" i="51"/>
  <c r="DW21" i="51" s="1"/>
  <c r="BV21" i="51"/>
  <c r="BU21" i="51"/>
  <c r="BT21" i="51"/>
  <c r="BS21" i="51"/>
  <c r="DS21" i="51" s="1"/>
  <c r="BR21" i="51"/>
  <c r="BQ21" i="51"/>
  <c r="BP21" i="51"/>
  <c r="BO21" i="51"/>
  <c r="DO21" i="51" s="1"/>
  <c r="BN21" i="51"/>
  <c r="BM21" i="51"/>
  <c r="BL21" i="51"/>
  <c r="BK21" i="51"/>
  <c r="EK21" i="51" s="1"/>
  <c r="BJ21" i="51"/>
  <c r="BI21" i="51"/>
  <c r="BH21" i="51"/>
  <c r="BG21" i="51"/>
  <c r="DG21" i="51" s="1"/>
  <c r="D21" i="51"/>
  <c r="DE20" i="51"/>
  <c r="DD20" i="51"/>
  <c r="DC20" i="51"/>
  <c r="DB20" i="51"/>
  <c r="DA20" i="51"/>
  <c r="CZ20" i="51"/>
  <c r="CY20" i="51"/>
  <c r="CX20" i="51"/>
  <c r="CW20" i="51"/>
  <c r="CV20" i="51"/>
  <c r="CU20" i="51"/>
  <c r="CT20" i="51"/>
  <c r="CS20" i="51"/>
  <c r="CR20" i="51"/>
  <c r="CQ20" i="51"/>
  <c r="CP20" i="51"/>
  <c r="CO20" i="51"/>
  <c r="CN20" i="51"/>
  <c r="CM20" i="51"/>
  <c r="CL20" i="51"/>
  <c r="CK20" i="51"/>
  <c r="CJ20" i="51"/>
  <c r="CI20" i="51"/>
  <c r="CH20" i="51"/>
  <c r="CG20" i="51"/>
  <c r="CE20" i="51"/>
  <c r="CD20" i="51"/>
  <c r="CC20" i="51"/>
  <c r="CB20" i="51"/>
  <c r="CA20" i="51"/>
  <c r="BZ20" i="51"/>
  <c r="BY20" i="51"/>
  <c r="BX20" i="51"/>
  <c r="BW20" i="51"/>
  <c r="BV20" i="51"/>
  <c r="BU20" i="51"/>
  <c r="BT20" i="51"/>
  <c r="BS20" i="51"/>
  <c r="BR20" i="51"/>
  <c r="BQ20" i="51"/>
  <c r="BP20" i="51"/>
  <c r="DP20" i="51" s="1"/>
  <c r="BO20" i="51"/>
  <c r="BN20" i="51"/>
  <c r="BM20" i="51"/>
  <c r="BL20" i="51"/>
  <c r="BK20" i="51"/>
  <c r="BJ20" i="51"/>
  <c r="BI20" i="51"/>
  <c r="BH20" i="51"/>
  <c r="BG20" i="51"/>
  <c r="D20" i="51"/>
  <c r="DE19" i="51"/>
  <c r="DD19" i="51"/>
  <c r="DC19" i="51"/>
  <c r="DB19" i="51"/>
  <c r="DA19" i="51"/>
  <c r="CZ19" i="51"/>
  <c r="CY19" i="51"/>
  <c r="CX19" i="51"/>
  <c r="CW19" i="51"/>
  <c r="CV19" i="51"/>
  <c r="CU19" i="51"/>
  <c r="CT19" i="51"/>
  <c r="CS19" i="51"/>
  <c r="CR19" i="51"/>
  <c r="CQ19" i="51"/>
  <c r="CP19" i="51"/>
  <c r="CO19" i="51"/>
  <c r="CN19" i="51"/>
  <c r="CM19" i="51"/>
  <c r="CL19" i="51"/>
  <c r="CK19" i="51"/>
  <c r="CJ19" i="51"/>
  <c r="CI19" i="51"/>
  <c r="CH19" i="51"/>
  <c r="CG19" i="51"/>
  <c r="CE19" i="51"/>
  <c r="CD19" i="51"/>
  <c r="CC19" i="51"/>
  <c r="CB19" i="51"/>
  <c r="CA19" i="51"/>
  <c r="BZ19" i="51"/>
  <c r="BY19" i="51"/>
  <c r="BX19" i="51"/>
  <c r="BW19" i="51"/>
  <c r="BV19" i="51"/>
  <c r="BU19" i="51"/>
  <c r="BT19" i="51"/>
  <c r="BS19" i="51"/>
  <c r="BR19" i="51"/>
  <c r="BQ19" i="51"/>
  <c r="BP19" i="51"/>
  <c r="BO19" i="51"/>
  <c r="BN19" i="51"/>
  <c r="BM19" i="51"/>
  <c r="BL19" i="51"/>
  <c r="BK19" i="51"/>
  <c r="BJ19" i="51"/>
  <c r="BI19" i="51"/>
  <c r="BH19" i="51"/>
  <c r="BG19" i="51"/>
  <c r="D19" i="51"/>
  <c r="DE18" i="51"/>
  <c r="DD18" i="51"/>
  <c r="DC18" i="51"/>
  <c r="DB18" i="51"/>
  <c r="DA18" i="51"/>
  <c r="CZ18" i="51"/>
  <c r="CY18" i="51"/>
  <c r="CX18" i="51"/>
  <c r="CW18" i="51"/>
  <c r="CV18" i="51"/>
  <c r="CU18" i="51"/>
  <c r="CT18" i="51"/>
  <c r="CS18" i="51"/>
  <c r="CR18" i="51"/>
  <c r="CQ18" i="51"/>
  <c r="CP18" i="51"/>
  <c r="CO18" i="51"/>
  <c r="CN18" i="51"/>
  <c r="CM18" i="51"/>
  <c r="CL18" i="51"/>
  <c r="CK18" i="51"/>
  <c r="CJ18" i="51"/>
  <c r="CI18" i="51"/>
  <c r="CH18" i="51"/>
  <c r="CG18" i="51"/>
  <c r="CE18" i="51"/>
  <c r="CD18" i="51"/>
  <c r="CC18" i="51"/>
  <c r="CB18" i="51"/>
  <c r="CA18" i="51"/>
  <c r="BZ18" i="51"/>
  <c r="BY18" i="51"/>
  <c r="BX18" i="51"/>
  <c r="BW18" i="51"/>
  <c r="BV18" i="51"/>
  <c r="BU18" i="51"/>
  <c r="BT18" i="51"/>
  <c r="BS18" i="51"/>
  <c r="BR18" i="51"/>
  <c r="BQ18" i="51"/>
  <c r="BP18" i="51"/>
  <c r="BO18" i="51"/>
  <c r="BN18" i="51"/>
  <c r="BM18" i="51"/>
  <c r="BL18" i="51"/>
  <c r="BK18" i="51"/>
  <c r="BJ18" i="51"/>
  <c r="BI18" i="51"/>
  <c r="BH18" i="51"/>
  <c r="BG18" i="51"/>
  <c r="D18" i="51"/>
  <c r="DE17" i="51"/>
  <c r="DD17" i="51"/>
  <c r="DC17" i="51"/>
  <c r="DB17" i="51"/>
  <c r="DA17" i="51"/>
  <c r="CZ17" i="51"/>
  <c r="CY17" i="51"/>
  <c r="CX17" i="51"/>
  <c r="CW17" i="51"/>
  <c r="CV17" i="51"/>
  <c r="CU17" i="51"/>
  <c r="EU17" i="51" s="1"/>
  <c r="CT17" i="51"/>
  <c r="CS17" i="51"/>
  <c r="CR17" i="51"/>
  <c r="CQ17" i="51"/>
  <c r="CP17" i="51"/>
  <c r="CO17" i="51"/>
  <c r="CN17" i="51"/>
  <c r="CM17" i="51"/>
  <c r="CL17" i="51"/>
  <c r="CK17" i="51"/>
  <c r="CJ17" i="51"/>
  <c r="CI17" i="51"/>
  <c r="EI17" i="51" s="1"/>
  <c r="CH17" i="51"/>
  <c r="CG17" i="51"/>
  <c r="CE17" i="51"/>
  <c r="CD17" i="51"/>
  <c r="CC17" i="51"/>
  <c r="EC17" i="51" s="1"/>
  <c r="CB17" i="51"/>
  <c r="CA17" i="51"/>
  <c r="BZ17" i="51"/>
  <c r="BY17" i="51"/>
  <c r="BX17" i="51"/>
  <c r="BW17" i="51"/>
  <c r="BV17" i="51"/>
  <c r="BU17" i="51"/>
  <c r="BT17" i="51"/>
  <c r="BS17" i="51"/>
  <c r="BR17" i="51"/>
  <c r="BQ17" i="51"/>
  <c r="BP17" i="51"/>
  <c r="BO17" i="51"/>
  <c r="BN17" i="51"/>
  <c r="BM17" i="51"/>
  <c r="BL17" i="51"/>
  <c r="BK17" i="51"/>
  <c r="BJ17" i="51"/>
  <c r="BI17" i="51"/>
  <c r="BH17" i="51"/>
  <c r="BG17" i="51"/>
  <c r="D17" i="51"/>
  <c r="BA15" i="51"/>
  <c r="EE15" i="51" s="1"/>
  <c r="FE15" i="51" s="1"/>
  <c r="AY15" i="51"/>
  <c r="ED15" i="51" s="1"/>
  <c r="FD15" i="51" s="1"/>
  <c r="AW15" i="51"/>
  <c r="EC15" i="51" s="1"/>
  <c r="FC15" i="51" s="1"/>
  <c r="AU15" i="51"/>
  <c r="EB15" i="51" s="1"/>
  <c r="FB15" i="51" s="1"/>
  <c r="AS15" i="51"/>
  <c r="EA15" i="51" s="1"/>
  <c r="FA15" i="51" s="1"/>
  <c r="AQ15" i="51"/>
  <c r="DZ15" i="51" s="1"/>
  <c r="EZ15" i="51" s="1"/>
  <c r="AO15" i="51"/>
  <c r="DY15" i="51" s="1"/>
  <c r="EY15" i="51" s="1"/>
  <c r="AM15" i="51"/>
  <c r="DX15" i="51" s="1"/>
  <c r="EX15" i="51" s="1"/>
  <c r="AK15" i="51"/>
  <c r="DW15" i="51" s="1"/>
  <c r="EW15" i="51" s="1"/>
  <c r="AI15" i="51"/>
  <c r="DV15" i="51" s="1"/>
  <c r="EV15" i="51" s="1"/>
  <c r="AG15" i="51"/>
  <c r="DU15" i="51" s="1"/>
  <c r="EU15" i="51" s="1"/>
  <c r="AE15" i="51"/>
  <c r="DT15" i="51" s="1"/>
  <c r="ET15" i="51" s="1"/>
  <c r="AC15" i="51"/>
  <c r="DS15" i="51" s="1"/>
  <c r="ES15" i="51" s="1"/>
  <c r="AA15" i="51"/>
  <c r="DR15" i="51" s="1"/>
  <c r="ER15" i="51" s="1"/>
  <c r="Y15" i="51"/>
  <c r="DQ15" i="51" s="1"/>
  <c r="EQ15" i="51" s="1"/>
  <c r="W15" i="51"/>
  <c r="DP15" i="51" s="1"/>
  <c r="EP15" i="51" s="1"/>
  <c r="U15" i="51"/>
  <c r="DO15" i="51" s="1"/>
  <c r="EO15" i="51" s="1"/>
  <c r="S15" i="51"/>
  <c r="DN15" i="51" s="1"/>
  <c r="EN15" i="51" s="1"/>
  <c r="Q15" i="51"/>
  <c r="DM15" i="51" s="1"/>
  <c r="EM15" i="51" s="1"/>
  <c r="O15" i="51"/>
  <c r="DL15" i="51" s="1"/>
  <c r="EL15" i="51" s="1"/>
  <c r="M15" i="51"/>
  <c r="DK15" i="51" s="1"/>
  <c r="EK15" i="51" s="1"/>
  <c r="K15" i="51"/>
  <c r="DJ15" i="51" s="1"/>
  <c r="I15" i="51"/>
  <c r="DI15" i="51" s="1"/>
  <c r="EI15" i="51" s="1"/>
  <c r="G15" i="51"/>
  <c r="DH15" i="51" s="1"/>
  <c r="EH15" i="51" s="1"/>
  <c r="E15" i="51"/>
  <c r="DG15" i="51" s="1"/>
  <c r="EG15" i="51" s="1"/>
  <c r="B5" i="51"/>
  <c r="DE56" i="50"/>
  <c r="DD56" i="50"/>
  <c r="DC56" i="50"/>
  <c r="DB56" i="50"/>
  <c r="DA56" i="50"/>
  <c r="CZ56" i="50"/>
  <c r="CY56" i="50"/>
  <c r="CX56" i="50"/>
  <c r="CW56" i="50"/>
  <c r="CV56" i="50"/>
  <c r="CU56" i="50"/>
  <c r="CT56" i="50"/>
  <c r="CS56" i="50"/>
  <c r="CR56" i="50"/>
  <c r="CQ56" i="50"/>
  <c r="CP56" i="50"/>
  <c r="CO56" i="50"/>
  <c r="CN56" i="50"/>
  <c r="CM56" i="50"/>
  <c r="CL56" i="50"/>
  <c r="CK56" i="50"/>
  <c r="CJ56" i="50"/>
  <c r="CI56" i="50"/>
  <c r="CH56" i="50"/>
  <c r="CG56" i="50"/>
  <c r="CE56" i="50"/>
  <c r="CD56" i="50"/>
  <c r="CC56" i="50"/>
  <c r="CB56" i="50"/>
  <c r="CA56" i="50"/>
  <c r="BZ56" i="50"/>
  <c r="BY56" i="50"/>
  <c r="BX56" i="50"/>
  <c r="BW56" i="50"/>
  <c r="BV56" i="50"/>
  <c r="BU56" i="50"/>
  <c r="BT56" i="50"/>
  <c r="BS56" i="50"/>
  <c r="BR56" i="50"/>
  <c r="BQ56" i="50"/>
  <c r="BP56" i="50"/>
  <c r="BO56" i="50"/>
  <c r="BN56" i="50"/>
  <c r="BM56" i="50"/>
  <c r="BL56" i="50"/>
  <c r="BK56" i="50"/>
  <c r="BJ56" i="50"/>
  <c r="BI56" i="50"/>
  <c r="BH56" i="50"/>
  <c r="BG56" i="50"/>
  <c r="D56" i="50"/>
  <c r="DE55" i="50"/>
  <c r="DD55" i="50"/>
  <c r="DC55" i="50"/>
  <c r="DB55" i="50"/>
  <c r="DA55" i="50"/>
  <c r="CZ55" i="50"/>
  <c r="CY55" i="50"/>
  <c r="CX55" i="50"/>
  <c r="CW55" i="50"/>
  <c r="CV55" i="50"/>
  <c r="CU55" i="50"/>
  <c r="CT55" i="50"/>
  <c r="CS55" i="50"/>
  <c r="CR55" i="50"/>
  <c r="CQ55" i="50"/>
  <c r="CP55" i="50"/>
  <c r="CO55" i="50"/>
  <c r="CN55" i="50"/>
  <c r="CM55" i="50"/>
  <c r="CL55" i="50"/>
  <c r="CK55" i="50"/>
  <c r="CJ55" i="50"/>
  <c r="CI55" i="50"/>
  <c r="CH55" i="50"/>
  <c r="CG55" i="50"/>
  <c r="CE55" i="50"/>
  <c r="CD55" i="50"/>
  <c r="CC55" i="50"/>
  <c r="CB55" i="50"/>
  <c r="CA55" i="50"/>
  <c r="BZ55" i="50"/>
  <c r="BY55" i="50"/>
  <c r="BX55" i="50"/>
  <c r="BW55" i="50"/>
  <c r="BV55" i="50"/>
  <c r="BU55" i="50"/>
  <c r="BT55" i="50"/>
  <c r="BS55" i="50"/>
  <c r="BR55" i="50"/>
  <c r="BQ55" i="50"/>
  <c r="BP55" i="50"/>
  <c r="BO55" i="50"/>
  <c r="BN55" i="50"/>
  <c r="DN55" i="50" s="1"/>
  <c r="BM55" i="50"/>
  <c r="BL55" i="50"/>
  <c r="BK55" i="50"/>
  <c r="BJ55" i="50"/>
  <c r="DJ55" i="50" s="1"/>
  <c r="BI55" i="50"/>
  <c r="BH55" i="50"/>
  <c r="BG55" i="50"/>
  <c r="D55" i="50"/>
  <c r="DE54" i="50"/>
  <c r="DD54" i="50"/>
  <c r="DC54" i="50"/>
  <c r="DB54" i="50"/>
  <c r="DA54" i="50"/>
  <c r="CZ54" i="50"/>
  <c r="CY54" i="50"/>
  <c r="CX54" i="50"/>
  <c r="CW54" i="50"/>
  <c r="CV54" i="50"/>
  <c r="CU54" i="50"/>
  <c r="CT54" i="50"/>
  <c r="CS54" i="50"/>
  <c r="CR54" i="50"/>
  <c r="CQ54" i="50"/>
  <c r="CP54" i="50"/>
  <c r="CO54" i="50"/>
  <c r="CN54" i="50"/>
  <c r="CM54" i="50"/>
  <c r="CL54" i="50"/>
  <c r="CK54" i="50"/>
  <c r="CJ54" i="50"/>
  <c r="CI54" i="50"/>
  <c r="CH54" i="50"/>
  <c r="DH54" i="50" s="1"/>
  <c r="CG54" i="50"/>
  <c r="CE54" i="50"/>
  <c r="CD54" i="50"/>
  <c r="CC54" i="50"/>
  <c r="CB54" i="50"/>
  <c r="CA54" i="50"/>
  <c r="BZ54" i="50"/>
  <c r="BY54" i="50"/>
  <c r="BX54" i="50"/>
  <c r="BW54" i="50"/>
  <c r="BV54" i="50"/>
  <c r="BU54" i="50"/>
  <c r="BT54" i="50"/>
  <c r="BS54" i="50"/>
  <c r="BR54" i="50"/>
  <c r="BQ54" i="50"/>
  <c r="BP54" i="50"/>
  <c r="BO54" i="50"/>
  <c r="BN54" i="50"/>
  <c r="BM54" i="50"/>
  <c r="BL54" i="50"/>
  <c r="BK54" i="50"/>
  <c r="BJ54" i="50"/>
  <c r="BI54" i="50"/>
  <c r="BH54" i="50"/>
  <c r="BG54" i="50"/>
  <c r="D54" i="50"/>
  <c r="DE53" i="50"/>
  <c r="DD53" i="50"/>
  <c r="DC53" i="50"/>
  <c r="DB53" i="50"/>
  <c r="DA53" i="50"/>
  <c r="CZ53" i="50"/>
  <c r="CY53" i="50"/>
  <c r="CX53" i="50"/>
  <c r="CW53" i="50"/>
  <c r="CV53" i="50"/>
  <c r="CU53" i="50"/>
  <c r="CT53" i="50"/>
  <c r="CS53" i="50"/>
  <c r="CR53" i="50"/>
  <c r="CQ53" i="50"/>
  <c r="CP53" i="50"/>
  <c r="CO53" i="50"/>
  <c r="CN53" i="50"/>
  <c r="CM53" i="50"/>
  <c r="CL53" i="50"/>
  <c r="CK53" i="50"/>
  <c r="CJ53" i="50"/>
  <c r="CI53" i="50"/>
  <c r="CH53" i="50"/>
  <c r="CG53" i="50"/>
  <c r="CE53" i="50"/>
  <c r="CD53" i="50"/>
  <c r="CC53" i="50"/>
  <c r="CB53" i="50"/>
  <c r="CA53" i="50"/>
  <c r="BZ53" i="50"/>
  <c r="BY53" i="50"/>
  <c r="BX53" i="50"/>
  <c r="BW53" i="50"/>
  <c r="BV53" i="50"/>
  <c r="BU53" i="50"/>
  <c r="BT53" i="50"/>
  <c r="BS53" i="50"/>
  <c r="BR53" i="50"/>
  <c r="BQ53" i="50"/>
  <c r="BP53" i="50"/>
  <c r="BO53" i="50"/>
  <c r="BN53" i="50"/>
  <c r="BM53" i="50"/>
  <c r="BL53" i="50"/>
  <c r="BK53" i="50"/>
  <c r="BJ53" i="50"/>
  <c r="BI53" i="50"/>
  <c r="BH53" i="50"/>
  <c r="BG53" i="50"/>
  <c r="D53" i="50"/>
  <c r="DE52" i="50"/>
  <c r="DD52" i="50"/>
  <c r="DC52" i="50"/>
  <c r="DB52" i="50"/>
  <c r="DA52" i="50"/>
  <c r="CZ52" i="50"/>
  <c r="CY52" i="50"/>
  <c r="CX52" i="50"/>
  <c r="CW52" i="50"/>
  <c r="CV52" i="50"/>
  <c r="CU52" i="50"/>
  <c r="CT52" i="50"/>
  <c r="CS52" i="50"/>
  <c r="CR52" i="50"/>
  <c r="CQ52" i="50"/>
  <c r="CP52" i="50"/>
  <c r="CO52" i="50"/>
  <c r="CN52" i="50"/>
  <c r="CM52" i="50"/>
  <c r="CL52" i="50"/>
  <c r="CK52" i="50"/>
  <c r="CJ52" i="50"/>
  <c r="CI52" i="50"/>
  <c r="CH52" i="50"/>
  <c r="CG52" i="50"/>
  <c r="CE52" i="50"/>
  <c r="CD52" i="50"/>
  <c r="ED52" i="50" s="1"/>
  <c r="CC52" i="50"/>
  <c r="CB52" i="50"/>
  <c r="CA52" i="50"/>
  <c r="BZ52" i="50"/>
  <c r="BY52" i="50"/>
  <c r="BX52" i="50"/>
  <c r="BW52" i="50"/>
  <c r="BV52" i="50"/>
  <c r="EV52" i="50" s="1"/>
  <c r="BU52" i="50"/>
  <c r="BT52" i="50"/>
  <c r="BS52" i="50"/>
  <c r="BR52" i="50"/>
  <c r="ER52" i="50" s="1"/>
  <c r="BQ52" i="50"/>
  <c r="BP52" i="50"/>
  <c r="BO52" i="50"/>
  <c r="BN52" i="50"/>
  <c r="BM52" i="50"/>
  <c r="BL52" i="50"/>
  <c r="BK52" i="50"/>
  <c r="BJ52" i="50"/>
  <c r="EJ52" i="50" s="1"/>
  <c r="BI52" i="50"/>
  <c r="BH52" i="50"/>
  <c r="BG52" i="50"/>
  <c r="D52" i="50"/>
  <c r="DE51" i="50"/>
  <c r="DD51" i="50"/>
  <c r="DC51" i="50"/>
  <c r="DB51" i="50"/>
  <c r="DA51" i="50"/>
  <c r="CZ51" i="50"/>
  <c r="CY51" i="50"/>
  <c r="CX51" i="50"/>
  <c r="CW51" i="50"/>
  <c r="CV51" i="50"/>
  <c r="CU51" i="50"/>
  <c r="CT51" i="50"/>
  <c r="CS51" i="50"/>
  <c r="CR51" i="50"/>
  <c r="CQ51" i="50"/>
  <c r="CP51" i="50"/>
  <c r="CO51" i="50"/>
  <c r="CN51" i="50"/>
  <c r="CM51" i="50"/>
  <c r="CL51" i="50"/>
  <c r="CK51" i="50"/>
  <c r="CJ51" i="50"/>
  <c r="CI51" i="50"/>
  <c r="CH51" i="50"/>
  <c r="CG51" i="50"/>
  <c r="CE51" i="50"/>
  <c r="CD51" i="50"/>
  <c r="CC51" i="50"/>
  <c r="CB51" i="50"/>
  <c r="CA51" i="50"/>
  <c r="BZ51" i="50"/>
  <c r="BY51" i="50"/>
  <c r="BX51" i="50"/>
  <c r="BW51" i="50"/>
  <c r="BV51" i="50"/>
  <c r="BU51" i="50"/>
  <c r="BT51" i="50"/>
  <c r="BS51" i="50"/>
  <c r="BR51" i="50"/>
  <c r="BQ51" i="50"/>
  <c r="BP51" i="50"/>
  <c r="BO51" i="50"/>
  <c r="BN51" i="50"/>
  <c r="BM51" i="50"/>
  <c r="BL51" i="50"/>
  <c r="BK51" i="50"/>
  <c r="BJ51" i="50"/>
  <c r="BI51" i="50"/>
  <c r="BH51" i="50"/>
  <c r="BG51" i="50"/>
  <c r="D51" i="50"/>
  <c r="DE50" i="50"/>
  <c r="DD50" i="50"/>
  <c r="DC50" i="50"/>
  <c r="DB50" i="50"/>
  <c r="DA50" i="50"/>
  <c r="CZ50" i="50"/>
  <c r="CY50" i="50"/>
  <c r="CX50" i="50"/>
  <c r="CW50" i="50"/>
  <c r="CV50" i="50"/>
  <c r="CU50" i="50"/>
  <c r="CT50" i="50"/>
  <c r="CS50" i="50"/>
  <c r="CR50" i="50"/>
  <c r="CQ50" i="50"/>
  <c r="CP50" i="50"/>
  <c r="CO50" i="50"/>
  <c r="CN50" i="50"/>
  <c r="CM50" i="50"/>
  <c r="CL50" i="50"/>
  <c r="CK50" i="50"/>
  <c r="CJ50" i="50"/>
  <c r="CI50" i="50"/>
  <c r="CH50" i="50"/>
  <c r="CG50" i="50"/>
  <c r="CE50" i="50"/>
  <c r="CD50" i="50"/>
  <c r="CC50" i="50"/>
  <c r="CB50" i="50"/>
  <c r="EB50" i="50" s="1"/>
  <c r="CA50" i="50"/>
  <c r="BZ50" i="50"/>
  <c r="BY50" i="50"/>
  <c r="BX50" i="50"/>
  <c r="EX50" i="50" s="1"/>
  <c r="BW50" i="50"/>
  <c r="BV50" i="50"/>
  <c r="BU50" i="50"/>
  <c r="BT50" i="50"/>
  <c r="BS50" i="50"/>
  <c r="BR50" i="50"/>
  <c r="BQ50" i="50"/>
  <c r="BP50" i="50"/>
  <c r="DP50" i="50" s="1"/>
  <c r="BO50" i="50"/>
  <c r="BN50" i="50"/>
  <c r="BM50" i="50"/>
  <c r="BL50" i="50"/>
  <c r="DL50" i="50" s="1"/>
  <c r="BK50" i="50"/>
  <c r="BJ50" i="50"/>
  <c r="BI50" i="50"/>
  <c r="BH50" i="50"/>
  <c r="BG50" i="50"/>
  <c r="D50" i="50"/>
  <c r="DE49" i="50"/>
  <c r="DD49" i="50"/>
  <c r="DC49" i="50"/>
  <c r="DB49" i="50"/>
  <c r="DA49" i="50"/>
  <c r="CZ49" i="50"/>
  <c r="CY49" i="50"/>
  <c r="CX49" i="50"/>
  <c r="CW49" i="50"/>
  <c r="CV49" i="50"/>
  <c r="EV49" i="50" s="1"/>
  <c r="CU49" i="50"/>
  <c r="CT49" i="50"/>
  <c r="CS49" i="50"/>
  <c r="CR49" i="50"/>
  <c r="CQ49" i="50"/>
  <c r="CP49" i="50"/>
  <c r="CO49" i="50"/>
  <c r="CN49" i="50"/>
  <c r="CM49" i="50"/>
  <c r="CL49" i="50"/>
  <c r="CK49" i="50"/>
  <c r="CJ49" i="50"/>
  <c r="EJ49" i="50" s="1"/>
  <c r="CI49" i="50"/>
  <c r="CH49" i="50"/>
  <c r="CG49" i="50"/>
  <c r="CE49" i="50"/>
  <c r="CD49" i="50"/>
  <c r="CC49" i="50"/>
  <c r="EC49" i="50" s="1"/>
  <c r="CB49" i="50"/>
  <c r="CA49" i="50"/>
  <c r="BZ49" i="50"/>
  <c r="BY49" i="50"/>
  <c r="BX49" i="50"/>
  <c r="BW49" i="50"/>
  <c r="BV49" i="50"/>
  <c r="BU49" i="50"/>
  <c r="BT49" i="50"/>
  <c r="BS49" i="50"/>
  <c r="BR49" i="50"/>
  <c r="BQ49" i="50"/>
  <c r="BP49" i="50"/>
  <c r="BO49" i="50"/>
  <c r="BN49" i="50"/>
  <c r="BM49" i="50"/>
  <c r="DM49" i="50" s="1"/>
  <c r="BL49" i="50"/>
  <c r="BK49" i="50"/>
  <c r="BJ49" i="50"/>
  <c r="BI49" i="50"/>
  <c r="BH49" i="50"/>
  <c r="BG49" i="50"/>
  <c r="D49" i="50"/>
  <c r="DE48" i="50"/>
  <c r="DD48" i="50"/>
  <c r="DC48" i="50"/>
  <c r="DB48" i="50"/>
  <c r="DA48" i="50"/>
  <c r="CZ48" i="50"/>
  <c r="CY48" i="50"/>
  <c r="CX48" i="50"/>
  <c r="CW48" i="50"/>
  <c r="CV48" i="50"/>
  <c r="CU48" i="50"/>
  <c r="CT48" i="50"/>
  <c r="CS48" i="50"/>
  <c r="CR48" i="50"/>
  <c r="CQ48" i="50"/>
  <c r="CP48" i="50"/>
  <c r="CO48" i="50"/>
  <c r="CN48" i="50"/>
  <c r="CM48" i="50"/>
  <c r="CL48" i="50"/>
  <c r="CK48" i="50"/>
  <c r="CJ48" i="50"/>
  <c r="CI48" i="50"/>
  <c r="CH48" i="50"/>
  <c r="CG48" i="50"/>
  <c r="CE48" i="50"/>
  <c r="CD48" i="50"/>
  <c r="CC48" i="50"/>
  <c r="CB48" i="50"/>
  <c r="CA48" i="50"/>
  <c r="BZ48" i="50"/>
  <c r="BY48" i="50"/>
  <c r="BX48" i="50"/>
  <c r="BW48" i="50"/>
  <c r="BV48" i="50"/>
  <c r="BU48" i="50"/>
  <c r="BT48" i="50"/>
  <c r="BS48" i="50"/>
  <c r="BR48" i="50"/>
  <c r="BQ48" i="50"/>
  <c r="BP48" i="50"/>
  <c r="BO48" i="50"/>
  <c r="BN48" i="50"/>
  <c r="BM48" i="50"/>
  <c r="BL48" i="50"/>
  <c r="BK48" i="50"/>
  <c r="BJ48" i="50"/>
  <c r="EJ48" i="50" s="1"/>
  <c r="BI48" i="50"/>
  <c r="BH48" i="50"/>
  <c r="BG48" i="50"/>
  <c r="D48" i="50"/>
  <c r="DE47" i="50"/>
  <c r="DD47" i="50"/>
  <c r="DC47" i="50"/>
  <c r="DB47" i="50"/>
  <c r="DA47" i="50"/>
  <c r="CZ47" i="50"/>
  <c r="CY47" i="50"/>
  <c r="CX47" i="50"/>
  <c r="CW47" i="50"/>
  <c r="CV47" i="50"/>
  <c r="CU47" i="50"/>
  <c r="CT47" i="50"/>
  <c r="CS47" i="50"/>
  <c r="CR47" i="50"/>
  <c r="CQ47" i="50"/>
  <c r="CP47" i="50"/>
  <c r="CO47" i="50"/>
  <c r="CN47" i="50"/>
  <c r="CM47" i="50"/>
  <c r="CL47" i="50"/>
  <c r="CK47" i="50"/>
  <c r="CJ47" i="50"/>
  <c r="CI47" i="50"/>
  <c r="CH47" i="50"/>
  <c r="CG47" i="50"/>
  <c r="CE47" i="50"/>
  <c r="CD47" i="50"/>
  <c r="CC47" i="50"/>
  <c r="CB47" i="50"/>
  <c r="CA47" i="50"/>
  <c r="BZ47" i="50"/>
  <c r="BY47" i="50"/>
  <c r="BX47" i="50"/>
  <c r="DX47" i="50" s="1"/>
  <c r="BW47" i="50"/>
  <c r="BV47" i="50"/>
  <c r="BU47" i="50"/>
  <c r="BT47" i="50"/>
  <c r="BS47" i="50"/>
  <c r="BR47" i="50"/>
  <c r="BQ47" i="50"/>
  <c r="BP47" i="50"/>
  <c r="DP47" i="50" s="1"/>
  <c r="BO47" i="50"/>
  <c r="BN47" i="50"/>
  <c r="BM47" i="50"/>
  <c r="BL47" i="50"/>
  <c r="BK47" i="50"/>
  <c r="BJ47" i="50"/>
  <c r="BI47" i="50"/>
  <c r="BH47" i="50"/>
  <c r="DH47" i="50" s="1"/>
  <c r="BG47" i="50"/>
  <c r="D47" i="50"/>
  <c r="DE46" i="50"/>
  <c r="DD46" i="50"/>
  <c r="DC46" i="50"/>
  <c r="DB46" i="50"/>
  <c r="DA46" i="50"/>
  <c r="CZ46" i="50"/>
  <c r="CY46" i="50"/>
  <c r="CX46" i="50"/>
  <c r="CW46" i="50"/>
  <c r="CV46" i="50"/>
  <c r="CU46" i="50"/>
  <c r="CT46" i="50"/>
  <c r="CS46" i="50"/>
  <c r="CR46" i="50"/>
  <c r="CQ46" i="50"/>
  <c r="CP46" i="50"/>
  <c r="CO46" i="50"/>
  <c r="CN46" i="50"/>
  <c r="CM46" i="50"/>
  <c r="CL46" i="50"/>
  <c r="CK46" i="50"/>
  <c r="CJ46" i="50"/>
  <c r="CI46" i="50"/>
  <c r="CH46" i="50"/>
  <c r="CG46" i="50"/>
  <c r="CE46" i="50"/>
  <c r="CD46" i="50"/>
  <c r="CC46" i="50"/>
  <c r="CB46" i="50"/>
  <c r="CA46" i="50"/>
  <c r="BZ46" i="50"/>
  <c r="BY46" i="50"/>
  <c r="BX46" i="50"/>
  <c r="BW46" i="50"/>
  <c r="BV46" i="50"/>
  <c r="BU46" i="50"/>
  <c r="BT46" i="50"/>
  <c r="BS46" i="50"/>
  <c r="BR46" i="50"/>
  <c r="BQ46" i="50"/>
  <c r="BP46" i="50"/>
  <c r="BO46" i="50"/>
  <c r="BN46" i="50"/>
  <c r="BM46" i="50"/>
  <c r="BL46" i="50"/>
  <c r="EL46" i="50" s="1"/>
  <c r="BK46" i="50"/>
  <c r="BJ46" i="50"/>
  <c r="BI46" i="50"/>
  <c r="BH46" i="50"/>
  <c r="BG46" i="50"/>
  <c r="D46" i="50"/>
  <c r="DE45" i="50"/>
  <c r="DD45" i="50"/>
  <c r="DC45" i="50"/>
  <c r="DB45" i="50"/>
  <c r="DA45" i="50"/>
  <c r="CZ45" i="50"/>
  <c r="CY45" i="50"/>
  <c r="CX45" i="50"/>
  <c r="CW45" i="50"/>
  <c r="CV45" i="50"/>
  <c r="CU45" i="50"/>
  <c r="CT45" i="50"/>
  <c r="CS45" i="50"/>
  <c r="CR45" i="50"/>
  <c r="CQ45" i="50"/>
  <c r="CP45" i="50"/>
  <c r="CO45" i="50"/>
  <c r="CN45" i="50"/>
  <c r="CM45" i="50"/>
  <c r="CL45" i="50"/>
  <c r="CK45" i="50"/>
  <c r="CJ45" i="50"/>
  <c r="CI45" i="50"/>
  <c r="CH45" i="50"/>
  <c r="CG45" i="50"/>
  <c r="CE45" i="50"/>
  <c r="CD45" i="50"/>
  <c r="CC45" i="50"/>
  <c r="CB45" i="50"/>
  <c r="CA45" i="50"/>
  <c r="BZ45" i="50"/>
  <c r="BY45" i="50"/>
  <c r="EY45" i="50" s="1"/>
  <c r="BX45" i="50"/>
  <c r="BW45" i="50"/>
  <c r="BV45" i="50"/>
  <c r="BU45" i="50"/>
  <c r="BT45" i="50"/>
  <c r="BS45" i="50"/>
  <c r="BR45" i="50"/>
  <c r="BQ45" i="50"/>
  <c r="EQ45" i="50" s="1"/>
  <c r="BP45" i="50"/>
  <c r="BO45" i="50"/>
  <c r="BN45" i="50"/>
  <c r="BM45" i="50"/>
  <c r="BL45" i="50"/>
  <c r="BK45" i="50"/>
  <c r="BJ45" i="50"/>
  <c r="BI45" i="50"/>
  <c r="EI45" i="50" s="1"/>
  <c r="BH45" i="50"/>
  <c r="BG45" i="50"/>
  <c r="D45" i="50"/>
  <c r="DE44" i="50"/>
  <c r="DD44" i="50"/>
  <c r="DC44" i="50"/>
  <c r="DB44" i="50"/>
  <c r="DA44" i="50"/>
  <c r="CZ44" i="50"/>
  <c r="CY44" i="50"/>
  <c r="CX44" i="50"/>
  <c r="CW44" i="50"/>
  <c r="CV44" i="50"/>
  <c r="CU44" i="50"/>
  <c r="CT44" i="50"/>
  <c r="CS44" i="50"/>
  <c r="CR44" i="50"/>
  <c r="CQ44" i="50"/>
  <c r="CP44" i="50"/>
  <c r="CO44" i="50"/>
  <c r="CN44" i="50"/>
  <c r="CM44" i="50"/>
  <c r="CL44" i="50"/>
  <c r="CK44" i="50"/>
  <c r="CJ44" i="50"/>
  <c r="CI44" i="50"/>
  <c r="CH44" i="50"/>
  <c r="CG44" i="50"/>
  <c r="CE44" i="50"/>
  <c r="EE44" i="50" s="1"/>
  <c r="CD44" i="50"/>
  <c r="CC44" i="50"/>
  <c r="CB44" i="50"/>
  <c r="CA44" i="50"/>
  <c r="BZ44" i="50"/>
  <c r="BY44" i="50"/>
  <c r="BX44" i="50"/>
  <c r="BW44" i="50"/>
  <c r="DW44" i="50" s="1"/>
  <c r="BV44" i="50"/>
  <c r="BU44" i="50"/>
  <c r="BT44" i="50"/>
  <c r="BS44" i="50"/>
  <c r="BR44" i="50"/>
  <c r="BQ44" i="50"/>
  <c r="BP44" i="50"/>
  <c r="BO44" i="50"/>
  <c r="DO44" i="50" s="1"/>
  <c r="BN44" i="50"/>
  <c r="BM44" i="50"/>
  <c r="BL44" i="50"/>
  <c r="BK44" i="50"/>
  <c r="BJ44" i="50"/>
  <c r="BI44" i="50"/>
  <c r="BH44" i="50"/>
  <c r="BG44" i="50"/>
  <c r="DG44" i="50" s="1"/>
  <c r="D44" i="50"/>
  <c r="DE43" i="50"/>
  <c r="DD43" i="50"/>
  <c r="DC43" i="50"/>
  <c r="DB43" i="50"/>
  <c r="DA43" i="50"/>
  <c r="CZ43" i="50"/>
  <c r="CY43" i="50"/>
  <c r="CX43" i="50"/>
  <c r="CW43" i="50"/>
  <c r="CV43" i="50"/>
  <c r="CU43" i="50"/>
  <c r="CT43" i="50"/>
  <c r="CS43" i="50"/>
  <c r="CR43" i="50"/>
  <c r="CQ43" i="50"/>
  <c r="CP43" i="50"/>
  <c r="CO43" i="50"/>
  <c r="CN43" i="50"/>
  <c r="CM43" i="50"/>
  <c r="CL43" i="50"/>
  <c r="CK43" i="50"/>
  <c r="CJ43" i="50"/>
  <c r="CI43" i="50"/>
  <c r="CH43" i="50"/>
  <c r="CG43" i="50"/>
  <c r="CE43" i="50"/>
  <c r="EE43" i="50" s="1"/>
  <c r="CD43" i="50"/>
  <c r="CC43" i="50"/>
  <c r="CB43" i="50"/>
  <c r="CA43" i="50"/>
  <c r="BZ43" i="50"/>
  <c r="BY43" i="50"/>
  <c r="BX43" i="50"/>
  <c r="BW43" i="50"/>
  <c r="BV43" i="50"/>
  <c r="BU43" i="50"/>
  <c r="BT43" i="50"/>
  <c r="BS43" i="50"/>
  <c r="BR43" i="50"/>
  <c r="BQ43" i="50"/>
  <c r="BP43" i="50"/>
  <c r="BO43" i="50"/>
  <c r="DO43" i="50" s="1"/>
  <c r="BN43" i="50"/>
  <c r="BM43" i="50"/>
  <c r="BL43" i="50"/>
  <c r="BK43" i="50"/>
  <c r="BJ43" i="50"/>
  <c r="BI43" i="50"/>
  <c r="BH43" i="50"/>
  <c r="BG43" i="50"/>
  <c r="D43" i="50"/>
  <c r="DE42" i="50"/>
  <c r="DD42" i="50"/>
  <c r="DC42" i="50"/>
  <c r="DB42" i="50"/>
  <c r="DA42" i="50"/>
  <c r="CZ42" i="50"/>
  <c r="CY42" i="50"/>
  <c r="CX42" i="50"/>
  <c r="CW42" i="50"/>
  <c r="CV42" i="50"/>
  <c r="CU42" i="50"/>
  <c r="CT42" i="50"/>
  <c r="CS42" i="50"/>
  <c r="CR42" i="50"/>
  <c r="CQ42" i="50"/>
  <c r="CP42" i="50"/>
  <c r="CO42" i="50"/>
  <c r="CN42" i="50"/>
  <c r="CM42" i="50"/>
  <c r="CL42" i="50"/>
  <c r="CK42" i="50"/>
  <c r="CJ42" i="50"/>
  <c r="CI42" i="50"/>
  <c r="CH42" i="50"/>
  <c r="DH42" i="50" s="1"/>
  <c r="CG42" i="50"/>
  <c r="CE42" i="50"/>
  <c r="CD42" i="50"/>
  <c r="CC42" i="50"/>
  <c r="CB42" i="50"/>
  <c r="CA42" i="50"/>
  <c r="BZ42" i="50"/>
  <c r="BY42" i="50"/>
  <c r="BX42" i="50"/>
  <c r="BW42" i="50"/>
  <c r="BV42" i="50"/>
  <c r="BU42" i="50"/>
  <c r="BT42" i="50"/>
  <c r="BS42" i="50"/>
  <c r="BR42" i="50"/>
  <c r="BQ42" i="50"/>
  <c r="BP42" i="50"/>
  <c r="BO42" i="50"/>
  <c r="BN42" i="50"/>
  <c r="BM42" i="50"/>
  <c r="BL42" i="50"/>
  <c r="BK42" i="50"/>
  <c r="BJ42" i="50"/>
  <c r="BI42" i="50"/>
  <c r="BH42" i="50"/>
  <c r="BG42" i="50"/>
  <c r="EG42" i="50" s="1"/>
  <c r="D42" i="50"/>
  <c r="DE41" i="50"/>
  <c r="DD41" i="50"/>
  <c r="DC41" i="50"/>
  <c r="DB41" i="50"/>
  <c r="DA41" i="50"/>
  <c r="CZ41" i="50"/>
  <c r="CY41" i="50"/>
  <c r="CX41" i="50"/>
  <c r="CW41" i="50"/>
  <c r="CV41" i="50"/>
  <c r="CU41" i="50"/>
  <c r="CT41" i="50"/>
  <c r="CS41" i="50"/>
  <c r="CR41" i="50"/>
  <c r="CQ41" i="50"/>
  <c r="CP41" i="50"/>
  <c r="CO41" i="50"/>
  <c r="CN41" i="50"/>
  <c r="CM41" i="50"/>
  <c r="CL41" i="50"/>
  <c r="CK41" i="50"/>
  <c r="CJ41" i="50"/>
  <c r="CI41" i="50"/>
  <c r="CH41" i="50"/>
  <c r="CG41" i="50"/>
  <c r="CE41" i="50"/>
  <c r="CD41" i="50"/>
  <c r="CC41" i="50"/>
  <c r="CB41" i="50"/>
  <c r="CA41" i="50"/>
  <c r="BZ41" i="50"/>
  <c r="BY41" i="50"/>
  <c r="BX41" i="50"/>
  <c r="BW41" i="50"/>
  <c r="BV41" i="50"/>
  <c r="BU41" i="50"/>
  <c r="BT41" i="50"/>
  <c r="BS41" i="50"/>
  <c r="BR41" i="50"/>
  <c r="BQ41" i="50"/>
  <c r="DQ41" i="50" s="1"/>
  <c r="BP41" i="50"/>
  <c r="BO41" i="50"/>
  <c r="BN41" i="50"/>
  <c r="BM41" i="50"/>
  <c r="BL41" i="50"/>
  <c r="BK41" i="50"/>
  <c r="BJ41" i="50"/>
  <c r="BI41" i="50"/>
  <c r="BH41" i="50"/>
  <c r="EH41" i="50" s="1"/>
  <c r="BG41" i="50"/>
  <c r="D41" i="50"/>
  <c r="DE40" i="50"/>
  <c r="DD40" i="50"/>
  <c r="DC40" i="50"/>
  <c r="DB40" i="50"/>
  <c r="DA40" i="50"/>
  <c r="CZ40" i="50"/>
  <c r="CY40" i="50"/>
  <c r="CX40" i="50"/>
  <c r="CW40" i="50"/>
  <c r="CV40" i="50"/>
  <c r="CU40" i="50"/>
  <c r="CT40" i="50"/>
  <c r="CS40" i="50"/>
  <c r="CR40" i="50"/>
  <c r="CQ40" i="50"/>
  <c r="CP40" i="50"/>
  <c r="CO40" i="50"/>
  <c r="CN40" i="50"/>
  <c r="CM40" i="50"/>
  <c r="CL40" i="50"/>
  <c r="CK40" i="50"/>
  <c r="CJ40" i="50"/>
  <c r="CI40" i="50"/>
  <c r="CH40" i="50"/>
  <c r="CG40" i="50"/>
  <c r="CE40" i="50"/>
  <c r="EE40" i="50" s="1"/>
  <c r="CD40" i="50"/>
  <c r="CC40" i="50"/>
  <c r="CB40" i="50"/>
  <c r="CA40" i="50"/>
  <c r="BZ40" i="50"/>
  <c r="BY40" i="50"/>
  <c r="BX40" i="50"/>
  <c r="BW40" i="50"/>
  <c r="BV40" i="50"/>
  <c r="BU40" i="50"/>
  <c r="BT40" i="50"/>
  <c r="BS40" i="50"/>
  <c r="BR40" i="50"/>
  <c r="BQ40" i="50"/>
  <c r="BP40" i="50"/>
  <c r="BO40" i="50"/>
  <c r="DO40" i="50" s="1"/>
  <c r="BN40" i="50"/>
  <c r="BM40" i="50"/>
  <c r="BL40" i="50"/>
  <c r="BK40" i="50"/>
  <c r="BJ40" i="50"/>
  <c r="BI40" i="50"/>
  <c r="BH40" i="50"/>
  <c r="BG40" i="50"/>
  <c r="D40" i="50"/>
  <c r="DE39" i="50"/>
  <c r="DD39" i="50"/>
  <c r="DC39" i="50"/>
  <c r="DB39" i="50"/>
  <c r="DA39" i="50"/>
  <c r="CZ39" i="50"/>
  <c r="CY39" i="50"/>
  <c r="CX39" i="50"/>
  <c r="CW39" i="50"/>
  <c r="CV39" i="50"/>
  <c r="CU39" i="50"/>
  <c r="CT39" i="50"/>
  <c r="CS39" i="50"/>
  <c r="CR39" i="50"/>
  <c r="CQ39" i="50"/>
  <c r="CP39" i="50"/>
  <c r="CO39" i="50"/>
  <c r="CN39" i="50"/>
  <c r="CM39" i="50"/>
  <c r="CL39" i="50"/>
  <c r="CK39" i="50"/>
  <c r="CJ39" i="50"/>
  <c r="CI39" i="50"/>
  <c r="CH39" i="50"/>
  <c r="CG39" i="50"/>
  <c r="CE39" i="50"/>
  <c r="CD39" i="50"/>
  <c r="CC39" i="50"/>
  <c r="CB39" i="50"/>
  <c r="CA39" i="50"/>
  <c r="BZ39" i="50"/>
  <c r="BY39" i="50"/>
  <c r="BX39" i="50"/>
  <c r="DX39" i="50" s="1"/>
  <c r="BW39" i="50"/>
  <c r="BV39" i="50"/>
  <c r="BU39" i="50"/>
  <c r="BT39" i="50"/>
  <c r="BS39" i="50"/>
  <c r="BR39" i="50"/>
  <c r="BQ39" i="50"/>
  <c r="BP39" i="50"/>
  <c r="DP39" i="50" s="1"/>
  <c r="BO39" i="50"/>
  <c r="BN39" i="50"/>
  <c r="BM39" i="50"/>
  <c r="BL39" i="50"/>
  <c r="BK39" i="50"/>
  <c r="BJ39" i="50"/>
  <c r="BI39" i="50"/>
  <c r="BH39" i="50"/>
  <c r="DH39" i="50" s="1"/>
  <c r="BG39" i="50"/>
  <c r="D39" i="50"/>
  <c r="DE38" i="50"/>
  <c r="DD38" i="50"/>
  <c r="DC38" i="50"/>
  <c r="DB38" i="50"/>
  <c r="DA38" i="50"/>
  <c r="CZ38" i="50"/>
  <c r="CY38" i="50"/>
  <c r="CX38" i="50"/>
  <c r="CW38" i="50"/>
  <c r="CV38" i="50"/>
  <c r="CU38" i="50"/>
  <c r="CT38" i="50"/>
  <c r="CS38" i="50"/>
  <c r="CR38" i="50"/>
  <c r="CQ38" i="50"/>
  <c r="CP38" i="50"/>
  <c r="CO38" i="50"/>
  <c r="CN38" i="50"/>
  <c r="CM38" i="50"/>
  <c r="CL38" i="50"/>
  <c r="CK38" i="50"/>
  <c r="CJ38" i="50"/>
  <c r="CI38" i="50"/>
  <c r="CH38" i="50"/>
  <c r="CG38" i="50"/>
  <c r="CE38" i="50"/>
  <c r="CD38" i="50"/>
  <c r="CC38" i="50"/>
  <c r="CB38" i="50"/>
  <c r="CA38" i="50"/>
  <c r="EA38" i="50" s="1"/>
  <c r="BZ38" i="50"/>
  <c r="BY38" i="50"/>
  <c r="BX38" i="50"/>
  <c r="BW38" i="50"/>
  <c r="DW38" i="50" s="1"/>
  <c r="BV38" i="50"/>
  <c r="BU38" i="50"/>
  <c r="BT38" i="50"/>
  <c r="BS38" i="50"/>
  <c r="DS38" i="50" s="1"/>
  <c r="BR38" i="50"/>
  <c r="BQ38" i="50"/>
  <c r="BP38" i="50"/>
  <c r="BO38" i="50"/>
  <c r="BN38" i="50"/>
  <c r="BM38" i="50"/>
  <c r="BL38" i="50"/>
  <c r="BK38" i="50"/>
  <c r="DK38" i="50" s="1"/>
  <c r="BJ38" i="50"/>
  <c r="BI38" i="50"/>
  <c r="BH38" i="50"/>
  <c r="BG38" i="50"/>
  <c r="DG38" i="50" s="1"/>
  <c r="D38" i="50"/>
  <c r="DE37" i="50"/>
  <c r="DD37" i="50"/>
  <c r="DC37" i="50"/>
  <c r="DB37" i="50"/>
  <c r="DA37" i="50"/>
  <c r="CZ37" i="50"/>
  <c r="CY37" i="50"/>
  <c r="CX37" i="50"/>
  <c r="CW37" i="50"/>
  <c r="CV37" i="50"/>
  <c r="CU37" i="50"/>
  <c r="CT37" i="50"/>
  <c r="CS37" i="50"/>
  <c r="CR37" i="50"/>
  <c r="CQ37" i="50"/>
  <c r="CP37" i="50"/>
  <c r="CO37" i="50"/>
  <c r="CN37" i="50"/>
  <c r="CM37" i="50"/>
  <c r="CL37" i="50"/>
  <c r="CK37" i="50"/>
  <c r="CJ37" i="50"/>
  <c r="CI37" i="50"/>
  <c r="CH37" i="50"/>
  <c r="CG37" i="50"/>
  <c r="CE37" i="50"/>
  <c r="CD37" i="50"/>
  <c r="ED37" i="50" s="1"/>
  <c r="CC37" i="50"/>
  <c r="CB37" i="50"/>
  <c r="CA37" i="50"/>
  <c r="BZ37" i="50"/>
  <c r="DZ37" i="50" s="1"/>
  <c r="BY37" i="50"/>
  <c r="BX37" i="50"/>
  <c r="BW37" i="50"/>
  <c r="BV37" i="50"/>
  <c r="DV37" i="50" s="1"/>
  <c r="BU37" i="50"/>
  <c r="BT37" i="50"/>
  <c r="BS37" i="50"/>
  <c r="BR37" i="50"/>
  <c r="DR37" i="50" s="1"/>
  <c r="BQ37" i="50"/>
  <c r="BP37" i="50"/>
  <c r="BO37" i="50"/>
  <c r="BN37" i="50"/>
  <c r="DN37" i="50" s="1"/>
  <c r="BM37" i="50"/>
  <c r="BL37" i="50"/>
  <c r="BK37" i="50"/>
  <c r="BJ37" i="50"/>
  <c r="DJ37" i="50" s="1"/>
  <c r="BI37" i="50"/>
  <c r="BH37" i="50"/>
  <c r="BG37" i="50"/>
  <c r="D37" i="50"/>
  <c r="DE36" i="50"/>
  <c r="DD36" i="50"/>
  <c r="DC36" i="50"/>
  <c r="DB36" i="50"/>
  <c r="DA36" i="50"/>
  <c r="CZ36" i="50"/>
  <c r="CY36" i="50"/>
  <c r="CX36" i="50"/>
  <c r="CW36" i="50"/>
  <c r="CV36" i="50"/>
  <c r="CU36" i="50"/>
  <c r="CT36" i="50"/>
  <c r="CS36" i="50"/>
  <c r="CR36" i="50"/>
  <c r="CQ36" i="50"/>
  <c r="CP36" i="50"/>
  <c r="CO36" i="50"/>
  <c r="CN36" i="50"/>
  <c r="CM36" i="50"/>
  <c r="CL36" i="50"/>
  <c r="CK36" i="50"/>
  <c r="CJ36" i="50"/>
  <c r="CI36" i="50"/>
  <c r="CH36" i="50"/>
  <c r="CG36" i="50"/>
  <c r="CE36" i="50"/>
  <c r="CD36" i="50"/>
  <c r="CC36" i="50"/>
  <c r="CB36" i="50"/>
  <c r="CA36" i="50"/>
  <c r="BZ36" i="50"/>
  <c r="BY36" i="50"/>
  <c r="BX36" i="50"/>
  <c r="BW36" i="50"/>
  <c r="BV36" i="50"/>
  <c r="BU36" i="50"/>
  <c r="BT36" i="50"/>
  <c r="BS36" i="50"/>
  <c r="BR36" i="50"/>
  <c r="BQ36" i="50"/>
  <c r="BP36" i="50"/>
  <c r="BO36" i="50"/>
  <c r="BN36" i="50"/>
  <c r="BM36" i="50"/>
  <c r="BL36" i="50"/>
  <c r="BK36" i="50"/>
  <c r="BJ36" i="50"/>
  <c r="BI36" i="50"/>
  <c r="BH36" i="50"/>
  <c r="BG36" i="50"/>
  <c r="D36" i="50"/>
  <c r="DE35" i="50"/>
  <c r="DD35" i="50"/>
  <c r="DC35" i="50"/>
  <c r="DB35" i="50"/>
  <c r="DA35" i="50"/>
  <c r="CZ35" i="50"/>
  <c r="CY35" i="50"/>
  <c r="CX35" i="50"/>
  <c r="CW35" i="50"/>
  <c r="CV35" i="50"/>
  <c r="CU35" i="50"/>
  <c r="CT35" i="50"/>
  <c r="CS35" i="50"/>
  <c r="CR35" i="50"/>
  <c r="CQ35" i="50"/>
  <c r="CP35" i="50"/>
  <c r="CO35" i="50"/>
  <c r="CN35" i="50"/>
  <c r="CM35" i="50"/>
  <c r="CL35" i="50"/>
  <c r="CK35" i="50"/>
  <c r="CJ35" i="50"/>
  <c r="CI35" i="50"/>
  <c r="CH35" i="50"/>
  <c r="CG35" i="50"/>
  <c r="CE35" i="50"/>
  <c r="CD35" i="50"/>
  <c r="CC35" i="50"/>
  <c r="CB35" i="50"/>
  <c r="CA35" i="50"/>
  <c r="BZ35" i="50"/>
  <c r="BY35" i="50"/>
  <c r="BX35" i="50"/>
  <c r="DX35" i="50" s="1"/>
  <c r="BW35" i="50"/>
  <c r="BV35" i="50"/>
  <c r="BU35" i="50"/>
  <c r="BT35" i="50"/>
  <c r="BS35" i="50"/>
  <c r="BR35" i="50"/>
  <c r="BQ35" i="50"/>
  <c r="BP35" i="50"/>
  <c r="DP35" i="50" s="1"/>
  <c r="BO35" i="50"/>
  <c r="BN35" i="50"/>
  <c r="BM35" i="50"/>
  <c r="BL35" i="50"/>
  <c r="BK35" i="50"/>
  <c r="BJ35" i="50"/>
  <c r="BI35" i="50"/>
  <c r="BH35" i="50"/>
  <c r="DH35" i="50" s="1"/>
  <c r="BG35" i="50"/>
  <c r="D35" i="50"/>
  <c r="DE34" i="50"/>
  <c r="DD34" i="50"/>
  <c r="DC34" i="50"/>
  <c r="DB34" i="50"/>
  <c r="DA34" i="50"/>
  <c r="CZ34" i="50"/>
  <c r="CY34" i="50"/>
  <c r="CX34" i="50"/>
  <c r="CW34" i="50"/>
  <c r="CV34" i="50"/>
  <c r="CU34" i="50"/>
  <c r="CT34" i="50"/>
  <c r="CS34" i="50"/>
  <c r="CR34" i="50"/>
  <c r="CQ34" i="50"/>
  <c r="CP34" i="50"/>
  <c r="CO34" i="50"/>
  <c r="CN34" i="50"/>
  <c r="CM34" i="50"/>
  <c r="CL34" i="50"/>
  <c r="CK34" i="50"/>
  <c r="CJ34" i="50"/>
  <c r="CI34" i="50"/>
  <c r="CH34" i="50"/>
  <c r="DH34" i="50" s="1"/>
  <c r="CG34" i="50"/>
  <c r="CE34" i="50"/>
  <c r="CD34" i="50"/>
  <c r="CC34" i="50"/>
  <c r="CB34" i="50"/>
  <c r="CA34" i="50"/>
  <c r="BZ34" i="50"/>
  <c r="BY34" i="50"/>
  <c r="BX34" i="50"/>
  <c r="BW34" i="50"/>
  <c r="BV34" i="50"/>
  <c r="BU34" i="50"/>
  <c r="BT34" i="50"/>
  <c r="BS34" i="50"/>
  <c r="BR34" i="50"/>
  <c r="BQ34" i="50"/>
  <c r="BP34" i="50"/>
  <c r="BO34" i="50"/>
  <c r="BN34" i="50"/>
  <c r="BM34" i="50"/>
  <c r="BL34" i="50"/>
  <c r="BK34" i="50"/>
  <c r="BJ34" i="50"/>
  <c r="BI34" i="50"/>
  <c r="BH34" i="50"/>
  <c r="BG34" i="50"/>
  <c r="D34" i="50"/>
  <c r="DE33" i="50"/>
  <c r="DD33" i="50"/>
  <c r="DC33" i="50"/>
  <c r="DB33" i="50"/>
  <c r="DA33" i="50"/>
  <c r="CZ33" i="50"/>
  <c r="CY33" i="50"/>
  <c r="CX33" i="50"/>
  <c r="CW33" i="50"/>
  <c r="CV33" i="50"/>
  <c r="CU33" i="50"/>
  <c r="CT33" i="50"/>
  <c r="CS33" i="50"/>
  <c r="CR33" i="50"/>
  <c r="CQ33" i="50"/>
  <c r="CP33" i="50"/>
  <c r="CO33" i="50"/>
  <c r="CN33" i="50"/>
  <c r="CM33" i="50"/>
  <c r="CL33" i="50"/>
  <c r="CK33" i="50"/>
  <c r="CJ33" i="50"/>
  <c r="CI33" i="50"/>
  <c r="CH33" i="50"/>
  <c r="CG33" i="50"/>
  <c r="CE33" i="50"/>
  <c r="CD33" i="50"/>
  <c r="CC33" i="50"/>
  <c r="CB33" i="50"/>
  <c r="CA33" i="50"/>
  <c r="BZ33" i="50"/>
  <c r="BY33" i="50"/>
  <c r="BX33" i="50"/>
  <c r="BW33" i="50"/>
  <c r="BV33" i="50"/>
  <c r="BU33" i="50"/>
  <c r="BT33" i="50"/>
  <c r="BS33" i="50"/>
  <c r="BR33" i="50"/>
  <c r="BQ33" i="50"/>
  <c r="BP33" i="50"/>
  <c r="BO33" i="50"/>
  <c r="BN33" i="50"/>
  <c r="BM33" i="50"/>
  <c r="EM33" i="50" s="1"/>
  <c r="BL33" i="50"/>
  <c r="BK33" i="50"/>
  <c r="BJ33" i="50"/>
  <c r="BI33" i="50"/>
  <c r="BH33" i="50"/>
  <c r="BG33" i="50"/>
  <c r="D33" i="50"/>
  <c r="DE32" i="50"/>
  <c r="DD32" i="50"/>
  <c r="DC32" i="50"/>
  <c r="DB32" i="50"/>
  <c r="DA32" i="50"/>
  <c r="CZ32" i="50"/>
  <c r="CY32" i="50"/>
  <c r="CX32" i="50"/>
  <c r="CW32" i="50"/>
  <c r="CV32" i="50"/>
  <c r="CU32" i="50"/>
  <c r="CT32" i="50"/>
  <c r="CS32" i="50"/>
  <c r="CR32" i="50"/>
  <c r="CQ32" i="50"/>
  <c r="CP32" i="50"/>
  <c r="CO32" i="50"/>
  <c r="CN32" i="50"/>
  <c r="CM32" i="50"/>
  <c r="CL32" i="50"/>
  <c r="CK32" i="50"/>
  <c r="CJ32" i="50"/>
  <c r="CI32" i="50"/>
  <c r="CH32" i="50"/>
  <c r="CG32" i="50"/>
  <c r="CE32" i="50"/>
  <c r="CD32" i="50"/>
  <c r="CC32" i="50"/>
  <c r="CB32" i="50"/>
  <c r="CA32" i="50"/>
  <c r="BZ32" i="50"/>
  <c r="BY32" i="50"/>
  <c r="BX32" i="50"/>
  <c r="BW32" i="50"/>
  <c r="BV32" i="50"/>
  <c r="BU32" i="50"/>
  <c r="BT32" i="50"/>
  <c r="BS32" i="50"/>
  <c r="BR32" i="50"/>
  <c r="BQ32" i="50"/>
  <c r="BP32" i="50"/>
  <c r="BO32" i="50"/>
  <c r="BN32" i="50"/>
  <c r="BM32" i="50"/>
  <c r="BL32" i="50"/>
  <c r="BK32" i="50"/>
  <c r="BJ32" i="50"/>
  <c r="BI32" i="50"/>
  <c r="BH32" i="50"/>
  <c r="BG32" i="50"/>
  <c r="D32" i="50"/>
  <c r="DE31" i="50"/>
  <c r="DD31" i="50"/>
  <c r="DC31" i="50"/>
  <c r="DB31" i="50"/>
  <c r="DA31" i="50"/>
  <c r="CZ31" i="50"/>
  <c r="CY31" i="50"/>
  <c r="CX31" i="50"/>
  <c r="CW31" i="50"/>
  <c r="CV31" i="50"/>
  <c r="CU31" i="50"/>
  <c r="CT31" i="50"/>
  <c r="CS31" i="50"/>
  <c r="CR31" i="50"/>
  <c r="CQ31" i="50"/>
  <c r="CP31" i="50"/>
  <c r="CO31" i="50"/>
  <c r="CN31" i="50"/>
  <c r="CM31" i="50"/>
  <c r="CL31" i="50"/>
  <c r="CK31" i="50"/>
  <c r="CJ31" i="50"/>
  <c r="CI31" i="50"/>
  <c r="CH31" i="50"/>
  <c r="CG31" i="50"/>
  <c r="CE31" i="50"/>
  <c r="CD31" i="50"/>
  <c r="CC31" i="50"/>
  <c r="CB31" i="50"/>
  <c r="CA31" i="50"/>
  <c r="EA31" i="50" s="1"/>
  <c r="BZ31" i="50"/>
  <c r="BY31" i="50"/>
  <c r="BX31" i="50"/>
  <c r="BW31" i="50"/>
  <c r="EW31" i="50" s="1"/>
  <c r="BV31" i="50"/>
  <c r="BU31" i="50"/>
  <c r="BT31" i="50"/>
  <c r="BS31" i="50"/>
  <c r="ES31" i="50" s="1"/>
  <c r="BR31" i="50"/>
  <c r="BQ31" i="50"/>
  <c r="BP31" i="50"/>
  <c r="BO31" i="50"/>
  <c r="EO31" i="50" s="1"/>
  <c r="BN31" i="50"/>
  <c r="BM31" i="50"/>
  <c r="BL31" i="50"/>
  <c r="BK31" i="50"/>
  <c r="BJ31" i="50"/>
  <c r="BI31" i="50"/>
  <c r="BH31" i="50"/>
  <c r="BG31" i="50"/>
  <c r="DG31" i="50" s="1"/>
  <c r="D31" i="50"/>
  <c r="DE30" i="50"/>
  <c r="DD30" i="50"/>
  <c r="DC30" i="50"/>
  <c r="DB30" i="50"/>
  <c r="DA30" i="50"/>
  <c r="CZ30" i="50"/>
  <c r="CY30" i="50"/>
  <c r="CX30" i="50"/>
  <c r="CW30" i="50"/>
  <c r="CV30" i="50"/>
  <c r="CU30" i="50"/>
  <c r="CT30" i="50"/>
  <c r="CS30" i="50"/>
  <c r="CR30" i="50"/>
  <c r="CQ30" i="50"/>
  <c r="CP30" i="50"/>
  <c r="CO30" i="50"/>
  <c r="CN30" i="50"/>
  <c r="CM30" i="50"/>
  <c r="CL30" i="50"/>
  <c r="CK30" i="50"/>
  <c r="CJ30" i="50"/>
  <c r="CI30" i="50"/>
  <c r="CH30" i="50"/>
  <c r="CG30" i="50"/>
  <c r="CE30" i="50"/>
  <c r="CD30" i="50"/>
  <c r="CC30" i="50"/>
  <c r="CB30" i="50"/>
  <c r="CA30" i="50"/>
  <c r="BZ30" i="50"/>
  <c r="BY30" i="50"/>
  <c r="BX30" i="50"/>
  <c r="BW30" i="50"/>
  <c r="BV30" i="50"/>
  <c r="BU30" i="50"/>
  <c r="BT30" i="50"/>
  <c r="BS30" i="50"/>
  <c r="BR30" i="50"/>
  <c r="BQ30" i="50"/>
  <c r="BP30" i="50"/>
  <c r="BO30" i="50"/>
  <c r="BN30" i="50"/>
  <c r="BM30" i="50"/>
  <c r="BL30" i="50"/>
  <c r="BK30" i="50"/>
  <c r="BJ30" i="50"/>
  <c r="BI30" i="50"/>
  <c r="BH30" i="50"/>
  <c r="BG30" i="50"/>
  <c r="D30" i="50"/>
  <c r="DE29" i="50"/>
  <c r="DD29" i="50"/>
  <c r="DC29" i="50"/>
  <c r="DB29" i="50"/>
  <c r="DA29" i="50"/>
  <c r="CZ29" i="50"/>
  <c r="CY29" i="50"/>
  <c r="CX29" i="50"/>
  <c r="CW29" i="50"/>
  <c r="CV29" i="50"/>
  <c r="CU29" i="50"/>
  <c r="CT29" i="50"/>
  <c r="CS29" i="50"/>
  <c r="CR29" i="50"/>
  <c r="CQ29" i="50"/>
  <c r="CP29" i="50"/>
  <c r="CO29" i="50"/>
  <c r="CN29" i="50"/>
  <c r="CM29" i="50"/>
  <c r="CL29" i="50"/>
  <c r="CK29" i="50"/>
  <c r="CJ29" i="50"/>
  <c r="CI29" i="50"/>
  <c r="CH29" i="50"/>
  <c r="CG29" i="50"/>
  <c r="CE29" i="50"/>
  <c r="CD29" i="50"/>
  <c r="CC29" i="50"/>
  <c r="CB29" i="50"/>
  <c r="CA29" i="50"/>
  <c r="BZ29" i="50"/>
  <c r="BY29" i="50"/>
  <c r="BX29" i="50"/>
  <c r="EX29" i="50" s="1"/>
  <c r="BW29" i="50"/>
  <c r="BV29" i="50"/>
  <c r="BU29" i="50"/>
  <c r="BT29" i="50"/>
  <c r="BS29" i="50"/>
  <c r="BR29" i="50"/>
  <c r="BQ29" i="50"/>
  <c r="BP29" i="50"/>
  <c r="BO29" i="50"/>
  <c r="BN29" i="50"/>
  <c r="BM29" i="50"/>
  <c r="BL29" i="50"/>
  <c r="BK29" i="50"/>
  <c r="BJ29" i="50"/>
  <c r="BI29" i="50"/>
  <c r="BH29" i="50"/>
  <c r="BG29" i="50"/>
  <c r="D29" i="50"/>
  <c r="DE28" i="50"/>
  <c r="DD28" i="50"/>
  <c r="DC28" i="50"/>
  <c r="DB28" i="50"/>
  <c r="DA28" i="50"/>
  <c r="CZ28" i="50"/>
  <c r="CY28" i="50"/>
  <c r="CX28" i="50"/>
  <c r="CW28" i="50"/>
  <c r="CV28" i="50"/>
  <c r="CU28" i="50"/>
  <c r="CT28" i="50"/>
  <c r="CS28" i="50"/>
  <c r="CR28" i="50"/>
  <c r="CQ28" i="50"/>
  <c r="CP28" i="50"/>
  <c r="CO28" i="50"/>
  <c r="CN28" i="50"/>
  <c r="CM28" i="50"/>
  <c r="CL28" i="50"/>
  <c r="CK28" i="50"/>
  <c r="CJ28" i="50"/>
  <c r="CI28" i="50"/>
  <c r="CH28" i="50"/>
  <c r="CG28" i="50"/>
  <c r="CE28" i="50"/>
  <c r="EE28" i="50" s="1"/>
  <c r="CD28" i="50"/>
  <c r="ED28" i="50" s="1"/>
  <c r="CC28" i="50"/>
  <c r="CB28" i="50"/>
  <c r="CA28" i="50"/>
  <c r="BZ28" i="50"/>
  <c r="BY28" i="50"/>
  <c r="BX28" i="50"/>
  <c r="BW28" i="50"/>
  <c r="BV28" i="50"/>
  <c r="EV28" i="50" s="1"/>
  <c r="BU28" i="50"/>
  <c r="BT28" i="50"/>
  <c r="BS28" i="50"/>
  <c r="BR28" i="50"/>
  <c r="BQ28" i="50"/>
  <c r="BP28" i="50"/>
  <c r="BO28" i="50"/>
  <c r="BN28" i="50"/>
  <c r="BM28" i="50"/>
  <c r="BL28" i="50"/>
  <c r="BK28" i="50"/>
  <c r="BJ28" i="50"/>
  <c r="EJ28" i="50" s="1"/>
  <c r="BI28" i="50"/>
  <c r="BH28" i="50"/>
  <c r="BG28" i="50"/>
  <c r="D28" i="50"/>
  <c r="DE27" i="50"/>
  <c r="DD27" i="50"/>
  <c r="DC27" i="50"/>
  <c r="DB27" i="50"/>
  <c r="DA27" i="50"/>
  <c r="CZ27" i="50"/>
  <c r="CY27" i="50"/>
  <c r="CX27" i="50"/>
  <c r="CW27" i="50"/>
  <c r="CV27" i="50"/>
  <c r="CU27" i="50"/>
  <c r="CT27" i="50"/>
  <c r="CS27" i="50"/>
  <c r="CR27" i="50"/>
  <c r="CQ27" i="50"/>
  <c r="CP27" i="50"/>
  <c r="CO27" i="50"/>
  <c r="CN27" i="50"/>
  <c r="CM27" i="50"/>
  <c r="CL27" i="50"/>
  <c r="CK27" i="50"/>
  <c r="CJ27" i="50"/>
  <c r="CI27" i="50"/>
  <c r="CH27" i="50"/>
  <c r="CG27" i="50"/>
  <c r="CE27" i="50"/>
  <c r="FE27" i="50" s="1"/>
  <c r="CD27" i="50"/>
  <c r="CC27" i="50"/>
  <c r="CB27" i="50"/>
  <c r="CA27" i="50"/>
  <c r="BZ27" i="50"/>
  <c r="BY27" i="50"/>
  <c r="BX27" i="50"/>
  <c r="BW27" i="50"/>
  <c r="EW27" i="50" s="1"/>
  <c r="BV27" i="50"/>
  <c r="BU27" i="50"/>
  <c r="BT27" i="50"/>
  <c r="BS27" i="50"/>
  <c r="BR27" i="50"/>
  <c r="BQ27" i="50"/>
  <c r="BP27" i="50"/>
  <c r="BO27" i="50"/>
  <c r="BN27" i="50"/>
  <c r="BM27" i="50"/>
  <c r="BL27" i="50"/>
  <c r="BK27" i="50"/>
  <c r="DK27" i="50" s="1"/>
  <c r="BJ27" i="50"/>
  <c r="BI27" i="50"/>
  <c r="BH27" i="50"/>
  <c r="BG27" i="50"/>
  <c r="D27" i="50"/>
  <c r="DE26" i="50"/>
  <c r="DD26" i="50"/>
  <c r="DC26" i="50"/>
  <c r="DB26" i="50"/>
  <c r="DA26" i="50"/>
  <c r="CZ26" i="50"/>
  <c r="CY26" i="50"/>
  <c r="CX26" i="50"/>
  <c r="CW26" i="50"/>
  <c r="CV26" i="50"/>
  <c r="CU26" i="50"/>
  <c r="CT26" i="50"/>
  <c r="CS26" i="50"/>
  <c r="CR26" i="50"/>
  <c r="CQ26" i="50"/>
  <c r="CP26" i="50"/>
  <c r="CO26" i="50"/>
  <c r="CN26" i="50"/>
  <c r="CM26" i="50"/>
  <c r="CL26" i="50"/>
  <c r="CK26" i="50"/>
  <c r="CJ26" i="50"/>
  <c r="CI26" i="50"/>
  <c r="CH26" i="50"/>
  <c r="CG26" i="50"/>
  <c r="CE26" i="50"/>
  <c r="CD26" i="50"/>
  <c r="CC26" i="50"/>
  <c r="CB26" i="50"/>
  <c r="CA26" i="50"/>
  <c r="BZ26" i="50"/>
  <c r="BY26" i="50"/>
  <c r="BX26" i="50"/>
  <c r="BW26" i="50"/>
  <c r="BV26" i="50"/>
  <c r="BU26" i="50"/>
  <c r="BT26" i="50"/>
  <c r="BS26" i="50"/>
  <c r="BR26" i="50"/>
  <c r="BQ26" i="50"/>
  <c r="BP26" i="50"/>
  <c r="BO26" i="50"/>
  <c r="BN26" i="50"/>
  <c r="BM26" i="50"/>
  <c r="BL26" i="50"/>
  <c r="BK26" i="50"/>
  <c r="BJ26" i="50"/>
  <c r="BI26" i="50"/>
  <c r="BH26" i="50"/>
  <c r="BG26" i="50"/>
  <c r="D26" i="50"/>
  <c r="DE25" i="50"/>
  <c r="DD25" i="50"/>
  <c r="DC25" i="50"/>
  <c r="DB25" i="50"/>
  <c r="DA25" i="50"/>
  <c r="CZ25" i="50"/>
  <c r="CY25" i="50"/>
  <c r="CX25" i="50"/>
  <c r="CW25" i="50"/>
  <c r="CV25" i="50"/>
  <c r="CU25" i="50"/>
  <c r="CT25" i="50"/>
  <c r="CS25" i="50"/>
  <c r="CR25" i="50"/>
  <c r="CQ25" i="50"/>
  <c r="CP25" i="50"/>
  <c r="CO25" i="50"/>
  <c r="CN25" i="50"/>
  <c r="CM25" i="50"/>
  <c r="CL25" i="50"/>
  <c r="CK25" i="50"/>
  <c r="CJ25" i="50"/>
  <c r="EJ25" i="50" s="1"/>
  <c r="CI25" i="50"/>
  <c r="CH25" i="50"/>
  <c r="CG25" i="50"/>
  <c r="CE25" i="50"/>
  <c r="CD25" i="50"/>
  <c r="CC25" i="50"/>
  <c r="CB25" i="50"/>
  <c r="CA25" i="50"/>
  <c r="BZ25" i="50"/>
  <c r="BY25" i="50"/>
  <c r="BX25" i="50"/>
  <c r="BW25" i="50"/>
  <c r="BV25" i="50"/>
  <c r="BU25" i="50"/>
  <c r="BT25" i="50"/>
  <c r="BS25" i="50"/>
  <c r="BR25" i="50"/>
  <c r="BQ25" i="50"/>
  <c r="BP25" i="50"/>
  <c r="BO25" i="50"/>
  <c r="BN25" i="50"/>
  <c r="BM25" i="50"/>
  <c r="BL25" i="50"/>
  <c r="BK25" i="50"/>
  <c r="BJ25" i="50"/>
  <c r="BI25" i="50"/>
  <c r="BH25" i="50"/>
  <c r="BG25" i="50"/>
  <c r="D25" i="50"/>
  <c r="DE24" i="50"/>
  <c r="DD24" i="50"/>
  <c r="DC24" i="50"/>
  <c r="DB24" i="50"/>
  <c r="DA24" i="50"/>
  <c r="CZ24" i="50"/>
  <c r="CY24" i="50"/>
  <c r="CX24" i="50"/>
  <c r="CW24" i="50"/>
  <c r="CV24" i="50"/>
  <c r="CU24" i="50"/>
  <c r="CT24" i="50"/>
  <c r="CS24" i="50"/>
  <c r="CR24" i="50"/>
  <c r="CQ24" i="50"/>
  <c r="CP24" i="50"/>
  <c r="CO24" i="50"/>
  <c r="CN24" i="50"/>
  <c r="CM24" i="50"/>
  <c r="CL24" i="50"/>
  <c r="CK24" i="50"/>
  <c r="CJ24" i="50"/>
  <c r="CI24" i="50"/>
  <c r="CH24" i="50"/>
  <c r="CG24" i="50"/>
  <c r="CE24" i="50"/>
  <c r="CD24" i="50"/>
  <c r="CC24" i="50"/>
  <c r="CB24" i="50"/>
  <c r="CA24" i="50"/>
  <c r="BZ24" i="50"/>
  <c r="BY24" i="50"/>
  <c r="BX24" i="50"/>
  <c r="BW24" i="50"/>
  <c r="BV24" i="50"/>
  <c r="BU24" i="50"/>
  <c r="BT24" i="50"/>
  <c r="BS24" i="50"/>
  <c r="BR24" i="50"/>
  <c r="BQ24" i="50"/>
  <c r="BP24" i="50"/>
  <c r="BO24" i="50"/>
  <c r="BN24" i="50"/>
  <c r="BM24" i="50"/>
  <c r="BL24" i="50"/>
  <c r="BK24" i="50"/>
  <c r="BJ24" i="50"/>
  <c r="BI24" i="50"/>
  <c r="BH24" i="50"/>
  <c r="BG24" i="50"/>
  <c r="D24" i="50"/>
  <c r="DE23" i="50"/>
  <c r="DD23" i="50"/>
  <c r="DC23" i="50"/>
  <c r="DB23" i="50"/>
  <c r="FB23" i="50" s="1"/>
  <c r="DA23" i="50"/>
  <c r="CZ23" i="50"/>
  <c r="CY23" i="50"/>
  <c r="CX23" i="50"/>
  <c r="CW23" i="50"/>
  <c r="CV23" i="50"/>
  <c r="CU23" i="50"/>
  <c r="CT23" i="50"/>
  <c r="CS23" i="50"/>
  <c r="CR23" i="50"/>
  <c r="CQ23" i="50"/>
  <c r="CP23" i="50"/>
  <c r="EP23" i="50" s="1"/>
  <c r="CO23" i="50"/>
  <c r="CN23" i="50"/>
  <c r="CM23" i="50"/>
  <c r="CL23" i="50"/>
  <c r="CK23" i="50"/>
  <c r="CJ23" i="50"/>
  <c r="CI23" i="50"/>
  <c r="CH23" i="50"/>
  <c r="CG23" i="50"/>
  <c r="CE23" i="50"/>
  <c r="FE23" i="50" s="1"/>
  <c r="CD23" i="50"/>
  <c r="CC23" i="50"/>
  <c r="CB23" i="50"/>
  <c r="CA23" i="50"/>
  <c r="EA23" i="50" s="1"/>
  <c r="BZ23" i="50"/>
  <c r="BY23" i="50"/>
  <c r="BX23" i="50"/>
  <c r="BW23" i="50"/>
  <c r="EW23" i="50" s="1"/>
  <c r="BV23" i="50"/>
  <c r="BU23" i="50"/>
  <c r="BT23" i="50"/>
  <c r="BS23" i="50"/>
  <c r="BR23" i="50"/>
  <c r="BQ23" i="50"/>
  <c r="BP23" i="50"/>
  <c r="BO23" i="50"/>
  <c r="EO23" i="50" s="1"/>
  <c r="BN23" i="50"/>
  <c r="BM23" i="50"/>
  <c r="BL23" i="50"/>
  <c r="BK23" i="50"/>
  <c r="DK23" i="50" s="1"/>
  <c r="BJ23" i="50"/>
  <c r="BI23" i="50"/>
  <c r="BH23" i="50"/>
  <c r="BG23" i="50"/>
  <c r="EG23" i="50" s="1"/>
  <c r="D23" i="50"/>
  <c r="DE22" i="50"/>
  <c r="DD22" i="50"/>
  <c r="DC22" i="50"/>
  <c r="DB22" i="50"/>
  <c r="DA22" i="50"/>
  <c r="CZ22" i="50"/>
  <c r="CY22" i="50"/>
  <c r="CX22" i="50"/>
  <c r="CW22" i="50"/>
  <c r="CV22" i="50"/>
  <c r="CU22" i="50"/>
  <c r="CT22" i="50"/>
  <c r="DT22" i="50" s="1"/>
  <c r="CS22" i="50"/>
  <c r="CR22" i="50"/>
  <c r="CQ22" i="50"/>
  <c r="CP22" i="50"/>
  <c r="CO22" i="50"/>
  <c r="CN22" i="50"/>
  <c r="CM22" i="50"/>
  <c r="CL22" i="50"/>
  <c r="CK22" i="50"/>
  <c r="CJ22" i="50"/>
  <c r="CI22" i="50"/>
  <c r="CH22" i="50"/>
  <c r="CG22" i="50"/>
  <c r="CE22" i="50"/>
  <c r="CD22" i="50"/>
  <c r="CC22" i="50"/>
  <c r="CB22" i="50"/>
  <c r="CA22" i="50"/>
  <c r="BZ22" i="50"/>
  <c r="BY22" i="50"/>
  <c r="BX22" i="50"/>
  <c r="BW22" i="50"/>
  <c r="BV22" i="50"/>
  <c r="BU22" i="50"/>
  <c r="BT22" i="50"/>
  <c r="BS22" i="50"/>
  <c r="BR22" i="50"/>
  <c r="BQ22" i="50"/>
  <c r="BP22" i="50"/>
  <c r="BO22" i="50"/>
  <c r="BN22" i="50"/>
  <c r="BM22" i="50"/>
  <c r="BL22" i="50"/>
  <c r="BK22" i="50"/>
  <c r="BJ22" i="50"/>
  <c r="BI22" i="50"/>
  <c r="BH22" i="50"/>
  <c r="BG22" i="50"/>
  <c r="D22" i="50"/>
  <c r="DE21" i="50"/>
  <c r="DD21" i="50"/>
  <c r="DC21" i="50"/>
  <c r="DB21" i="50"/>
  <c r="DA21" i="50"/>
  <c r="CZ21" i="50"/>
  <c r="CY21" i="50"/>
  <c r="CX21" i="50"/>
  <c r="CW21" i="50"/>
  <c r="CV21" i="50"/>
  <c r="CU21" i="50"/>
  <c r="CT21" i="50"/>
  <c r="CS21" i="50"/>
  <c r="CR21" i="50"/>
  <c r="CQ21" i="50"/>
  <c r="CP21" i="50"/>
  <c r="CO21" i="50"/>
  <c r="CN21" i="50"/>
  <c r="CM21" i="50"/>
  <c r="CL21" i="50"/>
  <c r="CK21" i="50"/>
  <c r="CJ21" i="50"/>
  <c r="CI21" i="50"/>
  <c r="CH21" i="50"/>
  <c r="CG21" i="50"/>
  <c r="CE21" i="50"/>
  <c r="CD21" i="50"/>
  <c r="CC21" i="50"/>
  <c r="EC21" i="50" s="1"/>
  <c r="CB21" i="50"/>
  <c r="CA21" i="50"/>
  <c r="BZ21" i="50"/>
  <c r="BY21" i="50"/>
  <c r="BX21" i="50"/>
  <c r="BW21" i="50"/>
  <c r="BV21" i="50"/>
  <c r="BU21" i="50"/>
  <c r="BT21" i="50"/>
  <c r="BS21" i="50"/>
  <c r="BR21" i="50"/>
  <c r="BQ21" i="50"/>
  <c r="DQ21" i="50" s="1"/>
  <c r="BP21" i="50"/>
  <c r="BO21" i="50"/>
  <c r="BN21" i="50"/>
  <c r="BM21" i="50"/>
  <c r="BL21" i="50"/>
  <c r="BK21" i="50"/>
  <c r="BJ21" i="50"/>
  <c r="BI21" i="50"/>
  <c r="BH21" i="50"/>
  <c r="BG21" i="50"/>
  <c r="D21" i="50"/>
  <c r="DE20" i="50"/>
  <c r="DD20" i="50"/>
  <c r="DC20" i="50"/>
  <c r="DB20" i="50"/>
  <c r="DA20" i="50"/>
  <c r="CZ20" i="50"/>
  <c r="EZ20" i="50" s="1"/>
  <c r="CY20" i="50"/>
  <c r="CX20" i="50"/>
  <c r="CW20" i="50"/>
  <c r="CV20" i="50"/>
  <c r="CU20" i="50"/>
  <c r="CT20" i="50"/>
  <c r="CS20" i="50"/>
  <c r="CR20" i="50"/>
  <c r="CQ20" i="50"/>
  <c r="CP20" i="50"/>
  <c r="CO20" i="50"/>
  <c r="CN20" i="50"/>
  <c r="EN20" i="50" s="1"/>
  <c r="CM20" i="50"/>
  <c r="CL20" i="50"/>
  <c r="CK20" i="50"/>
  <c r="CJ20" i="50"/>
  <c r="CI20" i="50"/>
  <c r="CH20" i="50"/>
  <c r="CG20" i="50"/>
  <c r="CE20" i="50"/>
  <c r="CD20" i="50"/>
  <c r="CC20" i="50"/>
  <c r="CB20" i="50"/>
  <c r="CA20" i="50"/>
  <c r="BZ20" i="50"/>
  <c r="BY20" i="50"/>
  <c r="BX20" i="50"/>
  <c r="BW20" i="50"/>
  <c r="BV20" i="50"/>
  <c r="BU20" i="50"/>
  <c r="DU20" i="50" s="1"/>
  <c r="BT20" i="50"/>
  <c r="BS20" i="50"/>
  <c r="BR20" i="50"/>
  <c r="BQ20" i="50"/>
  <c r="DQ20" i="50" s="1"/>
  <c r="BP20" i="50"/>
  <c r="BO20" i="50"/>
  <c r="BN20" i="50"/>
  <c r="BM20" i="50"/>
  <c r="BL20" i="50"/>
  <c r="BK20" i="50"/>
  <c r="BJ20" i="50"/>
  <c r="BI20" i="50"/>
  <c r="DI20" i="50" s="1"/>
  <c r="BH20" i="50"/>
  <c r="BG20" i="50"/>
  <c r="D20" i="50"/>
  <c r="DE19" i="50"/>
  <c r="DD19" i="50"/>
  <c r="DC19" i="50"/>
  <c r="DB19" i="50"/>
  <c r="DA19" i="50"/>
  <c r="CZ19" i="50"/>
  <c r="CY19" i="50"/>
  <c r="CX19" i="50"/>
  <c r="CW19" i="50"/>
  <c r="CV19" i="50"/>
  <c r="CU19" i="50"/>
  <c r="CT19" i="50"/>
  <c r="CS19" i="50"/>
  <c r="CR19" i="50"/>
  <c r="CQ19" i="50"/>
  <c r="CP19" i="50"/>
  <c r="CO19" i="50"/>
  <c r="CN19" i="50"/>
  <c r="CM19" i="50"/>
  <c r="CL19" i="50"/>
  <c r="CK19" i="50"/>
  <c r="CJ19" i="50"/>
  <c r="CI19" i="50"/>
  <c r="CH19" i="50"/>
  <c r="CG19" i="50"/>
  <c r="CE19" i="50"/>
  <c r="CD19" i="50"/>
  <c r="CC19" i="50"/>
  <c r="CB19" i="50"/>
  <c r="CA19" i="50"/>
  <c r="BZ19" i="50"/>
  <c r="BY19" i="50"/>
  <c r="BX19" i="50"/>
  <c r="BW19" i="50"/>
  <c r="BV19" i="50"/>
  <c r="BU19" i="50"/>
  <c r="BT19" i="50"/>
  <c r="BS19" i="50"/>
  <c r="BR19" i="50"/>
  <c r="BQ19" i="50"/>
  <c r="BP19" i="50"/>
  <c r="BO19" i="50"/>
  <c r="BN19" i="50"/>
  <c r="BM19" i="50"/>
  <c r="BL19" i="50"/>
  <c r="BK19" i="50"/>
  <c r="BJ19" i="50"/>
  <c r="BI19" i="50"/>
  <c r="BH19" i="50"/>
  <c r="BG19" i="50"/>
  <c r="D19" i="50"/>
  <c r="DE18" i="50"/>
  <c r="DD18" i="50"/>
  <c r="DC18" i="50"/>
  <c r="DB18" i="50"/>
  <c r="DA18" i="50"/>
  <c r="CZ18" i="50"/>
  <c r="CY18" i="50"/>
  <c r="CX18" i="50"/>
  <c r="CW18" i="50"/>
  <c r="CV18" i="50"/>
  <c r="CU18" i="50"/>
  <c r="CT18" i="50"/>
  <c r="CS18" i="50"/>
  <c r="CR18" i="50"/>
  <c r="CQ18" i="50"/>
  <c r="CP18" i="50"/>
  <c r="CO18" i="50"/>
  <c r="CN18" i="50"/>
  <c r="CM18" i="50"/>
  <c r="CL18" i="50"/>
  <c r="CK18" i="50"/>
  <c r="CJ18" i="50"/>
  <c r="CI18" i="50"/>
  <c r="CH18" i="50"/>
  <c r="CG18" i="50"/>
  <c r="CE18" i="50"/>
  <c r="CD18" i="50"/>
  <c r="CC18" i="50"/>
  <c r="CB18" i="50"/>
  <c r="EB18" i="50" s="1"/>
  <c r="CA18" i="50"/>
  <c r="BZ18" i="50"/>
  <c r="BY18" i="50"/>
  <c r="BX18" i="50"/>
  <c r="DX18" i="50" s="1"/>
  <c r="BW18" i="50"/>
  <c r="BV18" i="50"/>
  <c r="BU18" i="50"/>
  <c r="BT18" i="50"/>
  <c r="BS18" i="50"/>
  <c r="BR18" i="50"/>
  <c r="BQ18" i="50"/>
  <c r="BP18" i="50"/>
  <c r="BO18" i="50"/>
  <c r="BN18" i="50"/>
  <c r="BM18" i="50"/>
  <c r="BL18" i="50"/>
  <c r="BK18" i="50"/>
  <c r="BJ18" i="50"/>
  <c r="BI18" i="50"/>
  <c r="EI18" i="50" s="1"/>
  <c r="BH18" i="50"/>
  <c r="BG18" i="50"/>
  <c r="D18" i="50"/>
  <c r="DE17" i="50"/>
  <c r="DD17" i="50"/>
  <c r="DC17" i="50"/>
  <c r="DB17" i="50"/>
  <c r="DA17" i="50"/>
  <c r="CZ17" i="50"/>
  <c r="CY17" i="50"/>
  <c r="CX17" i="50"/>
  <c r="CW17" i="50"/>
  <c r="CV17" i="50"/>
  <c r="CU17" i="50"/>
  <c r="CT17" i="50"/>
  <c r="CS17" i="50"/>
  <c r="CR17" i="50"/>
  <c r="CQ17" i="50"/>
  <c r="CP17" i="50"/>
  <c r="CO17" i="50"/>
  <c r="CN17" i="50"/>
  <c r="CM17" i="50"/>
  <c r="CL17" i="50"/>
  <c r="CK17" i="50"/>
  <c r="CJ17" i="50"/>
  <c r="CI17" i="50"/>
  <c r="CH17" i="50"/>
  <c r="CG17" i="50"/>
  <c r="CE17" i="50"/>
  <c r="CD17" i="50"/>
  <c r="CC17" i="50"/>
  <c r="CB17" i="50"/>
  <c r="CA17" i="50"/>
  <c r="BZ17" i="50"/>
  <c r="BY17" i="50"/>
  <c r="BX17" i="50"/>
  <c r="BW17" i="50"/>
  <c r="BV17" i="50"/>
  <c r="BU17" i="50"/>
  <c r="BT17" i="50"/>
  <c r="DT17" i="50" s="1"/>
  <c r="BS17" i="50"/>
  <c r="BR17" i="50"/>
  <c r="BQ17" i="50"/>
  <c r="BP17" i="50"/>
  <c r="EP17" i="50" s="1"/>
  <c r="BO17" i="50"/>
  <c r="BN17" i="50"/>
  <c r="BM17" i="50"/>
  <c r="BL17" i="50"/>
  <c r="BK17" i="50"/>
  <c r="BJ17" i="50"/>
  <c r="BI17" i="50"/>
  <c r="BH17" i="50"/>
  <c r="BG17" i="50"/>
  <c r="D17" i="50"/>
  <c r="BA15" i="50"/>
  <c r="EE15" i="50" s="1"/>
  <c r="FE15" i="50" s="1"/>
  <c r="AY15" i="50"/>
  <c r="ED15" i="50" s="1"/>
  <c r="FD15" i="50" s="1"/>
  <c r="AW15" i="50"/>
  <c r="EC15" i="50" s="1"/>
  <c r="FC15" i="50" s="1"/>
  <c r="AU15" i="50"/>
  <c r="EB15" i="50" s="1"/>
  <c r="FB15" i="50" s="1"/>
  <c r="AS15" i="50"/>
  <c r="EA15" i="50" s="1"/>
  <c r="FA15" i="50" s="1"/>
  <c r="AQ15" i="50"/>
  <c r="DZ15" i="50" s="1"/>
  <c r="EZ15" i="50" s="1"/>
  <c r="AO15" i="50"/>
  <c r="DY15" i="50" s="1"/>
  <c r="EY15" i="50" s="1"/>
  <c r="AM15" i="50"/>
  <c r="DX15" i="50" s="1"/>
  <c r="EX15" i="50" s="1"/>
  <c r="AK15" i="50"/>
  <c r="DW15" i="50" s="1"/>
  <c r="EW15" i="50" s="1"/>
  <c r="AI15" i="50"/>
  <c r="DV15" i="50" s="1"/>
  <c r="EV15" i="50" s="1"/>
  <c r="AG15" i="50"/>
  <c r="DU15" i="50" s="1"/>
  <c r="EU15" i="50" s="1"/>
  <c r="AE15" i="50"/>
  <c r="DT15" i="50" s="1"/>
  <c r="ET15" i="50" s="1"/>
  <c r="AC15" i="50"/>
  <c r="DS15" i="50" s="1"/>
  <c r="ES15" i="50" s="1"/>
  <c r="AA15" i="50"/>
  <c r="DR15" i="50" s="1"/>
  <c r="ER15" i="50" s="1"/>
  <c r="Y15" i="50"/>
  <c r="DQ15" i="50" s="1"/>
  <c r="EQ15" i="50" s="1"/>
  <c r="W15" i="50"/>
  <c r="DP15" i="50" s="1"/>
  <c r="EP15" i="50" s="1"/>
  <c r="U15" i="50"/>
  <c r="DO15" i="50" s="1"/>
  <c r="EO15" i="50" s="1"/>
  <c r="S15" i="50"/>
  <c r="DN15" i="50" s="1"/>
  <c r="EN15" i="50" s="1"/>
  <c r="Q15" i="50"/>
  <c r="DM15" i="50" s="1"/>
  <c r="EM15" i="50" s="1"/>
  <c r="O15" i="50"/>
  <c r="DL15" i="50" s="1"/>
  <c r="EL15" i="50" s="1"/>
  <c r="M15" i="50"/>
  <c r="DK15" i="50" s="1"/>
  <c r="EK15" i="50" s="1"/>
  <c r="K15" i="50"/>
  <c r="DJ15" i="50" s="1"/>
  <c r="I15" i="50"/>
  <c r="DI15" i="50" s="1"/>
  <c r="EI15" i="50" s="1"/>
  <c r="G15" i="50"/>
  <c r="DH15" i="50" s="1"/>
  <c r="EH15" i="50" s="1"/>
  <c r="E15" i="50"/>
  <c r="DG15" i="50" s="1"/>
  <c r="EG15" i="50" s="1"/>
  <c r="B5" i="50"/>
  <c r="DE56" i="49"/>
  <c r="DD56" i="49"/>
  <c r="DC56" i="49"/>
  <c r="DB56" i="49"/>
  <c r="DA56" i="49"/>
  <c r="EA56" i="49" s="1"/>
  <c r="CZ56" i="49"/>
  <c r="CY56" i="49"/>
  <c r="CX56" i="49"/>
  <c r="CW56" i="49"/>
  <c r="CV56" i="49"/>
  <c r="CU56" i="49"/>
  <c r="CT56" i="49"/>
  <c r="CS56" i="49"/>
  <c r="CR56" i="49"/>
  <c r="CQ56" i="49"/>
  <c r="CP56" i="49"/>
  <c r="CO56" i="49"/>
  <c r="DO56" i="49" s="1"/>
  <c r="CN56" i="49"/>
  <c r="CM56" i="49"/>
  <c r="CL56" i="49"/>
  <c r="CK56" i="49"/>
  <c r="CJ56" i="49"/>
  <c r="CI56" i="49"/>
  <c r="CH56" i="49"/>
  <c r="CG56" i="49"/>
  <c r="CE56" i="49"/>
  <c r="CD56" i="49"/>
  <c r="ED56" i="49" s="1"/>
  <c r="CC56" i="49"/>
  <c r="CB56" i="49"/>
  <c r="CA56" i="49"/>
  <c r="BZ56" i="49"/>
  <c r="BY56" i="49"/>
  <c r="BX56" i="49"/>
  <c r="BW56" i="49"/>
  <c r="BV56" i="49"/>
  <c r="BU56" i="49"/>
  <c r="BT56" i="49"/>
  <c r="BS56" i="49"/>
  <c r="BR56" i="49"/>
  <c r="BQ56" i="49"/>
  <c r="BP56" i="49"/>
  <c r="BO56" i="49"/>
  <c r="BN56" i="49"/>
  <c r="BM56" i="49"/>
  <c r="BL56" i="49"/>
  <c r="BK56" i="49"/>
  <c r="BJ56" i="49"/>
  <c r="BI56" i="49"/>
  <c r="BH56" i="49"/>
  <c r="BG56" i="49"/>
  <c r="D56" i="49"/>
  <c r="DE55" i="49"/>
  <c r="DD55" i="49"/>
  <c r="DC55" i="49"/>
  <c r="DB55" i="49"/>
  <c r="DA55" i="49"/>
  <c r="CZ55" i="49"/>
  <c r="CY55" i="49"/>
  <c r="CX55" i="49"/>
  <c r="CW55" i="49"/>
  <c r="CV55" i="49"/>
  <c r="CU55" i="49"/>
  <c r="CT55" i="49"/>
  <c r="CS55" i="49"/>
  <c r="ES55" i="49" s="1"/>
  <c r="CR55" i="49"/>
  <c r="CQ55" i="49"/>
  <c r="CP55" i="49"/>
  <c r="CO55" i="49"/>
  <c r="CN55" i="49"/>
  <c r="CM55" i="49"/>
  <c r="CL55" i="49"/>
  <c r="CK55" i="49"/>
  <c r="CJ55" i="49"/>
  <c r="CI55" i="49"/>
  <c r="CH55" i="49"/>
  <c r="CG55" i="49"/>
  <c r="EG55" i="49" s="1"/>
  <c r="CE55" i="49"/>
  <c r="CD55" i="49"/>
  <c r="CC55" i="49"/>
  <c r="CB55" i="49"/>
  <c r="CA55" i="49"/>
  <c r="BZ55" i="49"/>
  <c r="BY55" i="49"/>
  <c r="BX55" i="49"/>
  <c r="BW55" i="49"/>
  <c r="EW55" i="49" s="1"/>
  <c r="BV55" i="49"/>
  <c r="BU55" i="49"/>
  <c r="BT55" i="49"/>
  <c r="BS55" i="49"/>
  <c r="BR55" i="49"/>
  <c r="BQ55" i="49"/>
  <c r="BP55" i="49"/>
  <c r="BO55" i="49"/>
  <c r="BN55" i="49"/>
  <c r="BM55" i="49"/>
  <c r="BL55" i="49"/>
  <c r="BK55" i="49"/>
  <c r="BJ55" i="49"/>
  <c r="BI55" i="49"/>
  <c r="BH55" i="49"/>
  <c r="BG55" i="49"/>
  <c r="D55" i="49"/>
  <c r="DE54" i="49"/>
  <c r="DD54" i="49"/>
  <c r="DC54" i="49"/>
  <c r="DB54" i="49"/>
  <c r="DA54" i="49"/>
  <c r="CZ54" i="49"/>
  <c r="CY54" i="49"/>
  <c r="CX54" i="49"/>
  <c r="CW54" i="49"/>
  <c r="CV54" i="49"/>
  <c r="CU54" i="49"/>
  <c r="CT54" i="49"/>
  <c r="CS54" i="49"/>
  <c r="CR54" i="49"/>
  <c r="CQ54" i="49"/>
  <c r="CP54" i="49"/>
  <c r="CO54" i="49"/>
  <c r="CN54" i="49"/>
  <c r="CM54" i="49"/>
  <c r="CL54" i="49"/>
  <c r="CK54" i="49"/>
  <c r="CJ54" i="49"/>
  <c r="CI54" i="49"/>
  <c r="CH54" i="49"/>
  <c r="CG54" i="49"/>
  <c r="CE54" i="49"/>
  <c r="CD54" i="49"/>
  <c r="CC54" i="49"/>
  <c r="CB54" i="49"/>
  <c r="CA54" i="49"/>
  <c r="EA54" i="49" s="1"/>
  <c r="BZ54" i="49"/>
  <c r="BY54" i="49"/>
  <c r="BX54" i="49"/>
  <c r="BW54" i="49"/>
  <c r="DW54" i="49" s="1"/>
  <c r="BV54" i="49"/>
  <c r="BU54" i="49"/>
  <c r="BT54" i="49"/>
  <c r="BS54" i="49"/>
  <c r="DS54" i="49" s="1"/>
  <c r="BR54" i="49"/>
  <c r="BQ54" i="49"/>
  <c r="BP54" i="49"/>
  <c r="BO54" i="49"/>
  <c r="BN54" i="49"/>
  <c r="BM54" i="49"/>
  <c r="EM54" i="49" s="1"/>
  <c r="BL54" i="49"/>
  <c r="BK54" i="49"/>
  <c r="DK54" i="49" s="1"/>
  <c r="BJ54" i="49"/>
  <c r="BI54" i="49"/>
  <c r="BH54" i="49"/>
  <c r="BG54" i="49"/>
  <c r="DG54" i="49" s="1"/>
  <c r="D54" i="49"/>
  <c r="DE53" i="49"/>
  <c r="DD53" i="49"/>
  <c r="DC53" i="49"/>
  <c r="DB53" i="49"/>
  <c r="DA53" i="49"/>
  <c r="CZ53" i="49"/>
  <c r="CY53" i="49"/>
  <c r="CX53" i="49"/>
  <c r="CW53" i="49"/>
  <c r="CV53" i="49"/>
  <c r="CU53" i="49"/>
  <c r="CT53" i="49"/>
  <c r="CS53" i="49"/>
  <c r="CR53" i="49"/>
  <c r="CQ53" i="49"/>
  <c r="CP53" i="49"/>
  <c r="CO53" i="49"/>
  <c r="CN53" i="49"/>
  <c r="CM53" i="49"/>
  <c r="CL53" i="49"/>
  <c r="CK53" i="49"/>
  <c r="CJ53" i="49"/>
  <c r="CI53" i="49"/>
  <c r="CH53" i="49"/>
  <c r="CG53" i="49"/>
  <c r="CE53" i="49"/>
  <c r="CD53" i="49"/>
  <c r="CC53" i="49"/>
  <c r="CB53" i="49"/>
  <c r="CA53" i="49"/>
  <c r="BZ53" i="49"/>
  <c r="BY53" i="49"/>
  <c r="BX53" i="49"/>
  <c r="BW53" i="49"/>
  <c r="BV53" i="49"/>
  <c r="BU53" i="49"/>
  <c r="DU53" i="49" s="1"/>
  <c r="BT53" i="49"/>
  <c r="BS53" i="49"/>
  <c r="BR53" i="49"/>
  <c r="BQ53" i="49"/>
  <c r="DQ53" i="49" s="1"/>
  <c r="BP53" i="49"/>
  <c r="BO53" i="49"/>
  <c r="BN53" i="49"/>
  <c r="BM53" i="49"/>
  <c r="BL53" i="49"/>
  <c r="BK53" i="49"/>
  <c r="BJ53" i="49"/>
  <c r="BI53" i="49"/>
  <c r="EI53" i="49" s="1"/>
  <c r="BH53" i="49"/>
  <c r="BG53" i="49"/>
  <c r="D53" i="49"/>
  <c r="DE52" i="49"/>
  <c r="DD52" i="49"/>
  <c r="DC52" i="49"/>
  <c r="DB52" i="49"/>
  <c r="DA52" i="49"/>
  <c r="CZ52" i="49"/>
  <c r="CY52" i="49"/>
  <c r="CX52" i="49"/>
  <c r="CW52" i="49"/>
  <c r="CV52" i="49"/>
  <c r="CU52" i="49"/>
  <c r="CT52" i="49"/>
  <c r="CS52" i="49"/>
  <c r="CR52" i="49"/>
  <c r="CQ52" i="49"/>
  <c r="CP52" i="49"/>
  <c r="CO52" i="49"/>
  <c r="CN52" i="49"/>
  <c r="CM52" i="49"/>
  <c r="CL52" i="49"/>
  <c r="CK52" i="49"/>
  <c r="CJ52" i="49"/>
  <c r="CI52" i="49"/>
  <c r="CH52" i="49"/>
  <c r="CG52" i="49"/>
  <c r="CE52" i="49"/>
  <c r="CD52" i="49"/>
  <c r="CC52" i="49"/>
  <c r="FC52" i="49" s="1"/>
  <c r="CB52" i="49"/>
  <c r="CA52" i="49"/>
  <c r="BZ52" i="49"/>
  <c r="BY52" i="49"/>
  <c r="BX52" i="49"/>
  <c r="BW52" i="49"/>
  <c r="BV52" i="49"/>
  <c r="BU52" i="49"/>
  <c r="BT52" i="49"/>
  <c r="BS52" i="49"/>
  <c r="BR52" i="49"/>
  <c r="BQ52" i="49"/>
  <c r="BP52" i="49"/>
  <c r="BO52" i="49"/>
  <c r="BN52" i="49"/>
  <c r="BM52" i="49"/>
  <c r="BL52" i="49"/>
  <c r="BK52" i="49"/>
  <c r="BJ52" i="49"/>
  <c r="BI52" i="49"/>
  <c r="BH52" i="49"/>
  <c r="BG52" i="49"/>
  <c r="D52" i="49"/>
  <c r="DE51" i="49"/>
  <c r="DD51" i="49"/>
  <c r="DC51" i="49"/>
  <c r="DB51" i="49"/>
  <c r="DA51" i="49"/>
  <c r="CZ51" i="49"/>
  <c r="CY51" i="49"/>
  <c r="CX51" i="49"/>
  <c r="CW51" i="49"/>
  <c r="CV51" i="49"/>
  <c r="CU51" i="49"/>
  <c r="CT51" i="49"/>
  <c r="CS51" i="49"/>
  <c r="ES51" i="49" s="1"/>
  <c r="CR51" i="49"/>
  <c r="CQ51" i="49"/>
  <c r="CP51" i="49"/>
  <c r="CO51" i="49"/>
  <c r="CN51" i="49"/>
  <c r="CM51" i="49"/>
  <c r="CL51" i="49"/>
  <c r="CK51" i="49"/>
  <c r="CJ51" i="49"/>
  <c r="CI51" i="49"/>
  <c r="CH51" i="49"/>
  <c r="CG51" i="49"/>
  <c r="EG51" i="49" s="1"/>
  <c r="CE51" i="49"/>
  <c r="CD51" i="49"/>
  <c r="CC51" i="49"/>
  <c r="CB51" i="49"/>
  <c r="CA51" i="49"/>
  <c r="BZ51" i="49"/>
  <c r="BY51" i="49"/>
  <c r="BX51" i="49"/>
  <c r="BW51" i="49"/>
  <c r="BV51" i="49"/>
  <c r="BU51" i="49"/>
  <c r="BT51" i="49"/>
  <c r="BS51" i="49"/>
  <c r="BR51" i="49"/>
  <c r="BQ51" i="49"/>
  <c r="BP51" i="49"/>
  <c r="BO51" i="49"/>
  <c r="BN51" i="49"/>
  <c r="BM51" i="49"/>
  <c r="BL51" i="49"/>
  <c r="BK51" i="49"/>
  <c r="BJ51" i="49"/>
  <c r="BI51" i="49"/>
  <c r="BH51" i="49"/>
  <c r="BG51" i="49"/>
  <c r="D51" i="49"/>
  <c r="DE50" i="49"/>
  <c r="DD50" i="49"/>
  <c r="DC50" i="49"/>
  <c r="DB50" i="49"/>
  <c r="DA50" i="49"/>
  <c r="CZ50" i="49"/>
  <c r="CY50" i="49"/>
  <c r="CX50" i="49"/>
  <c r="CW50" i="49"/>
  <c r="CV50" i="49"/>
  <c r="CU50" i="49"/>
  <c r="CT50" i="49"/>
  <c r="CS50" i="49"/>
  <c r="CR50" i="49"/>
  <c r="CQ50" i="49"/>
  <c r="CP50" i="49"/>
  <c r="CO50" i="49"/>
  <c r="CN50" i="49"/>
  <c r="CM50" i="49"/>
  <c r="CL50" i="49"/>
  <c r="CK50" i="49"/>
  <c r="CJ50" i="49"/>
  <c r="CI50" i="49"/>
  <c r="CH50" i="49"/>
  <c r="CG50" i="49"/>
  <c r="CE50" i="49"/>
  <c r="CD50" i="49"/>
  <c r="CC50" i="49"/>
  <c r="CB50" i="49"/>
  <c r="CA50" i="49"/>
  <c r="EA50" i="49" s="1"/>
  <c r="BZ50" i="49"/>
  <c r="BY50" i="49"/>
  <c r="BX50" i="49"/>
  <c r="BW50" i="49"/>
  <c r="DW50" i="49" s="1"/>
  <c r="BV50" i="49"/>
  <c r="BU50" i="49"/>
  <c r="BT50" i="49"/>
  <c r="BS50" i="49"/>
  <c r="DS50" i="49" s="1"/>
  <c r="BR50" i="49"/>
  <c r="BQ50" i="49"/>
  <c r="BP50" i="49"/>
  <c r="BO50" i="49"/>
  <c r="BN50" i="49"/>
  <c r="BM50" i="49"/>
  <c r="BL50" i="49"/>
  <c r="BK50" i="49"/>
  <c r="DK50" i="49" s="1"/>
  <c r="BJ50" i="49"/>
  <c r="BI50" i="49"/>
  <c r="BH50" i="49"/>
  <c r="BG50" i="49"/>
  <c r="D50" i="49"/>
  <c r="DE49" i="49"/>
  <c r="DD49" i="49"/>
  <c r="DC49" i="49"/>
  <c r="DB49" i="49"/>
  <c r="DA49" i="49"/>
  <c r="CZ49" i="49"/>
  <c r="CY49" i="49"/>
  <c r="CX49" i="49"/>
  <c r="CW49" i="49"/>
  <c r="CV49" i="49"/>
  <c r="CU49" i="49"/>
  <c r="CT49" i="49"/>
  <c r="CS49" i="49"/>
  <c r="CR49" i="49"/>
  <c r="CQ49" i="49"/>
  <c r="CP49" i="49"/>
  <c r="CO49" i="49"/>
  <c r="CN49" i="49"/>
  <c r="CM49" i="49"/>
  <c r="CL49" i="49"/>
  <c r="CK49" i="49"/>
  <c r="CJ49" i="49"/>
  <c r="CI49" i="49"/>
  <c r="CH49" i="49"/>
  <c r="CG49" i="49"/>
  <c r="CE49" i="49"/>
  <c r="CD49" i="49"/>
  <c r="CC49" i="49"/>
  <c r="CB49" i="49"/>
  <c r="CA49" i="49"/>
  <c r="BZ49" i="49"/>
  <c r="BY49" i="49"/>
  <c r="BX49" i="49"/>
  <c r="BW49" i="49"/>
  <c r="BV49" i="49"/>
  <c r="BU49" i="49"/>
  <c r="DU49" i="49" s="1"/>
  <c r="BT49" i="49"/>
  <c r="BS49" i="49"/>
  <c r="BR49" i="49"/>
  <c r="BQ49" i="49"/>
  <c r="EQ49" i="49" s="1"/>
  <c r="BP49" i="49"/>
  <c r="BO49" i="49"/>
  <c r="BN49" i="49"/>
  <c r="BM49" i="49"/>
  <c r="BL49" i="49"/>
  <c r="BK49" i="49"/>
  <c r="BJ49" i="49"/>
  <c r="BI49" i="49"/>
  <c r="EI49" i="49" s="1"/>
  <c r="BH49" i="49"/>
  <c r="BG49" i="49"/>
  <c r="D49" i="49"/>
  <c r="DE48" i="49"/>
  <c r="DD48" i="49"/>
  <c r="DC48" i="49"/>
  <c r="DB48" i="49"/>
  <c r="DA48" i="49"/>
  <c r="CZ48" i="49"/>
  <c r="CY48" i="49"/>
  <c r="CX48" i="49"/>
  <c r="CW48" i="49"/>
  <c r="CV48" i="49"/>
  <c r="CU48" i="49"/>
  <c r="CT48" i="49"/>
  <c r="CS48" i="49"/>
  <c r="CR48" i="49"/>
  <c r="CQ48" i="49"/>
  <c r="CP48" i="49"/>
  <c r="CO48" i="49"/>
  <c r="CN48" i="49"/>
  <c r="CM48" i="49"/>
  <c r="CL48" i="49"/>
  <c r="CK48" i="49"/>
  <c r="CJ48" i="49"/>
  <c r="CI48" i="49"/>
  <c r="CH48" i="49"/>
  <c r="CG48" i="49"/>
  <c r="CE48" i="49"/>
  <c r="CD48" i="49"/>
  <c r="CC48" i="49"/>
  <c r="CB48" i="49"/>
  <c r="CA48" i="49"/>
  <c r="BZ48" i="49"/>
  <c r="BY48" i="49"/>
  <c r="BX48" i="49"/>
  <c r="BW48" i="49"/>
  <c r="BV48" i="49"/>
  <c r="BU48" i="49"/>
  <c r="BT48" i="49"/>
  <c r="BS48" i="49"/>
  <c r="BR48" i="49"/>
  <c r="BQ48" i="49"/>
  <c r="BP48" i="49"/>
  <c r="BO48" i="49"/>
  <c r="BN48" i="49"/>
  <c r="BM48" i="49"/>
  <c r="BL48" i="49"/>
  <c r="BK48" i="49"/>
  <c r="BJ48" i="49"/>
  <c r="BI48" i="49"/>
  <c r="BH48" i="49"/>
  <c r="BG48" i="49"/>
  <c r="D48" i="49"/>
  <c r="DE47" i="49"/>
  <c r="DD47" i="49"/>
  <c r="DC47" i="49"/>
  <c r="DB47" i="49"/>
  <c r="DA47" i="49"/>
  <c r="CZ47" i="49"/>
  <c r="CY47" i="49"/>
  <c r="CX47" i="49"/>
  <c r="CW47" i="49"/>
  <c r="CV47" i="49"/>
  <c r="CU47" i="49"/>
  <c r="CT47" i="49"/>
  <c r="CS47" i="49"/>
  <c r="CR47" i="49"/>
  <c r="CQ47" i="49"/>
  <c r="CP47" i="49"/>
  <c r="CO47" i="49"/>
  <c r="CN47" i="49"/>
  <c r="CM47" i="49"/>
  <c r="CL47" i="49"/>
  <c r="CK47" i="49"/>
  <c r="CJ47" i="49"/>
  <c r="CI47" i="49"/>
  <c r="CH47" i="49"/>
  <c r="CG47" i="49"/>
  <c r="CE47" i="49"/>
  <c r="CD47" i="49"/>
  <c r="CC47" i="49"/>
  <c r="CB47" i="49"/>
  <c r="CA47" i="49"/>
  <c r="EA47" i="49" s="1"/>
  <c r="BZ47" i="49"/>
  <c r="BY47" i="49"/>
  <c r="BX47" i="49"/>
  <c r="BW47" i="49"/>
  <c r="EW47" i="49" s="1"/>
  <c r="BV47" i="49"/>
  <c r="BU47" i="49"/>
  <c r="BT47" i="49"/>
  <c r="BS47" i="49"/>
  <c r="BR47" i="49"/>
  <c r="BQ47" i="49"/>
  <c r="BP47" i="49"/>
  <c r="BO47" i="49"/>
  <c r="EO47" i="49" s="1"/>
  <c r="BN47" i="49"/>
  <c r="BM47" i="49"/>
  <c r="BL47" i="49"/>
  <c r="BK47" i="49"/>
  <c r="DK47" i="49" s="1"/>
  <c r="BJ47" i="49"/>
  <c r="BI47" i="49"/>
  <c r="BH47" i="49"/>
  <c r="BG47" i="49"/>
  <c r="D47" i="49"/>
  <c r="DE46" i="49"/>
  <c r="DD46" i="49"/>
  <c r="DC46" i="49"/>
  <c r="DB46" i="49"/>
  <c r="DA46" i="49"/>
  <c r="CZ46" i="49"/>
  <c r="CY46" i="49"/>
  <c r="CX46" i="49"/>
  <c r="CW46" i="49"/>
  <c r="CV46" i="49"/>
  <c r="CU46" i="49"/>
  <c r="CT46" i="49"/>
  <c r="CS46" i="49"/>
  <c r="CR46" i="49"/>
  <c r="CQ46" i="49"/>
  <c r="CP46" i="49"/>
  <c r="CO46" i="49"/>
  <c r="CN46" i="49"/>
  <c r="CM46" i="49"/>
  <c r="CL46" i="49"/>
  <c r="CK46" i="49"/>
  <c r="CJ46" i="49"/>
  <c r="CI46" i="49"/>
  <c r="CH46" i="49"/>
  <c r="CG46" i="49"/>
  <c r="CE46" i="49"/>
  <c r="CD46" i="49"/>
  <c r="CC46" i="49"/>
  <c r="CB46" i="49"/>
  <c r="CA46" i="49"/>
  <c r="BZ46" i="49"/>
  <c r="BY46" i="49"/>
  <c r="BX46" i="49"/>
  <c r="BW46" i="49"/>
  <c r="BV46" i="49"/>
  <c r="BU46" i="49"/>
  <c r="BT46" i="49"/>
  <c r="BS46" i="49"/>
  <c r="DS46" i="49" s="1"/>
  <c r="BR46" i="49"/>
  <c r="BQ46" i="49"/>
  <c r="BP46" i="49"/>
  <c r="BO46" i="49"/>
  <c r="DO46" i="49" s="1"/>
  <c r="BN46" i="49"/>
  <c r="BM46" i="49"/>
  <c r="BL46" i="49"/>
  <c r="BK46" i="49"/>
  <c r="DK46" i="49" s="1"/>
  <c r="BJ46" i="49"/>
  <c r="BI46" i="49"/>
  <c r="BH46" i="49"/>
  <c r="BG46" i="49"/>
  <c r="DG46" i="49" s="1"/>
  <c r="D46" i="49"/>
  <c r="DE45" i="49"/>
  <c r="DD45" i="49"/>
  <c r="DC45" i="49"/>
  <c r="DB45" i="49"/>
  <c r="DA45" i="49"/>
  <c r="CZ45" i="49"/>
  <c r="CY45" i="49"/>
  <c r="CX45" i="49"/>
  <c r="CW45" i="49"/>
  <c r="CV45" i="49"/>
  <c r="CU45" i="49"/>
  <c r="CT45" i="49"/>
  <c r="CS45" i="49"/>
  <c r="CR45" i="49"/>
  <c r="CQ45" i="49"/>
  <c r="CP45" i="49"/>
  <c r="CO45" i="49"/>
  <c r="CN45" i="49"/>
  <c r="CM45" i="49"/>
  <c r="CL45" i="49"/>
  <c r="CK45" i="49"/>
  <c r="CJ45" i="49"/>
  <c r="CI45" i="49"/>
  <c r="CH45" i="49"/>
  <c r="CG45" i="49"/>
  <c r="CE45" i="49"/>
  <c r="CD45" i="49"/>
  <c r="CC45" i="49"/>
  <c r="FC45" i="49" s="1"/>
  <c r="CB45" i="49"/>
  <c r="CA45" i="49"/>
  <c r="BZ45" i="49"/>
  <c r="BY45" i="49"/>
  <c r="BX45" i="49"/>
  <c r="BW45" i="49"/>
  <c r="BV45" i="49"/>
  <c r="BU45" i="49"/>
  <c r="DU45" i="49" s="1"/>
  <c r="BT45" i="49"/>
  <c r="BS45" i="49"/>
  <c r="BR45" i="49"/>
  <c r="BQ45" i="49"/>
  <c r="DQ45" i="49" s="1"/>
  <c r="BP45" i="49"/>
  <c r="BO45" i="49"/>
  <c r="BN45" i="49"/>
  <c r="BM45" i="49"/>
  <c r="BL45" i="49"/>
  <c r="BK45" i="49"/>
  <c r="BJ45" i="49"/>
  <c r="BI45" i="49"/>
  <c r="EI45" i="49" s="1"/>
  <c r="BH45" i="49"/>
  <c r="BG45" i="49"/>
  <c r="D45" i="49"/>
  <c r="DE44" i="49"/>
  <c r="DD44" i="49"/>
  <c r="DC44" i="49"/>
  <c r="DB44" i="49"/>
  <c r="DA44" i="49"/>
  <c r="CZ44" i="49"/>
  <c r="CY44" i="49"/>
  <c r="CX44" i="49"/>
  <c r="CW44" i="49"/>
  <c r="CV44" i="49"/>
  <c r="CU44" i="49"/>
  <c r="CT44" i="49"/>
  <c r="CS44" i="49"/>
  <c r="CR44" i="49"/>
  <c r="CQ44" i="49"/>
  <c r="CP44" i="49"/>
  <c r="CO44" i="49"/>
  <c r="CN44" i="49"/>
  <c r="CM44" i="49"/>
  <c r="CL44" i="49"/>
  <c r="CK44" i="49"/>
  <c r="CJ44" i="49"/>
  <c r="CI44" i="49"/>
  <c r="CH44" i="49"/>
  <c r="CG44" i="49"/>
  <c r="CE44" i="49"/>
  <c r="CD44" i="49"/>
  <c r="CC44" i="49"/>
  <c r="CB44" i="49"/>
  <c r="CA44" i="49"/>
  <c r="BZ44" i="49"/>
  <c r="BY44" i="49"/>
  <c r="BX44" i="49"/>
  <c r="BW44" i="49"/>
  <c r="BV44" i="49"/>
  <c r="BU44" i="49"/>
  <c r="BT44" i="49"/>
  <c r="BS44" i="49"/>
  <c r="BR44" i="49"/>
  <c r="BQ44" i="49"/>
  <c r="BP44" i="49"/>
  <c r="BO44" i="49"/>
  <c r="BN44" i="49"/>
  <c r="BM44" i="49"/>
  <c r="BL44" i="49"/>
  <c r="BK44" i="49"/>
  <c r="BJ44" i="49"/>
  <c r="BI44" i="49"/>
  <c r="BH44" i="49"/>
  <c r="BG44" i="49"/>
  <c r="D44" i="49"/>
  <c r="DE43" i="49"/>
  <c r="DD43" i="49"/>
  <c r="DC43" i="49"/>
  <c r="DB43" i="49"/>
  <c r="DA43" i="49"/>
  <c r="CZ43" i="49"/>
  <c r="CY43" i="49"/>
  <c r="CX43" i="49"/>
  <c r="CW43" i="49"/>
  <c r="CV43" i="49"/>
  <c r="CU43" i="49"/>
  <c r="CT43" i="49"/>
  <c r="CS43" i="49"/>
  <c r="CR43" i="49"/>
  <c r="CQ43" i="49"/>
  <c r="CP43" i="49"/>
  <c r="CO43" i="49"/>
  <c r="CN43" i="49"/>
  <c r="CM43" i="49"/>
  <c r="CL43" i="49"/>
  <c r="CK43" i="49"/>
  <c r="CJ43" i="49"/>
  <c r="CI43" i="49"/>
  <c r="CH43" i="49"/>
  <c r="CG43" i="49"/>
  <c r="CE43" i="49"/>
  <c r="CD43" i="49"/>
  <c r="CC43" i="49"/>
  <c r="CB43" i="49"/>
  <c r="CA43" i="49"/>
  <c r="BZ43" i="49"/>
  <c r="BY43" i="49"/>
  <c r="BX43" i="49"/>
  <c r="BW43" i="49"/>
  <c r="DW43" i="49" s="1"/>
  <c r="BV43" i="49"/>
  <c r="BU43" i="49"/>
  <c r="BT43" i="49"/>
  <c r="BS43" i="49"/>
  <c r="BR43" i="49"/>
  <c r="BQ43" i="49"/>
  <c r="BP43" i="49"/>
  <c r="BO43" i="49"/>
  <c r="EO43" i="49" s="1"/>
  <c r="BN43" i="49"/>
  <c r="BM43" i="49"/>
  <c r="BL43" i="49"/>
  <c r="BK43" i="49"/>
  <c r="EK43" i="49" s="1"/>
  <c r="BJ43" i="49"/>
  <c r="BI43" i="49"/>
  <c r="BH43" i="49"/>
  <c r="BG43" i="49"/>
  <c r="D43" i="49"/>
  <c r="DE42" i="49"/>
  <c r="DD42" i="49"/>
  <c r="DC42" i="49"/>
  <c r="DB42" i="49"/>
  <c r="DA42" i="49"/>
  <c r="CZ42" i="49"/>
  <c r="CY42" i="49"/>
  <c r="CX42" i="49"/>
  <c r="CW42" i="49"/>
  <c r="CV42" i="49"/>
  <c r="CU42" i="49"/>
  <c r="CT42" i="49"/>
  <c r="CS42" i="49"/>
  <c r="CR42" i="49"/>
  <c r="CQ42" i="49"/>
  <c r="CP42" i="49"/>
  <c r="CO42" i="49"/>
  <c r="CN42" i="49"/>
  <c r="CM42" i="49"/>
  <c r="CL42" i="49"/>
  <c r="CK42" i="49"/>
  <c r="CJ42" i="49"/>
  <c r="CI42" i="49"/>
  <c r="CH42" i="49"/>
  <c r="CG42" i="49"/>
  <c r="CE42" i="49"/>
  <c r="CD42" i="49"/>
  <c r="CC42" i="49"/>
  <c r="CB42" i="49"/>
  <c r="FB42" i="49" s="1"/>
  <c r="CA42" i="49"/>
  <c r="BZ42" i="49"/>
  <c r="BY42" i="49"/>
  <c r="BX42" i="49"/>
  <c r="BW42" i="49"/>
  <c r="BV42" i="49"/>
  <c r="BU42" i="49"/>
  <c r="BT42" i="49"/>
  <c r="ET42" i="49" s="1"/>
  <c r="BS42" i="49"/>
  <c r="BR42" i="49"/>
  <c r="BQ42" i="49"/>
  <c r="BP42" i="49"/>
  <c r="EP42" i="49" s="1"/>
  <c r="BO42" i="49"/>
  <c r="BN42" i="49"/>
  <c r="BM42" i="49"/>
  <c r="BL42" i="49"/>
  <c r="BK42" i="49"/>
  <c r="BJ42" i="49"/>
  <c r="BI42" i="49"/>
  <c r="BH42" i="49"/>
  <c r="EH42" i="49" s="1"/>
  <c r="BG42" i="49"/>
  <c r="D42" i="49"/>
  <c r="DE41" i="49"/>
  <c r="DD41" i="49"/>
  <c r="DC41" i="49"/>
  <c r="DB41" i="49"/>
  <c r="DA41" i="49"/>
  <c r="CZ41" i="49"/>
  <c r="CY41" i="49"/>
  <c r="CX41" i="49"/>
  <c r="CW41" i="49"/>
  <c r="CV41" i="49"/>
  <c r="CU41" i="49"/>
  <c r="CT41" i="49"/>
  <c r="CS41" i="49"/>
  <c r="CR41" i="49"/>
  <c r="CQ41" i="49"/>
  <c r="CP41" i="49"/>
  <c r="CO41" i="49"/>
  <c r="CN41" i="49"/>
  <c r="CM41" i="49"/>
  <c r="CL41" i="49"/>
  <c r="CK41" i="49"/>
  <c r="CJ41" i="49"/>
  <c r="CI41" i="49"/>
  <c r="CH41" i="49"/>
  <c r="CG41" i="49"/>
  <c r="CE41" i="49"/>
  <c r="CD41" i="49"/>
  <c r="CC41" i="49"/>
  <c r="CB41" i="49"/>
  <c r="CA41" i="49"/>
  <c r="BZ41" i="49"/>
  <c r="BY41" i="49"/>
  <c r="BX41" i="49"/>
  <c r="BW41" i="49"/>
  <c r="BV41" i="49"/>
  <c r="BU41" i="49"/>
  <c r="BT41" i="49"/>
  <c r="BS41" i="49"/>
  <c r="BR41" i="49"/>
  <c r="BQ41" i="49"/>
  <c r="BP41" i="49"/>
  <c r="BO41" i="49"/>
  <c r="BN41" i="49"/>
  <c r="BM41" i="49"/>
  <c r="BL41" i="49"/>
  <c r="BK41" i="49"/>
  <c r="BJ41" i="49"/>
  <c r="BI41" i="49"/>
  <c r="BH41" i="49"/>
  <c r="BG41" i="49"/>
  <c r="D41" i="49"/>
  <c r="EM40" i="49"/>
  <c r="DE40" i="49"/>
  <c r="DD40" i="49"/>
  <c r="DC40" i="49"/>
  <c r="DB40" i="49"/>
  <c r="DA40" i="49"/>
  <c r="CZ40" i="49"/>
  <c r="CY40" i="49"/>
  <c r="CX40" i="49"/>
  <c r="CW40" i="49"/>
  <c r="CV40" i="49"/>
  <c r="CU40" i="49"/>
  <c r="CT40" i="49"/>
  <c r="CS40" i="49"/>
  <c r="CR40" i="49"/>
  <c r="CQ40" i="49"/>
  <c r="CP40" i="49"/>
  <c r="CO40" i="49"/>
  <c r="CN40" i="49"/>
  <c r="CM40" i="49"/>
  <c r="CL40" i="49"/>
  <c r="CK40" i="49"/>
  <c r="CJ40" i="49"/>
  <c r="CI40" i="49"/>
  <c r="CH40" i="49"/>
  <c r="CG40" i="49"/>
  <c r="CE40" i="49"/>
  <c r="CD40" i="49"/>
  <c r="CC40" i="49"/>
  <c r="CB40" i="49"/>
  <c r="CA40" i="49"/>
  <c r="BZ40" i="49"/>
  <c r="DZ40" i="49" s="1"/>
  <c r="BY40" i="49"/>
  <c r="BX40" i="49"/>
  <c r="BW40" i="49"/>
  <c r="BV40" i="49"/>
  <c r="EV40" i="49" s="1"/>
  <c r="BU40" i="49"/>
  <c r="BT40" i="49"/>
  <c r="BS40" i="49"/>
  <c r="BR40" i="49"/>
  <c r="BQ40" i="49"/>
  <c r="BP40" i="49"/>
  <c r="BO40" i="49"/>
  <c r="BN40" i="49"/>
  <c r="EN40" i="49" s="1"/>
  <c r="BM40" i="49"/>
  <c r="BL40" i="49"/>
  <c r="BK40" i="49"/>
  <c r="BJ40" i="49"/>
  <c r="BI40" i="49"/>
  <c r="BH40" i="49"/>
  <c r="BG40" i="49"/>
  <c r="D40" i="49"/>
  <c r="DE39" i="49"/>
  <c r="FE39" i="49" s="1"/>
  <c r="DD39" i="49"/>
  <c r="DC39" i="49"/>
  <c r="DB39" i="49"/>
  <c r="DA39" i="49"/>
  <c r="CZ39" i="49"/>
  <c r="CY39" i="49"/>
  <c r="CX39" i="49"/>
  <c r="CW39" i="49"/>
  <c r="CV39" i="49"/>
  <c r="CU39" i="49"/>
  <c r="CT39" i="49"/>
  <c r="CS39" i="49"/>
  <c r="ES39" i="49" s="1"/>
  <c r="CR39" i="49"/>
  <c r="CQ39" i="49"/>
  <c r="CP39" i="49"/>
  <c r="CO39" i="49"/>
  <c r="CN39" i="49"/>
  <c r="CM39" i="49"/>
  <c r="CL39" i="49"/>
  <c r="CK39" i="49"/>
  <c r="CJ39" i="49"/>
  <c r="CI39" i="49"/>
  <c r="CH39" i="49"/>
  <c r="CG39" i="49"/>
  <c r="CE39" i="49"/>
  <c r="CD39" i="49"/>
  <c r="FD39" i="49" s="1"/>
  <c r="CC39" i="49"/>
  <c r="CB39" i="49"/>
  <c r="CA39" i="49"/>
  <c r="BZ39" i="49"/>
  <c r="BY39" i="49"/>
  <c r="BX39" i="49"/>
  <c r="BW39" i="49"/>
  <c r="BV39" i="49"/>
  <c r="EV39" i="49" s="1"/>
  <c r="BU39" i="49"/>
  <c r="BT39" i="49"/>
  <c r="BS39" i="49"/>
  <c r="BR39" i="49"/>
  <c r="BQ39" i="49"/>
  <c r="BP39" i="49"/>
  <c r="BO39" i="49"/>
  <c r="BN39" i="49"/>
  <c r="BM39" i="49"/>
  <c r="BL39" i="49"/>
  <c r="BK39" i="49"/>
  <c r="BJ39" i="49"/>
  <c r="BI39" i="49"/>
  <c r="BH39" i="49"/>
  <c r="BG39" i="49"/>
  <c r="D39" i="49"/>
  <c r="DE38" i="49"/>
  <c r="DD38" i="49"/>
  <c r="DC38" i="49"/>
  <c r="DB38" i="49"/>
  <c r="DA38" i="49"/>
  <c r="CZ38" i="49"/>
  <c r="CY38" i="49"/>
  <c r="CX38" i="49"/>
  <c r="CW38" i="49"/>
  <c r="CV38" i="49"/>
  <c r="CU38" i="49"/>
  <c r="CT38" i="49"/>
  <c r="CS38" i="49"/>
  <c r="CR38" i="49"/>
  <c r="CQ38" i="49"/>
  <c r="CP38" i="49"/>
  <c r="CO38" i="49"/>
  <c r="CN38" i="49"/>
  <c r="CM38" i="49"/>
  <c r="CL38" i="49"/>
  <c r="CK38" i="49"/>
  <c r="CJ38" i="49"/>
  <c r="CI38" i="49"/>
  <c r="CH38" i="49"/>
  <c r="CG38" i="49"/>
  <c r="CE38" i="49"/>
  <c r="EE38" i="49" s="1"/>
  <c r="CD38" i="49"/>
  <c r="CC38" i="49"/>
  <c r="CB38" i="49"/>
  <c r="CA38" i="49"/>
  <c r="EA38" i="49" s="1"/>
  <c r="BZ38" i="49"/>
  <c r="BY38" i="49"/>
  <c r="BX38" i="49"/>
  <c r="BW38" i="49"/>
  <c r="BV38" i="49"/>
  <c r="BU38" i="49"/>
  <c r="BT38" i="49"/>
  <c r="BS38" i="49"/>
  <c r="DS38" i="49" s="1"/>
  <c r="BR38" i="49"/>
  <c r="BQ38" i="49"/>
  <c r="BP38" i="49"/>
  <c r="BO38" i="49"/>
  <c r="DO38" i="49" s="1"/>
  <c r="BN38" i="49"/>
  <c r="BM38" i="49"/>
  <c r="BL38" i="49"/>
  <c r="BK38" i="49"/>
  <c r="BJ38" i="49"/>
  <c r="BI38" i="49"/>
  <c r="BH38" i="49"/>
  <c r="BG38" i="49"/>
  <c r="D38" i="49"/>
  <c r="DE37" i="49"/>
  <c r="DD37" i="49"/>
  <c r="DC37" i="49"/>
  <c r="DB37" i="49"/>
  <c r="DA37" i="49"/>
  <c r="CZ37" i="49"/>
  <c r="CY37" i="49"/>
  <c r="CX37" i="49"/>
  <c r="CW37" i="49"/>
  <c r="CV37" i="49"/>
  <c r="CU37" i="49"/>
  <c r="CT37" i="49"/>
  <c r="CS37" i="49"/>
  <c r="CR37" i="49"/>
  <c r="CQ37" i="49"/>
  <c r="CP37" i="49"/>
  <c r="CO37" i="49"/>
  <c r="CN37" i="49"/>
  <c r="CM37" i="49"/>
  <c r="CL37" i="49"/>
  <c r="CK37" i="49"/>
  <c r="CJ37" i="49"/>
  <c r="CI37" i="49"/>
  <c r="CH37" i="49"/>
  <c r="CG37" i="49"/>
  <c r="CE37" i="49"/>
  <c r="CD37" i="49"/>
  <c r="ED37" i="49" s="1"/>
  <c r="CC37" i="49"/>
  <c r="CB37" i="49"/>
  <c r="CA37" i="49"/>
  <c r="BZ37" i="49"/>
  <c r="BY37" i="49"/>
  <c r="BX37" i="49"/>
  <c r="BW37" i="49"/>
  <c r="BV37" i="49"/>
  <c r="DV37" i="49" s="1"/>
  <c r="BU37" i="49"/>
  <c r="BT37" i="49"/>
  <c r="BS37" i="49"/>
  <c r="BR37" i="49"/>
  <c r="DR37" i="49" s="1"/>
  <c r="BQ37" i="49"/>
  <c r="BP37" i="49"/>
  <c r="BO37" i="49"/>
  <c r="BN37" i="49"/>
  <c r="BM37" i="49"/>
  <c r="BL37" i="49"/>
  <c r="BK37" i="49"/>
  <c r="BJ37" i="49"/>
  <c r="BI37" i="49"/>
  <c r="BH37" i="49"/>
  <c r="BG37" i="49"/>
  <c r="D37" i="49"/>
  <c r="DE36" i="49"/>
  <c r="DD36" i="49"/>
  <c r="DC36" i="49"/>
  <c r="DB36" i="49"/>
  <c r="DA36" i="49"/>
  <c r="CZ36" i="49"/>
  <c r="CY36" i="49"/>
  <c r="CX36" i="49"/>
  <c r="CW36" i="49"/>
  <c r="CV36" i="49"/>
  <c r="CU36" i="49"/>
  <c r="CT36" i="49"/>
  <c r="CS36" i="49"/>
  <c r="CR36" i="49"/>
  <c r="CQ36" i="49"/>
  <c r="CP36" i="49"/>
  <c r="CO36" i="49"/>
  <c r="CN36" i="49"/>
  <c r="CM36" i="49"/>
  <c r="CL36" i="49"/>
  <c r="CK36" i="49"/>
  <c r="CJ36" i="49"/>
  <c r="CI36" i="49"/>
  <c r="CH36" i="49"/>
  <c r="CG36" i="49"/>
  <c r="CE36" i="49"/>
  <c r="CD36" i="49"/>
  <c r="CC36" i="49"/>
  <c r="CB36" i="49"/>
  <c r="CA36" i="49"/>
  <c r="BZ36" i="49"/>
  <c r="BY36" i="49"/>
  <c r="BX36" i="49"/>
  <c r="BW36" i="49"/>
  <c r="BV36" i="49"/>
  <c r="BU36" i="49"/>
  <c r="BT36" i="49"/>
  <c r="BS36" i="49"/>
  <c r="BR36" i="49"/>
  <c r="BQ36" i="49"/>
  <c r="BP36" i="49"/>
  <c r="BO36" i="49"/>
  <c r="BN36" i="49"/>
  <c r="BM36" i="49"/>
  <c r="BL36" i="49"/>
  <c r="BK36" i="49"/>
  <c r="BJ36" i="49"/>
  <c r="BI36" i="49"/>
  <c r="BH36" i="49"/>
  <c r="BG36" i="49"/>
  <c r="D36" i="49"/>
  <c r="DE35" i="49"/>
  <c r="DD35" i="49"/>
  <c r="DC35" i="49"/>
  <c r="DB35" i="49"/>
  <c r="DA35" i="49"/>
  <c r="CZ35" i="49"/>
  <c r="CY35" i="49"/>
  <c r="CX35" i="49"/>
  <c r="CW35" i="49"/>
  <c r="CV35" i="49"/>
  <c r="CU35" i="49"/>
  <c r="CT35" i="49"/>
  <c r="DT35" i="49" s="1"/>
  <c r="CS35" i="49"/>
  <c r="CR35" i="49"/>
  <c r="CQ35" i="49"/>
  <c r="CP35" i="49"/>
  <c r="CO35" i="49"/>
  <c r="CN35" i="49"/>
  <c r="CM35" i="49"/>
  <c r="CL35" i="49"/>
  <c r="CK35" i="49"/>
  <c r="CJ35" i="49"/>
  <c r="CI35" i="49"/>
  <c r="CH35" i="49"/>
  <c r="CG35" i="49"/>
  <c r="CE35" i="49"/>
  <c r="CD35" i="49"/>
  <c r="CC35" i="49"/>
  <c r="CB35" i="49"/>
  <c r="CA35" i="49"/>
  <c r="FA35" i="49" s="1"/>
  <c r="BZ35" i="49"/>
  <c r="BY35" i="49"/>
  <c r="BX35" i="49"/>
  <c r="BW35" i="49"/>
  <c r="DW35" i="49" s="1"/>
  <c r="BV35" i="49"/>
  <c r="BU35" i="49"/>
  <c r="BT35" i="49"/>
  <c r="BS35" i="49"/>
  <c r="BR35" i="49"/>
  <c r="BQ35" i="49"/>
  <c r="BP35" i="49"/>
  <c r="BO35" i="49"/>
  <c r="EO35" i="49" s="1"/>
  <c r="BN35" i="49"/>
  <c r="BM35" i="49"/>
  <c r="BL35" i="49"/>
  <c r="BK35" i="49"/>
  <c r="EK35" i="49" s="1"/>
  <c r="BJ35" i="49"/>
  <c r="BI35" i="49"/>
  <c r="BH35" i="49"/>
  <c r="BG35" i="49"/>
  <c r="D35" i="49"/>
  <c r="DE34" i="49"/>
  <c r="DD34" i="49"/>
  <c r="DC34" i="49"/>
  <c r="DB34" i="49"/>
  <c r="DA34" i="49"/>
  <c r="CZ34" i="49"/>
  <c r="CY34" i="49"/>
  <c r="CX34" i="49"/>
  <c r="CW34" i="49"/>
  <c r="EW34" i="49" s="1"/>
  <c r="CV34" i="49"/>
  <c r="CU34" i="49"/>
  <c r="CT34" i="49"/>
  <c r="CS34" i="49"/>
  <c r="CR34" i="49"/>
  <c r="CQ34" i="49"/>
  <c r="CP34" i="49"/>
  <c r="CO34" i="49"/>
  <c r="CN34" i="49"/>
  <c r="CM34" i="49"/>
  <c r="CL34" i="49"/>
  <c r="CK34" i="49"/>
  <c r="CJ34" i="49"/>
  <c r="CI34" i="49"/>
  <c r="CH34" i="49"/>
  <c r="CG34" i="49"/>
  <c r="CE34" i="49"/>
  <c r="CD34" i="49"/>
  <c r="CC34" i="49"/>
  <c r="CB34" i="49"/>
  <c r="CA34" i="49"/>
  <c r="BZ34" i="49"/>
  <c r="BY34" i="49"/>
  <c r="BX34" i="49"/>
  <c r="DX34" i="49" s="1"/>
  <c r="BW34" i="49"/>
  <c r="BV34" i="49"/>
  <c r="BU34" i="49"/>
  <c r="BT34" i="49"/>
  <c r="BS34" i="49"/>
  <c r="BR34" i="49"/>
  <c r="BQ34" i="49"/>
  <c r="BP34" i="49"/>
  <c r="BO34" i="49"/>
  <c r="BN34" i="49"/>
  <c r="BM34" i="49"/>
  <c r="BL34" i="49"/>
  <c r="EL34" i="49" s="1"/>
  <c r="BK34" i="49"/>
  <c r="BJ34" i="49"/>
  <c r="BI34" i="49"/>
  <c r="BH34" i="49"/>
  <c r="BG34" i="49"/>
  <c r="D34" i="49"/>
  <c r="DE33" i="49"/>
  <c r="DD33" i="49"/>
  <c r="DC33" i="49"/>
  <c r="DB33" i="49"/>
  <c r="DA33" i="49"/>
  <c r="CZ33" i="49"/>
  <c r="CY33" i="49"/>
  <c r="CX33" i="49"/>
  <c r="CW33" i="49"/>
  <c r="CV33" i="49"/>
  <c r="CU33" i="49"/>
  <c r="CT33" i="49"/>
  <c r="CS33" i="49"/>
  <c r="CR33" i="49"/>
  <c r="CQ33" i="49"/>
  <c r="CP33" i="49"/>
  <c r="CO33" i="49"/>
  <c r="CN33" i="49"/>
  <c r="CM33" i="49"/>
  <c r="CL33" i="49"/>
  <c r="CK33" i="49"/>
  <c r="CJ33" i="49"/>
  <c r="CI33" i="49"/>
  <c r="CH33" i="49"/>
  <c r="CG33" i="49"/>
  <c r="CE33" i="49"/>
  <c r="CD33" i="49"/>
  <c r="CC33" i="49"/>
  <c r="CB33" i="49"/>
  <c r="CA33" i="49"/>
  <c r="BZ33" i="49"/>
  <c r="BY33" i="49"/>
  <c r="BX33" i="49"/>
  <c r="BW33" i="49"/>
  <c r="BV33" i="49"/>
  <c r="BU33" i="49"/>
  <c r="BT33" i="49"/>
  <c r="BS33" i="49"/>
  <c r="BR33" i="49"/>
  <c r="ER33" i="49" s="1"/>
  <c r="BQ33" i="49"/>
  <c r="BP33" i="49"/>
  <c r="BO33" i="49"/>
  <c r="BN33" i="49"/>
  <c r="BM33" i="49"/>
  <c r="BL33" i="49"/>
  <c r="BK33" i="49"/>
  <c r="BJ33" i="49"/>
  <c r="EJ33" i="49" s="1"/>
  <c r="BI33" i="49"/>
  <c r="BH33" i="49"/>
  <c r="BG33" i="49"/>
  <c r="D33" i="49"/>
  <c r="DE32" i="49"/>
  <c r="DD32" i="49"/>
  <c r="DC32" i="49"/>
  <c r="DB32" i="49"/>
  <c r="DA32" i="49"/>
  <c r="CZ32" i="49"/>
  <c r="CY32" i="49"/>
  <c r="CX32" i="49"/>
  <c r="CW32" i="49"/>
  <c r="CV32" i="49"/>
  <c r="CU32" i="49"/>
  <c r="CT32" i="49"/>
  <c r="CS32" i="49"/>
  <c r="CR32" i="49"/>
  <c r="CQ32" i="49"/>
  <c r="CP32" i="49"/>
  <c r="CO32" i="49"/>
  <c r="CN32" i="49"/>
  <c r="CM32" i="49"/>
  <c r="CL32" i="49"/>
  <c r="CK32" i="49"/>
  <c r="CJ32" i="49"/>
  <c r="CI32" i="49"/>
  <c r="CH32" i="49"/>
  <c r="CG32" i="49"/>
  <c r="CE32" i="49"/>
  <c r="CD32" i="49"/>
  <c r="CC32" i="49"/>
  <c r="CB32" i="49"/>
  <c r="CA32" i="49"/>
  <c r="BZ32" i="49"/>
  <c r="BY32" i="49"/>
  <c r="BX32" i="49"/>
  <c r="BW32" i="49"/>
  <c r="BV32" i="49"/>
  <c r="BU32" i="49"/>
  <c r="BT32" i="49"/>
  <c r="BS32" i="49"/>
  <c r="BR32" i="49"/>
  <c r="BQ32" i="49"/>
  <c r="BP32" i="49"/>
  <c r="BO32" i="49"/>
  <c r="BN32" i="49"/>
  <c r="BM32" i="49"/>
  <c r="BL32" i="49"/>
  <c r="BK32" i="49"/>
  <c r="BJ32" i="49"/>
  <c r="BI32" i="49"/>
  <c r="BH32" i="49"/>
  <c r="BG32" i="49"/>
  <c r="D32" i="49"/>
  <c r="DE31" i="49"/>
  <c r="DD31" i="49"/>
  <c r="DC31" i="49"/>
  <c r="DB31" i="49"/>
  <c r="DA31" i="49"/>
  <c r="CZ31" i="49"/>
  <c r="CY31" i="49"/>
  <c r="CX31" i="49"/>
  <c r="CW31" i="49"/>
  <c r="CV31" i="49"/>
  <c r="CU31" i="49"/>
  <c r="CT31" i="49"/>
  <c r="CS31" i="49"/>
  <c r="CR31" i="49"/>
  <c r="CQ31" i="49"/>
  <c r="CP31" i="49"/>
  <c r="CO31" i="49"/>
  <c r="CN31" i="49"/>
  <c r="CM31" i="49"/>
  <c r="CL31" i="49"/>
  <c r="CK31" i="49"/>
  <c r="CJ31" i="49"/>
  <c r="CI31" i="49"/>
  <c r="CH31" i="49"/>
  <c r="CG31" i="49"/>
  <c r="CE31" i="49"/>
  <c r="CD31" i="49"/>
  <c r="CC31" i="49"/>
  <c r="CB31" i="49"/>
  <c r="CA31" i="49"/>
  <c r="EA31" i="49" s="1"/>
  <c r="BZ31" i="49"/>
  <c r="BY31" i="49"/>
  <c r="BX31" i="49"/>
  <c r="BW31" i="49"/>
  <c r="DW31" i="49" s="1"/>
  <c r="BV31" i="49"/>
  <c r="BU31" i="49"/>
  <c r="BT31" i="49"/>
  <c r="BS31" i="49"/>
  <c r="BR31" i="49"/>
  <c r="BQ31" i="49"/>
  <c r="BP31" i="49"/>
  <c r="BO31" i="49"/>
  <c r="BN31" i="49"/>
  <c r="BM31" i="49"/>
  <c r="BL31" i="49"/>
  <c r="BK31" i="49"/>
  <c r="BJ31" i="49"/>
  <c r="BI31" i="49"/>
  <c r="BH31" i="49"/>
  <c r="BG31" i="49"/>
  <c r="D31" i="49"/>
  <c r="DE30" i="49"/>
  <c r="DD30" i="49"/>
  <c r="DC30" i="49"/>
  <c r="DB30" i="49"/>
  <c r="DA30" i="49"/>
  <c r="CZ30" i="49"/>
  <c r="CY30" i="49"/>
  <c r="CX30" i="49"/>
  <c r="CW30" i="49"/>
  <c r="CV30" i="49"/>
  <c r="CU30" i="49"/>
  <c r="CT30" i="49"/>
  <c r="CS30" i="49"/>
  <c r="CR30" i="49"/>
  <c r="CQ30" i="49"/>
  <c r="CP30" i="49"/>
  <c r="CO30" i="49"/>
  <c r="CN30" i="49"/>
  <c r="CM30" i="49"/>
  <c r="CL30" i="49"/>
  <c r="CK30" i="49"/>
  <c r="CJ30" i="49"/>
  <c r="CI30" i="49"/>
  <c r="CH30" i="49"/>
  <c r="CG30" i="49"/>
  <c r="CE30" i="49"/>
  <c r="CD30" i="49"/>
  <c r="CC30" i="49"/>
  <c r="CB30" i="49"/>
  <c r="FB30" i="49" s="1"/>
  <c r="CA30" i="49"/>
  <c r="BZ30" i="49"/>
  <c r="BY30" i="49"/>
  <c r="BX30" i="49"/>
  <c r="BW30" i="49"/>
  <c r="BV30" i="49"/>
  <c r="BU30" i="49"/>
  <c r="BT30" i="49"/>
  <c r="DT30" i="49" s="1"/>
  <c r="BS30" i="49"/>
  <c r="BR30" i="49"/>
  <c r="BQ30" i="49"/>
  <c r="BP30" i="49"/>
  <c r="EP30" i="49" s="1"/>
  <c r="BO30" i="49"/>
  <c r="BN30" i="49"/>
  <c r="BM30" i="49"/>
  <c r="BL30" i="49"/>
  <c r="BK30" i="49"/>
  <c r="BJ30" i="49"/>
  <c r="BI30" i="49"/>
  <c r="BH30" i="49"/>
  <c r="DH30" i="49" s="1"/>
  <c r="BG30" i="49"/>
  <c r="D30" i="49"/>
  <c r="DE29" i="49"/>
  <c r="DD29" i="49"/>
  <c r="DC29" i="49"/>
  <c r="DB29" i="49"/>
  <c r="DA29" i="49"/>
  <c r="CZ29" i="49"/>
  <c r="CY29" i="49"/>
  <c r="CX29" i="49"/>
  <c r="CW29" i="49"/>
  <c r="CV29" i="49"/>
  <c r="CU29" i="49"/>
  <c r="CT29" i="49"/>
  <c r="CS29" i="49"/>
  <c r="CR29" i="49"/>
  <c r="CQ29" i="49"/>
  <c r="CP29" i="49"/>
  <c r="CO29" i="49"/>
  <c r="CN29" i="49"/>
  <c r="CM29" i="49"/>
  <c r="CL29" i="49"/>
  <c r="CK29" i="49"/>
  <c r="CJ29" i="49"/>
  <c r="CI29" i="49"/>
  <c r="CH29" i="49"/>
  <c r="CG29" i="49"/>
  <c r="CE29" i="49"/>
  <c r="CD29" i="49"/>
  <c r="CC29" i="49"/>
  <c r="FC29" i="49" s="1"/>
  <c r="CB29" i="49"/>
  <c r="CA29" i="49"/>
  <c r="BZ29" i="49"/>
  <c r="BY29" i="49"/>
  <c r="BX29" i="49"/>
  <c r="BW29" i="49"/>
  <c r="BV29" i="49"/>
  <c r="BU29" i="49"/>
  <c r="EU29" i="49" s="1"/>
  <c r="BT29" i="49"/>
  <c r="BS29" i="49"/>
  <c r="BR29" i="49"/>
  <c r="BQ29" i="49"/>
  <c r="BP29" i="49"/>
  <c r="BO29" i="49"/>
  <c r="BN29" i="49"/>
  <c r="BM29" i="49"/>
  <c r="EM29" i="49" s="1"/>
  <c r="BL29" i="49"/>
  <c r="BK29" i="49"/>
  <c r="BJ29" i="49"/>
  <c r="BI29" i="49"/>
  <c r="BH29" i="49"/>
  <c r="BG29" i="49"/>
  <c r="D29" i="49"/>
  <c r="DE28" i="49"/>
  <c r="DD28" i="49"/>
  <c r="DC28" i="49"/>
  <c r="DB28" i="49"/>
  <c r="DA28" i="49"/>
  <c r="CZ28" i="49"/>
  <c r="CY28" i="49"/>
  <c r="CX28" i="49"/>
  <c r="CW28" i="49"/>
  <c r="CV28" i="49"/>
  <c r="CU28" i="49"/>
  <c r="CT28" i="49"/>
  <c r="CS28" i="49"/>
  <c r="CR28" i="49"/>
  <c r="CQ28" i="49"/>
  <c r="CP28" i="49"/>
  <c r="CO28" i="49"/>
  <c r="CN28" i="49"/>
  <c r="CM28" i="49"/>
  <c r="CL28" i="49"/>
  <c r="CK28" i="49"/>
  <c r="CJ28" i="49"/>
  <c r="CI28" i="49"/>
  <c r="CH28" i="49"/>
  <c r="CG28" i="49"/>
  <c r="CE28" i="49"/>
  <c r="CD28" i="49"/>
  <c r="CC28" i="49"/>
  <c r="CB28" i="49"/>
  <c r="CA28" i="49"/>
  <c r="BZ28" i="49"/>
  <c r="BY28" i="49"/>
  <c r="BX28" i="49"/>
  <c r="BW28" i="49"/>
  <c r="BV28" i="49"/>
  <c r="BU28" i="49"/>
  <c r="BT28" i="49"/>
  <c r="BS28" i="49"/>
  <c r="BR28" i="49"/>
  <c r="BQ28" i="49"/>
  <c r="BP28" i="49"/>
  <c r="BO28" i="49"/>
  <c r="BN28" i="49"/>
  <c r="BM28" i="49"/>
  <c r="BL28" i="49"/>
  <c r="BK28" i="49"/>
  <c r="BJ28" i="49"/>
  <c r="BI28" i="49"/>
  <c r="BH28" i="49"/>
  <c r="BG28" i="49"/>
  <c r="D28" i="49"/>
  <c r="DE27" i="49"/>
  <c r="DD27" i="49"/>
  <c r="DC27" i="49"/>
  <c r="DB27" i="49"/>
  <c r="DA27" i="49"/>
  <c r="CZ27" i="49"/>
  <c r="CY27" i="49"/>
  <c r="CX27" i="49"/>
  <c r="CW27" i="49"/>
  <c r="CV27" i="49"/>
  <c r="CU27" i="49"/>
  <c r="CT27" i="49"/>
  <c r="CS27" i="49"/>
  <c r="CR27" i="49"/>
  <c r="CQ27" i="49"/>
  <c r="CP27" i="49"/>
  <c r="CO27" i="49"/>
  <c r="CN27" i="49"/>
  <c r="CM27" i="49"/>
  <c r="CL27" i="49"/>
  <c r="CK27" i="49"/>
  <c r="CJ27" i="49"/>
  <c r="CI27" i="49"/>
  <c r="CH27" i="49"/>
  <c r="CG27" i="49"/>
  <c r="CE27" i="49"/>
  <c r="CD27" i="49"/>
  <c r="CC27" i="49"/>
  <c r="CB27" i="49"/>
  <c r="CA27" i="49"/>
  <c r="BZ27" i="49"/>
  <c r="BY27" i="49"/>
  <c r="BX27" i="49"/>
  <c r="BW27" i="49"/>
  <c r="BV27" i="49"/>
  <c r="BU27" i="49"/>
  <c r="BT27" i="49"/>
  <c r="BS27" i="49"/>
  <c r="BR27" i="49"/>
  <c r="BQ27" i="49"/>
  <c r="BP27" i="49"/>
  <c r="BO27" i="49"/>
  <c r="BN27" i="49"/>
  <c r="BM27" i="49"/>
  <c r="BL27" i="49"/>
  <c r="BK27" i="49"/>
  <c r="BJ27" i="49"/>
  <c r="BI27" i="49"/>
  <c r="BH27" i="49"/>
  <c r="BG27" i="49"/>
  <c r="D27" i="49"/>
  <c r="DE26" i="49"/>
  <c r="DD26" i="49"/>
  <c r="DC26" i="49"/>
  <c r="DB26" i="49"/>
  <c r="DA26" i="49"/>
  <c r="CZ26" i="49"/>
  <c r="CY26" i="49"/>
  <c r="CX26" i="49"/>
  <c r="DX26" i="49" s="1"/>
  <c r="CW26" i="49"/>
  <c r="CV26" i="49"/>
  <c r="CU26" i="49"/>
  <c r="CT26" i="49"/>
  <c r="CS26" i="49"/>
  <c r="CR26" i="49"/>
  <c r="CQ26" i="49"/>
  <c r="CP26" i="49"/>
  <c r="CO26" i="49"/>
  <c r="CN26" i="49"/>
  <c r="CM26" i="49"/>
  <c r="CL26" i="49"/>
  <c r="DL26" i="49" s="1"/>
  <c r="CK26" i="49"/>
  <c r="CJ26" i="49"/>
  <c r="CI26" i="49"/>
  <c r="CH26" i="49"/>
  <c r="CG26" i="49"/>
  <c r="CE26" i="49"/>
  <c r="EE26" i="49" s="1"/>
  <c r="CD26" i="49"/>
  <c r="CC26" i="49"/>
  <c r="CB26" i="49"/>
  <c r="FB26" i="49" s="1"/>
  <c r="CA26" i="49"/>
  <c r="EA26" i="49" s="1"/>
  <c r="BZ26" i="49"/>
  <c r="BY26" i="49"/>
  <c r="BX26" i="49"/>
  <c r="BW26" i="49"/>
  <c r="DW26" i="49" s="1"/>
  <c r="BV26" i="49"/>
  <c r="BU26" i="49"/>
  <c r="BT26" i="49"/>
  <c r="ET26" i="49" s="1"/>
  <c r="BS26" i="49"/>
  <c r="DS26" i="49" s="1"/>
  <c r="BR26" i="49"/>
  <c r="BQ26" i="49"/>
  <c r="BP26" i="49"/>
  <c r="BO26" i="49"/>
  <c r="DO26" i="49" s="1"/>
  <c r="BN26" i="49"/>
  <c r="BM26" i="49"/>
  <c r="BL26" i="49"/>
  <c r="BK26" i="49"/>
  <c r="BJ26" i="49"/>
  <c r="BI26" i="49"/>
  <c r="BH26" i="49"/>
  <c r="BG26" i="49"/>
  <c r="D26" i="49"/>
  <c r="DE25" i="49"/>
  <c r="DD25" i="49"/>
  <c r="DC25" i="49"/>
  <c r="DB25" i="49"/>
  <c r="DA25" i="49"/>
  <c r="CZ25" i="49"/>
  <c r="CY25" i="49"/>
  <c r="CX25" i="49"/>
  <c r="CW25" i="49"/>
  <c r="CV25" i="49"/>
  <c r="CU25" i="49"/>
  <c r="CT25" i="49"/>
  <c r="CS25" i="49"/>
  <c r="CR25" i="49"/>
  <c r="CQ25" i="49"/>
  <c r="CP25" i="49"/>
  <c r="CO25" i="49"/>
  <c r="CN25" i="49"/>
  <c r="CM25" i="49"/>
  <c r="CL25" i="49"/>
  <c r="CK25" i="49"/>
  <c r="CJ25" i="49"/>
  <c r="CI25" i="49"/>
  <c r="CH25" i="49"/>
  <c r="CG25" i="49"/>
  <c r="CE25" i="49"/>
  <c r="CD25" i="49"/>
  <c r="CC25" i="49"/>
  <c r="CB25" i="49"/>
  <c r="CA25" i="49"/>
  <c r="BZ25" i="49"/>
  <c r="BY25" i="49"/>
  <c r="BX25" i="49"/>
  <c r="BW25" i="49"/>
  <c r="BV25" i="49"/>
  <c r="BU25" i="49"/>
  <c r="BT25" i="49"/>
  <c r="BS25" i="49"/>
  <c r="BR25" i="49"/>
  <c r="BQ25" i="49"/>
  <c r="BP25" i="49"/>
  <c r="BO25" i="49"/>
  <c r="BN25" i="49"/>
  <c r="BM25" i="49"/>
  <c r="BL25" i="49"/>
  <c r="BK25" i="49"/>
  <c r="BJ25" i="49"/>
  <c r="BI25" i="49"/>
  <c r="BH25" i="49"/>
  <c r="BG25" i="49"/>
  <c r="D25" i="49"/>
  <c r="DE24" i="49"/>
  <c r="DD24" i="49"/>
  <c r="DC24" i="49"/>
  <c r="DB24" i="49"/>
  <c r="DA24" i="49"/>
  <c r="CZ24" i="49"/>
  <c r="CY24" i="49"/>
  <c r="CX24" i="49"/>
  <c r="CW24" i="49"/>
  <c r="CV24" i="49"/>
  <c r="CU24" i="49"/>
  <c r="CT24" i="49"/>
  <c r="CS24" i="49"/>
  <c r="CR24" i="49"/>
  <c r="CQ24" i="49"/>
  <c r="CP24" i="49"/>
  <c r="CO24" i="49"/>
  <c r="CN24" i="49"/>
  <c r="CM24" i="49"/>
  <c r="CL24" i="49"/>
  <c r="CK24" i="49"/>
  <c r="CJ24" i="49"/>
  <c r="CI24" i="49"/>
  <c r="CH24" i="49"/>
  <c r="CG24" i="49"/>
  <c r="CE24" i="49"/>
  <c r="CD24" i="49"/>
  <c r="CC24" i="49"/>
  <c r="CB24" i="49"/>
  <c r="CA24" i="49"/>
  <c r="BZ24" i="49"/>
  <c r="BY24" i="49"/>
  <c r="BX24" i="49"/>
  <c r="BW24" i="49"/>
  <c r="BV24" i="49"/>
  <c r="EV24" i="49" s="1"/>
  <c r="BU24" i="49"/>
  <c r="BT24" i="49"/>
  <c r="BS24" i="49"/>
  <c r="BR24" i="49"/>
  <c r="BQ24" i="49"/>
  <c r="BP24" i="49"/>
  <c r="BO24" i="49"/>
  <c r="BN24" i="49"/>
  <c r="EN24" i="49" s="1"/>
  <c r="BM24" i="49"/>
  <c r="BL24" i="49"/>
  <c r="BK24" i="49"/>
  <c r="BJ24" i="49"/>
  <c r="EJ24" i="49" s="1"/>
  <c r="BI24" i="49"/>
  <c r="BH24" i="49"/>
  <c r="BG24" i="49"/>
  <c r="D24" i="49"/>
  <c r="DE23" i="49"/>
  <c r="DD23" i="49"/>
  <c r="DC23" i="49"/>
  <c r="DB23" i="49"/>
  <c r="DA23" i="49"/>
  <c r="CZ23" i="49"/>
  <c r="CY23" i="49"/>
  <c r="CX23" i="49"/>
  <c r="CW23" i="49"/>
  <c r="CV23" i="49"/>
  <c r="CU23" i="49"/>
  <c r="CT23" i="49"/>
  <c r="CS23" i="49"/>
  <c r="CR23" i="49"/>
  <c r="CQ23" i="49"/>
  <c r="CP23" i="49"/>
  <c r="CO23" i="49"/>
  <c r="CN23" i="49"/>
  <c r="CM23" i="49"/>
  <c r="CL23" i="49"/>
  <c r="CK23" i="49"/>
  <c r="CJ23" i="49"/>
  <c r="CI23" i="49"/>
  <c r="CH23" i="49"/>
  <c r="CG23" i="49"/>
  <c r="CE23" i="49"/>
  <c r="CD23" i="49"/>
  <c r="FD23" i="49" s="1"/>
  <c r="CC23" i="49"/>
  <c r="CB23" i="49"/>
  <c r="CA23" i="49"/>
  <c r="BZ23" i="49"/>
  <c r="BY23" i="49"/>
  <c r="BX23" i="49"/>
  <c r="BW23" i="49"/>
  <c r="BV23" i="49"/>
  <c r="BU23" i="49"/>
  <c r="BT23" i="49"/>
  <c r="BS23" i="49"/>
  <c r="BR23" i="49"/>
  <c r="BQ23" i="49"/>
  <c r="BP23" i="49"/>
  <c r="BO23" i="49"/>
  <c r="DO23" i="49" s="1"/>
  <c r="BN23" i="49"/>
  <c r="BM23" i="49"/>
  <c r="BL23" i="49"/>
  <c r="BK23" i="49"/>
  <c r="BJ23" i="49"/>
  <c r="BI23" i="49"/>
  <c r="BH23" i="49"/>
  <c r="BG23" i="49"/>
  <c r="D23" i="49"/>
  <c r="DE22" i="49"/>
  <c r="DD22" i="49"/>
  <c r="DC22" i="49"/>
  <c r="DB22" i="49"/>
  <c r="DA22" i="49"/>
  <c r="CZ22" i="49"/>
  <c r="CY22" i="49"/>
  <c r="CX22" i="49"/>
  <c r="CW22" i="49"/>
  <c r="CV22" i="49"/>
  <c r="CU22" i="49"/>
  <c r="CT22" i="49"/>
  <c r="CS22" i="49"/>
  <c r="CR22" i="49"/>
  <c r="CQ22" i="49"/>
  <c r="CP22" i="49"/>
  <c r="CO22" i="49"/>
  <c r="CN22" i="49"/>
  <c r="CM22" i="49"/>
  <c r="CL22" i="49"/>
  <c r="CK22" i="49"/>
  <c r="CJ22" i="49"/>
  <c r="CI22" i="49"/>
  <c r="CH22" i="49"/>
  <c r="CG22" i="49"/>
  <c r="CE22" i="49"/>
  <c r="CD22" i="49"/>
  <c r="CC22" i="49"/>
  <c r="CB22" i="49"/>
  <c r="CA22" i="49"/>
  <c r="FA22" i="49" s="1"/>
  <c r="BZ22" i="49"/>
  <c r="BY22" i="49"/>
  <c r="BX22" i="49"/>
  <c r="BW22" i="49"/>
  <c r="BV22" i="49"/>
  <c r="BU22" i="49"/>
  <c r="BT22" i="49"/>
  <c r="BS22" i="49"/>
  <c r="ES22" i="49" s="1"/>
  <c r="BR22" i="49"/>
  <c r="BQ22" i="49"/>
  <c r="BP22" i="49"/>
  <c r="BO22" i="49"/>
  <c r="BN22" i="49"/>
  <c r="BM22" i="49"/>
  <c r="BL22" i="49"/>
  <c r="BK22" i="49"/>
  <c r="BJ22" i="49"/>
  <c r="BI22" i="49"/>
  <c r="BH22" i="49"/>
  <c r="BG22" i="49"/>
  <c r="D22" i="49"/>
  <c r="DE21" i="49"/>
  <c r="DD21" i="49"/>
  <c r="DC21" i="49"/>
  <c r="DB21" i="49"/>
  <c r="DA21" i="49"/>
  <c r="CZ21" i="49"/>
  <c r="CY21" i="49"/>
  <c r="CX21" i="49"/>
  <c r="CW21" i="49"/>
  <c r="CV21" i="49"/>
  <c r="CU21" i="49"/>
  <c r="CT21" i="49"/>
  <c r="CS21" i="49"/>
  <c r="CR21" i="49"/>
  <c r="CQ21" i="49"/>
  <c r="CP21" i="49"/>
  <c r="CO21" i="49"/>
  <c r="CN21" i="49"/>
  <c r="DN21" i="49" s="1"/>
  <c r="CM21" i="49"/>
  <c r="CL21" i="49"/>
  <c r="CK21" i="49"/>
  <c r="CJ21" i="49"/>
  <c r="CI21" i="49"/>
  <c r="CH21" i="49"/>
  <c r="CG21" i="49"/>
  <c r="CE21" i="49"/>
  <c r="CD21" i="49"/>
  <c r="CC21" i="49"/>
  <c r="FC21" i="49" s="1"/>
  <c r="CB21" i="49"/>
  <c r="CA21" i="49"/>
  <c r="BZ21" i="49"/>
  <c r="BY21" i="49"/>
  <c r="EY21" i="49" s="1"/>
  <c r="BX21" i="49"/>
  <c r="BW21" i="49"/>
  <c r="BV21" i="49"/>
  <c r="BU21" i="49"/>
  <c r="DU21" i="49" s="1"/>
  <c r="BT21" i="49"/>
  <c r="BS21" i="49"/>
  <c r="BR21" i="49"/>
  <c r="BQ21" i="49"/>
  <c r="EQ21" i="49" s="1"/>
  <c r="BP21" i="49"/>
  <c r="BO21" i="49"/>
  <c r="BN21" i="49"/>
  <c r="BM21" i="49"/>
  <c r="DM21" i="49" s="1"/>
  <c r="BL21" i="49"/>
  <c r="BK21" i="49"/>
  <c r="BJ21" i="49"/>
  <c r="BI21" i="49"/>
  <c r="EI21" i="49" s="1"/>
  <c r="BH21" i="49"/>
  <c r="BG21" i="49"/>
  <c r="D21" i="49"/>
  <c r="DE20" i="49"/>
  <c r="DD20" i="49"/>
  <c r="DC20" i="49"/>
  <c r="DB20" i="49"/>
  <c r="DA20" i="49"/>
  <c r="CZ20" i="49"/>
  <c r="CY20" i="49"/>
  <c r="CX20" i="49"/>
  <c r="CW20" i="49"/>
  <c r="CV20" i="49"/>
  <c r="CU20" i="49"/>
  <c r="CT20" i="49"/>
  <c r="CS20" i="49"/>
  <c r="CR20" i="49"/>
  <c r="CQ20" i="49"/>
  <c r="CP20" i="49"/>
  <c r="CO20" i="49"/>
  <c r="CN20" i="49"/>
  <c r="CM20" i="49"/>
  <c r="CL20" i="49"/>
  <c r="CK20" i="49"/>
  <c r="CJ20" i="49"/>
  <c r="CI20" i="49"/>
  <c r="CH20" i="49"/>
  <c r="CG20" i="49"/>
  <c r="CE20" i="49"/>
  <c r="CD20" i="49"/>
  <c r="CC20" i="49"/>
  <c r="CB20" i="49"/>
  <c r="CA20" i="49"/>
  <c r="BZ20" i="49"/>
  <c r="BY20" i="49"/>
  <c r="BX20" i="49"/>
  <c r="BW20" i="49"/>
  <c r="BV20" i="49"/>
  <c r="BU20" i="49"/>
  <c r="BT20" i="49"/>
  <c r="BS20" i="49"/>
  <c r="BR20" i="49"/>
  <c r="BQ20" i="49"/>
  <c r="BP20" i="49"/>
  <c r="BO20" i="49"/>
  <c r="BN20" i="49"/>
  <c r="BM20" i="49"/>
  <c r="BL20" i="49"/>
  <c r="BK20" i="49"/>
  <c r="BJ20" i="49"/>
  <c r="BI20" i="49"/>
  <c r="BH20" i="49"/>
  <c r="BG20" i="49"/>
  <c r="D20" i="49"/>
  <c r="DE19" i="49"/>
  <c r="DD19" i="49"/>
  <c r="DC19" i="49"/>
  <c r="DB19" i="49"/>
  <c r="DA19" i="49"/>
  <c r="CZ19" i="49"/>
  <c r="CY19" i="49"/>
  <c r="CX19" i="49"/>
  <c r="CW19" i="49"/>
  <c r="CV19" i="49"/>
  <c r="CU19" i="49"/>
  <c r="CT19" i="49"/>
  <c r="CS19" i="49"/>
  <c r="CR19" i="49"/>
  <c r="CQ19" i="49"/>
  <c r="CP19" i="49"/>
  <c r="CO19" i="49"/>
  <c r="CN19" i="49"/>
  <c r="CM19" i="49"/>
  <c r="CL19" i="49"/>
  <c r="CK19" i="49"/>
  <c r="CJ19" i="49"/>
  <c r="CI19" i="49"/>
  <c r="CH19" i="49"/>
  <c r="CG19" i="49"/>
  <c r="CE19" i="49"/>
  <c r="CD19" i="49"/>
  <c r="CC19" i="49"/>
  <c r="CB19" i="49"/>
  <c r="CA19" i="49"/>
  <c r="BZ19" i="49"/>
  <c r="BY19" i="49"/>
  <c r="BX19" i="49"/>
  <c r="BW19" i="49"/>
  <c r="BV19" i="49"/>
  <c r="BU19" i="49"/>
  <c r="BT19" i="49"/>
  <c r="BS19" i="49"/>
  <c r="BR19" i="49"/>
  <c r="BQ19" i="49"/>
  <c r="BP19" i="49"/>
  <c r="BO19" i="49"/>
  <c r="BN19" i="49"/>
  <c r="BM19" i="49"/>
  <c r="BL19" i="49"/>
  <c r="BK19" i="49"/>
  <c r="BJ19" i="49"/>
  <c r="BI19" i="49"/>
  <c r="BH19" i="49"/>
  <c r="BG19" i="49"/>
  <c r="D19" i="49"/>
  <c r="DE18" i="49"/>
  <c r="DD18" i="49"/>
  <c r="DC18" i="49"/>
  <c r="DB18" i="49"/>
  <c r="DA18" i="49"/>
  <c r="CZ18" i="49"/>
  <c r="CY18" i="49"/>
  <c r="CX18" i="49"/>
  <c r="CW18" i="49"/>
  <c r="CV18" i="49"/>
  <c r="CU18" i="49"/>
  <c r="CT18" i="49"/>
  <c r="CS18" i="49"/>
  <c r="CR18" i="49"/>
  <c r="CQ18" i="49"/>
  <c r="CP18" i="49"/>
  <c r="CO18" i="49"/>
  <c r="CN18" i="49"/>
  <c r="CM18" i="49"/>
  <c r="CL18" i="49"/>
  <c r="CK18" i="49"/>
  <c r="CJ18" i="49"/>
  <c r="CI18" i="49"/>
  <c r="CH18" i="49"/>
  <c r="CG18" i="49"/>
  <c r="CE18" i="49"/>
  <c r="CD18" i="49"/>
  <c r="CC18" i="49"/>
  <c r="CB18" i="49"/>
  <c r="CA18" i="49"/>
  <c r="BZ18" i="49"/>
  <c r="BY18" i="49"/>
  <c r="BX18" i="49"/>
  <c r="BW18" i="49"/>
  <c r="BV18" i="49"/>
  <c r="BU18" i="49"/>
  <c r="BT18" i="49"/>
  <c r="BS18" i="49"/>
  <c r="DS18" i="49" s="1"/>
  <c r="BR18" i="49"/>
  <c r="BQ18" i="49"/>
  <c r="BP18" i="49"/>
  <c r="BO18" i="49"/>
  <c r="DO18" i="49" s="1"/>
  <c r="BN18" i="49"/>
  <c r="BM18" i="49"/>
  <c r="BL18" i="49"/>
  <c r="BK18" i="49"/>
  <c r="BJ18" i="49"/>
  <c r="BI18" i="49"/>
  <c r="BH18" i="49"/>
  <c r="BG18" i="49"/>
  <c r="D18" i="49"/>
  <c r="DE17" i="49"/>
  <c r="DD17" i="49"/>
  <c r="DC17" i="49"/>
  <c r="DB17" i="49"/>
  <c r="DA17" i="49"/>
  <c r="CZ17" i="49"/>
  <c r="CY17" i="49"/>
  <c r="CX17" i="49"/>
  <c r="CW17" i="49"/>
  <c r="CV17" i="49"/>
  <c r="CU17" i="49"/>
  <c r="CT17" i="49"/>
  <c r="CS17" i="49"/>
  <c r="CR17" i="49"/>
  <c r="CQ17" i="49"/>
  <c r="CP17" i="49"/>
  <c r="CO17" i="49"/>
  <c r="CN17" i="49"/>
  <c r="CM17" i="49"/>
  <c r="CL17" i="49"/>
  <c r="CK17" i="49"/>
  <c r="CJ17" i="49"/>
  <c r="CI17" i="49"/>
  <c r="CH17" i="49"/>
  <c r="CG17" i="49"/>
  <c r="CE17" i="49"/>
  <c r="CD17" i="49"/>
  <c r="CC17" i="49"/>
  <c r="CB17" i="49"/>
  <c r="CA17" i="49"/>
  <c r="BZ17" i="49"/>
  <c r="BY17" i="49"/>
  <c r="BX17" i="49"/>
  <c r="BW17" i="49"/>
  <c r="BV17" i="49"/>
  <c r="BU17" i="49"/>
  <c r="BT17" i="49"/>
  <c r="BS17" i="49"/>
  <c r="BR17" i="49"/>
  <c r="BQ17" i="49"/>
  <c r="BP17" i="49"/>
  <c r="BO17" i="49"/>
  <c r="BN17" i="49"/>
  <c r="BM17" i="49"/>
  <c r="BL17" i="49"/>
  <c r="EL17" i="49" s="1"/>
  <c r="BK17" i="49"/>
  <c r="BJ17" i="49"/>
  <c r="BI17" i="49"/>
  <c r="BH17" i="49"/>
  <c r="BG17" i="49"/>
  <c r="D17" i="49"/>
  <c r="BA15" i="49"/>
  <c r="EE15" i="49" s="1"/>
  <c r="FE15" i="49" s="1"/>
  <c r="AY15" i="49"/>
  <c r="ED15" i="49" s="1"/>
  <c r="FD15" i="49" s="1"/>
  <c r="AW15" i="49"/>
  <c r="EC15" i="49" s="1"/>
  <c r="FC15" i="49" s="1"/>
  <c r="AU15" i="49"/>
  <c r="EB15" i="49" s="1"/>
  <c r="FB15" i="49" s="1"/>
  <c r="AS15" i="49"/>
  <c r="EA15" i="49" s="1"/>
  <c r="FA15" i="49" s="1"/>
  <c r="AQ15" i="49"/>
  <c r="DZ15" i="49" s="1"/>
  <c r="EZ15" i="49" s="1"/>
  <c r="AO15" i="49"/>
  <c r="DY15" i="49" s="1"/>
  <c r="EY15" i="49" s="1"/>
  <c r="AM15" i="49"/>
  <c r="DX15" i="49" s="1"/>
  <c r="EX15" i="49" s="1"/>
  <c r="AK15" i="49"/>
  <c r="DW15" i="49" s="1"/>
  <c r="EW15" i="49" s="1"/>
  <c r="AI15" i="49"/>
  <c r="DV15" i="49" s="1"/>
  <c r="EV15" i="49" s="1"/>
  <c r="AG15" i="49"/>
  <c r="DU15" i="49" s="1"/>
  <c r="EU15" i="49" s="1"/>
  <c r="AE15" i="49"/>
  <c r="DT15" i="49" s="1"/>
  <c r="ET15" i="49" s="1"/>
  <c r="AC15" i="49"/>
  <c r="DS15" i="49" s="1"/>
  <c r="ES15" i="49" s="1"/>
  <c r="AA15" i="49"/>
  <c r="DR15" i="49" s="1"/>
  <c r="ER15" i="49" s="1"/>
  <c r="Y15" i="49"/>
  <c r="DQ15" i="49" s="1"/>
  <c r="EQ15" i="49" s="1"/>
  <c r="W15" i="49"/>
  <c r="DP15" i="49" s="1"/>
  <c r="EP15" i="49" s="1"/>
  <c r="U15" i="49"/>
  <c r="DO15" i="49" s="1"/>
  <c r="EO15" i="49" s="1"/>
  <c r="S15" i="49"/>
  <c r="DN15" i="49" s="1"/>
  <c r="EN15" i="49" s="1"/>
  <c r="Q15" i="49"/>
  <c r="DM15" i="49" s="1"/>
  <c r="EM15" i="49" s="1"/>
  <c r="O15" i="49"/>
  <c r="DL15" i="49" s="1"/>
  <c r="EL15" i="49" s="1"/>
  <c r="M15" i="49"/>
  <c r="DK15" i="49" s="1"/>
  <c r="EK15" i="49" s="1"/>
  <c r="K15" i="49"/>
  <c r="DJ15" i="49" s="1"/>
  <c r="EJ15" i="49" s="1"/>
  <c r="I15" i="49"/>
  <c r="DI15" i="49" s="1"/>
  <c r="EI15" i="49" s="1"/>
  <c r="G15" i="49"/>
  <c r="DH15" i="49" s="1"/>
  <c r="EH15" i="49" s="1"/>
  <c r="E15" i="49"/>
  <c r="DG15" i="49" s="1"/>
  <c r="EG15" i="49" s="1"/>
  <c r="B5" i="49"/>
  <c r="DE56" i="48"/>
  <c r="DD56" i="48"/>
  <c r="DC56" i="48"/>
  <c r="DB56" i="48"/>
  <c r="DA56" i="48"/>
  <c r="CZ56" i="48"/>
  <c r="CY56" i="48"/>
  <c r="CX56" i="48"/>
  <c r="CW56" i="48"/>
  <c r="CV56" i="48"/>
  <c r="CU56" i="48"/>
  <c r="CT56" i="48"/>
  <c r="CS56" i="48"/>
  <c r="CR56" i="48"/>
  <c r="CQ56" i="48"/>
  <c r="CP56" i="48"/>
  <c r="CO56" i="48"/>
  <c r="CN56" i="48"/>
  <c r="CM56" i="48"/>
  <c r="CL56" i="48"/>
  <c r="CK56" i="48"/>
  <c r="CJ56" i="48"/>
  <c r="CI56" i="48"/>
  <c r="CH56" i="48"/>
  <c r="CG56" i="48"/>
  <c r="CE56" i="48"/>
  <c r="CD56" i="48"/>
  <c r="CC56" i="48"/>
  <c r="CB56" i="48"/>
  <c r="CA56" i="48"/>
  <c r="BZ56" i="48"/>
  <c r="BY56" i="48"/>
  <c r="BX56" i="48"/>
  <c r="BW56" i="48"/>
  <c r="BV56" i="48"/>
  <c r="BU56" i="48"/>
  <c r="BT56" i="48"/>
  <c r="BS56" i="48"/>
  <c r="BR56" i="48"/>
  <c r="BQ56" i="48"/>
  <c r="BP56" i="48"/>
  <c r="BO56" i="48"/>
  <c r="BN56" i="48"/>
  <c r="BM56" i="48"/>
  <c r="BL56" i="48"/>
  <c r="BK56" i="48"/>
  <c r="BJ56" i="48"/>
  <c r="BI56" i="48"/>
  <c r="BH56" i="48"/>
  <c r="BG56" i="48"/>
  <c r="D56" i="48"/>
  <c r="EJ55" i="48"/>
  <c r="DE55" i="48"/>
  <c r="DD55" i="48"/>
  <c r="DC55" i="48"/>
  <c r="DB55" i="48"/>
  <c r="DA55" i="48"/>
  <c r="CZ55" i="48"/>
  <c r="CY55" i="48"/>
  <c r="CX55" i="48"/>
  <c r="CW55" i="48"/>
  <c r="DW55" i="48" s="1"/>
  <c r="CV55" i="48"/>
  <c r="CU55" i="48"/>
  <c r="CT55" i="48"/>
  <c r="CS55" i="48"/>
  <c r="CR55" i="48"/>
  <c r="CQ55" i="48"/>
  <c r="CP55" i="48"/>
  <c r="CO55" i="48"/>
  <c r="CN55" i="48"/>
  <c r="CM55" i="48"/>
  <c r="CL55" i="48"/>
  <c r="CK55" i="48"/>
  <c r="DK55" i="48" s="1"/>
  <c r="CJ55" i="48"/>
  <c r="CI55" i="48"/>
  <c r="CH55" i="48"/>
  <c r="CG55" i="48"/>
  <c r="CE55" i="48"/>
  <c r="CD55" i="48"/>
  <c r="CC55" i="48"/>
  <c r="CB55" i="48"/>
  <c r="CA55" i="48"/>
  <c r="BZ55" i="48"/>
  <c r="DZ55" i="48" s="1"/>
  <c r="BY55" i="48"/>
  <c r="BX55" i="48"/>
  <c r="BW55" i="48"/>
  <c r="BV55" i="48"/>
  <c r="BU55" i="48"/>
  <c r="BT55" i="48"/>
  <c r="BS55" i="48"/>
  <c r="BR55" i="48"/>
  <c r="BQ55" i="48"/>
  <c r="BP55" i="48"/>
  <c r="BO55" i="48"/>
  <c r="BN55" i="48"/>
  <c r="BM55" i="48"/>
  <c r="BL55" i="48"/>
  <c r="BK55" i="48"/>
  <c r="BJ55" i="48"/>
  <c r="BI55" i="48"/>
  <c r="BH55" i="48"/>
  <c r="BG55" i="48"/>
  <c r="D55" i="48"/>
  <c r="DE54" i="48"/>
  <c r="DD54" i="48"/>
  <c r="DC54" i="48"/>
  <c r="DB54" i="48"/>
  <c r="DA54" i="48"/>
  <c r="CZ54" i="48"/>
  <c r="CY54" i="48"/>
  <c r="CX54" i="48"/>
  <c r="CW54" i="48"/>
  <c r="CV54" i="48"/>
  <c r="CU54" i="48"/>
  <c r="CT54" i="48"/>
  <c r="CS54" i="48"/>
  <c r="CR54" i="48"/>
  <c r="CQ54" i="48"/>
  <c r="CP54" i="48"/>
  <c r="CO54" i="48"/>
  <c r="CN54" i="48"/>
  <c r="CM54" i="48"/>
  <c r="CL54" i="48"/>
  <c r="CK54" i="48"/>
  <c r="CJ54" i="48"/>
  <c r="CI54" i="48"/>
  <c r="CH54" i="48"/>
  <c r="CG54" i="48"/>
  <c r="CE54" i="48"/>
  <c r="EE54" i="48" s="1"/>
  <c r="CD54" i="48"/>
  <c r="CC54" i="48"/>
  <c r="CB54" i="48"/>
  <c r="CA54" i="48"/>
  <c r="FA54" i="48" s="1"/>
  <c r="BZ54" i="48"/>
  <c r="BY54" i="48"/>
  <c r="BX54" i="48"/>
  <c r="BW54" i="48"/>
  <c r="DW54" i="48" s="1"/>
  <c r="BV54" i="48"/>
  <c r="BU54" i="48"/>
  <c r="BT54" i="48"/>
  <c r="BS54" i="48"/>
  <c r="ES54" i="48" s="1"/>
  <c r="BR54" i="48"/>
  <c r="BQ54" i="48"/>
  <c r="BP54" i="48"/>
  <c r="BO54" i="48"/>
  <c r="BN54" i="48"/>
  <c r="BM54" i="48"/>
  <c r="BL54" i="48"/>
  <c r="BK54" i="48"/>
  <c r="DK54" i="48" s="1"/>
  <c r="BJ54" i="48"/>
  <c r="BI54" i="48"/>
  <c r="BH54" i="48"/>
  <c r="BG54" i="48"/>
  <c r="D54" i="48"/>
  <c r="DE53" i="48"/>
  <c r="DD53" i="48"/>
  <c r="DC53" i="48"/>
  <c r="DB53" i="48"/>
  <c r="DA53" i="48"/>
  <c r="CZ53" i="48"/>
  <c r="CY53" i="48"/>
  <c r="CX53" i="48"/>
  <c r="CW53" i="48"/>
  <c r="CV53" i="48"/>
  <c r="CU53" i="48"/>
  <c r="CT53" i="48"/>
  <c r="CS53" i="48"/>
  <c r="CR53" i="48"/>
  <c r="CQ53" i="48"/>
  <c r="CP53" i="48"/>
  <c r="CO53" i="48"/>
  <c r="CN53" i="48"/>
  <c r="CM53" i="48"/>
  <c r="CL53" i="48"/>
  <c r="CK53" i="48"/>
  <c r="CJ53" i="48"/>
  <c r="CI53" i="48"/>
  <c r="CH53" i="48"/>
  <c r="CG53" i="48"/>
  <c r="CE53" i="48"/>
  <c r="CD53" i="48"/>
  <c r="CC53" i="48"/>
  <c r="CB53" i="48"/>
  <c r="CA53" i="48"/>
  <c r="EA53" i="48" s="1"/>
  <c r="BZ53" i="48"/>
  <c r="BY53" i="48"/>
  <c r="BX53" i="48"/>
  <c r="BW53" i="48"/>
  <c r="DW53" i="48" s="1"/>
  <c r="BV53" i="48"/>
  <c r="BU53" i="48"/>
  <c r="BT53" i="48"/>
  <c r="BS53" i="48"/>
  <c r="BR53" i="48"/>
  <c r="BQ53" i="48"/>
  <c r="BP53" i="48"/>
  <c r="BO53" i="48"/>
  <c r="BN53" i="48"/>
  <c r="BM53" i="48"/>
  <c r="BL53" i="48"/>
  <c r="BK53" i="48"/>
  <c r="DK53" i="48" s="1"/>
  <c r="BJ53" i="48"/>
  <c r="BI53" i="48"/>
  <c r="BH53" i="48"/>
  <c r="BG53" i="48"/>
  <c r="D53" i="48"/>
  <c r="DE52" i="48"/>
  <c r="DD52" i="48"/>
  <c r="DC52" i="48"/>
  <c r="DB52" i="48"/>
  <c r="DA52" i="48"/>
  <c r="CZ52" i="48"/>
  <c r="CY52" i="48"/>
  <c r="CX52" i="48"/>
  <c r="CW52" i="48"/>
  <c r="CV52" i="48"/>
  <c r="CU52" i="48"/>
  <c r="CT52" i="48"/>
  <c r="CS52" i="48"/>
  <c r="CR52" i="48"/>
  <c r="CQ52" i="48"/>
  <c r="CP52" i="48"/>
  <c r="CO52" i="48"/>
  <c r="CN52" i="48"/>
  <c r="CM52" i="48"/>
  <c r="CL52" i="48"/>
  <c r="CK52" i="48"/>
  <c r="CJ52" i="48"/>
  <c r="CI52" i="48"/>
  <c r="CH52" i="48"/>
  <c r="CG52" i="48"/>
  <c r="CE52" i="48"/>
  <c r="CD52" i="48"/>
  <c r="ED52" i="48" s="1"/>
  <c r="CC52" i="48"/>
  <c r="CB52" i="48"/>
  <c r="CA52" i="48"/>
  <c r="BZ52" i="48"/>
  <c r="BY52" i="48"/>
  <c r="BX52" i="48"/>
  <c r="BW52" i="48"/>
  <c r="BV52" i="48"/>
  <c r="BU52" i="48"/>
  <c r="BT52" i="48"/>
  <c r="BS52" i="48"/>
  <c r="BR52" i="48"/>
  <c r="BQ52" i="48"/>
  <c r="BP52" i="48"/>
  <c r="BO52" i="48"/>
  <c r="BN52" i="48"/>
  <c r="BM52" i="48"/>
  <c r="BL52" i="48"/>
  <c r="BK52" i="48"/>
  <c r="BJ52" i="48"/>
  <c r="BI52" i="48"/>
  <c r="BH52" i="48"/>
  <c r="BG52" i="48"/>
  <c r="D52" i="48"/>
  <c r="DE51" i="48"/>
  <c r="DD51" i="48"/>
  <c r="DC51" i="48"/>
  <c r="DB51" i="48"/>
  <c r="DA51" i="48"/>
  <c r="CZ51" i="48"/>
  <c r="CY51" i="48"/>
  <c r="CX51" i="48"/>
  <c r="CW51" i="48"/>
  <c r="CV51" i="48"/>
  <c r="CU51" i="48"/>
  <c r="CT51" i="48"/>
  <c r="CS51" i="48"/>
  <c r="CR51" i="48"/>
  <c r="CQ51" i="48"/>
  <c r="CP51" i="48"/>
  <c r="CO51" i="48"/>
  <c r="CN51" i="48"/>
  <c r="CM51" i="48"/>
  <c r="CL51" i="48"/>
  <c r="CK51" i="48"/>
  <c r="DK51" i="48" s="1"/>
  <c r="CJ51" i="48"/>
  <c r="CI51" i="48"/>
  <c r="CH51" i="48"/>
  <c r="CG51" i="48"/>
  <c r="CE51" i="48"/>
  <c r="CD51" i="48"/>
  <c r="FD51" i="48" s="1"/>
  <c r="CC51" i="48"/>
  <c r="CB51" i="48"/>
  <c r="CA51" i="48"/>
  <c r="BZ51" i="48"/>
  <c r="DZ51" i="48" s="1"/>
  <c r="BY51" i="48"/>
  <c r="BX51" i="48"/>
  <c r="BW51" i="48"/>
  <c r="BV51" i="48"/>
  <c r="EV51" i="48" s="1"/>
  <c r="BU51" i="48"/>
  <c r="BT51" i="48"/>
  <c r="BS51" i="48"/>
  <c r="BR51" i="48"/>
  <c r="BQ51" i="48"/>
  <c r="BP51" i="48"/>
  <c r="BO51" i="48"/>
  <c r="BN51" i="48"/>
  <c r="DN51" i="48" s="1"/>
  <c r="BM51" i="48"/>
  <c r="BL51" i="48"/>
  <c r="BK51" i="48"/>
  <c r="BJ51" i="48"/>
  <c r="EJ51" i="48" s="1"/>
  <c r="BI51" i="48"/>
  <c r="BH51" i="48"/>
  <c r="BG51" i="48"/>
  <c r="D51" i="48"/>
  <c r="DE50" i="48"/>
  <c r="DD50" i="48"/>
  <c r="DC50" i="48"/>
  <c r="DB50" i="48"/>
  <c r="DA50" i="48"/>
  <c r="CZ50" i="48"/>
  <c r="CY50" i="48"/>
  <c r="CX50" i="48"/>
  <c r="CW50" i="48"/>
  <c r="CV50" i="48"/>
  <c r="CU50" i="48"/>
  <c r="CT50" i="48"/>
  <c r="CS50" i="48"/>
  <c r="CR50" i="48"/>
  <c r="CQ50" i="48"/>
  <c r="CP50" i="48"/>
  <c r="CO50" i="48"/>
  <c r="CN50" i="48"/>
  <c r="CM50" i="48"/>
  <c r="CL50" i="48"/>
  <c r="CK50" i="48"/>
  <c r="CJ50" i="48"/>
  <c r="CI50" i="48"/>
  <c r="CH50" i="48"/>
  <c r="CG50" i="48"/>
  <c r="CE50" i="48"/>
  <c r="FE50" i="48" s="1"/>
  <c r="CD50" i="48"/>
  <c r="CC50" i="48"/>
  <c r="CB50" i="48"/>
  <c r="CA50" i="48"/>
  <c r="EA50" i="48" s="1"/>
  <c r="BZ50" i="48"/>
  <c r="BY50" i="48"/>
  <c r="BX50" i="48"/>
  <c r="BW50" i="48"/>
  <c r="EW50" i="48" s="1"/>
  <c r="BV50" i="48"/>
  <c r="BU50" i="48"/>
  <c r="BT50" i="48"/>
  <c r="BS50" i="48"/>
  <c r="ES50" i="48" s="1"/>
  <c r="BR50" i="48"/>
  <c r="BQ50" i="48"/>
  <c r="BP50" i="48"/>
  <c r="BO50" i="48"/>
  <c r="EO50" i="48" s="1"/>
  <c r="BN50" i="48"/>
  <c r="BM50" i="48"/>
  <c r="BL50" i="48"/>
  <c r="BK50" i="48"/>
  <c r="DK50" i="48" s="1"/>
  <c r="BJ50" i="48"/>
  <c r="BI50" i="48"/>
  <c r="BH50" i="48"/>
  <c r="BG50" i="48"/>
  <c r="DG50" i="48" s="1"/>
  <c r="D50" i="48"/>
  <c r="DE49" i="48"/>
  <c r="DD49" i="48"/>
  <c r="DC49" i="48"/>
  <c r="DB49" i="48"/>
  <c r="DA49" i="48"/>
  <c r="CZ49" i="48"/>
  <c r="CY49" i="48"/>
  <c r="CX49" i="48"/>
  <c r="CW49" i="48"/>
  <c r="CV49" i="48"/>
  <c r="CU49" i="48"/>
  <c r="CT49" i="48"/>
  <c r="CS49" i="48"/>
  <c r="CR49" i="48"/>
  <c r="CQ49" i="48"/>
  <c r="CP49" i="48"/>
  <c r="CO49" i="48"/>
  <c r="CN49" i="48"/>
  <c r="CM49" i="48"/>
  <c r="CL49" i="48"/>
  <c r="CK49" i="48"/>
  <c r="CJ49" i="48"/>
  <c r="CI49" i="48"/>
  <c r="CH49" i="48"/>
  <c r="CG49" i="48"/>
  <c r="CE49" i="48"/>
  <c r="CD49" i="48"/>
  <c r="CC49" i="48"/>
  <c r="CB49" i="48"/>
  <c r="CA49" i="48"/>
  <c r="BZ49" i="48"/>
  <c r="BY49" i="48"/>
  <c r="BX49" i="48"/>
  <c r="BW49" i="48"/>
  <c r="BV49" i="48"/>
  <c r="BU49" i="48"/>
  <c r="BT49" i="48"/>
  <c r="BS49" i="48"/>
  <c r="BR49" i="48"/>
  <c r="BQ49" i="48"/>
  <c r="BP49" i="48"/>
  <c r="BO49" i="48"/>
  <c r="BN49" i="48"/>
  <c r="BM49" i="48"/>
  <c r="BL49" i="48"/>
  <c r="BK49" i="48"/>
  <c r="BJ49" i="48"/>
  <c r="BI49" i="48"/>
  <c r="BH49" i="48"/>
  <c r="BG49" i="48"/>
  <c r="D49" i="48"/>
  <c r="DE48" i="48"/>
  <c r="DD48" i="48"/>
  <c r="DC48" i="48"/>
  <c r="DB48" i="48"/>
  <c r="DA48" i="48"/>
  <c r="CZ48" i="48"/>
  <c r="CY48" i="48"/>
  <c r="CX48" i="48"/>
  <c r="CW48" i="48"/>
  <c r="CV48" i="48"/>
  <c r="CU48" i="48"/>
  <c r="CT48" i="48"/>
  <c r="CS48" i="48"/>
  <c r="CR48" i="48"/>
  <c r="CQ48" i="48"/>
  <c r="CP48" i="48"/>
  <c r="CO48" i="48"/>
  <c r="CN48" i="48"/>
  <c r="CM48" i="48"/>
  <c r="CL48" i="48"/>
  <c r="CK48" i="48"/>
  <c r="CJ48" i="48"/>
  <c r="CI48" i="48"/>
  <c r="CH48" i="48"/>
  <c r="CG48" i="48"/>
  <c r="CE48" i="48"/>
  <c r="CD48" i="48"/>
  <c r="CC48" i="48"/>
  <c r="CB48" i="48"/>
  <c r="CA48" i="48"/>
  <c r="BZ48" i="48"/>
  <c r="BY48" i="48"/>
  <c r="BX48" i="48"/>
  <c r="BW48" i="48"/>
  <c r="BV48" i="48"/>
  <c r="BU48" i="48"/>
  <c r="BT48" i="48"/>
  <c r="BS48" i="48"/>
  <c r="BR48" i="48"/>
  <c r="BQ48" i="48"/>
  <c r="BP48" i="48"/>
  <c r="BO48" i="48"/>
  <c r="BN48" i="48"/>
  <c r="BM48" i="48"/>
  <c r="BL48" i="48"/>
  <c r="BK48" i="48"/>
  <c r="BJ48" i="48"/>
  <c r="BI48" i="48"/>
  <c r="BH48" i="48"/>
  <c r="BG48" i="48"/>
  <c r="D48" i="48"/>
  <c r="DE47" i="48"/>
  <c r="DD47" i="48"/>
  <c r="DC47" i="48"/>
  <c r="DB47" i="48"/>
  <c r="DA47" i="48"/>
  <c r="CZ47" i="48"/>
  <c r="CY47" i="48"/>
  <c r="CX47" i="48"/>
  <c r="CW47" i="48"/>
  <c r="CV47" i="48"/>
  <c r="CU47" i="48"/>
  <c r="CT47" i="48"/>
  <c r="CS47" i="48"/>
  <c r="CR47" i="48"/>
  <c r="CQ47" i="48"/>
  <c r="CP47" i="48"/>
  <c r="CO47" i="48"/>
  <c r="CN47" i="48"/>
  <c r="CM47" i="48"/>
  <c r="CL47" i="48"/>
  <c r="CK47" i="48"/>
  <c r="CJ47" i="48"/>
  <c r="CI47" i="48"/>
  <c r="CH47" i="48"/>
  <c r="CG47" i="48"/>
  <c r="CE47" i="48"/>
  <c r="EE47" i="48" s="1"/>
  <c r="CD47" i="48"/>
  <c r="CC47" i="48"/>
  <c r="CB47" i="48"/>
  <c r="CA47" i="48"/>
  <c r="BZ47" i="48"/>
  <c r="BY47" i="48"/>
  <c r="BX47" i="48"/>
  <c r="BW47" i="48"/>
  <c r="BV47" i="48"/>
  <c r="BU47" i="48"/>
  <c r="BT47" i="48"/>
  <c r="BS47" i="48"/>
  <c r="BR47" i="48"/>
  <c r="BQ47" i="48"/>
  <c r="BP47" i="48"/>
  <c r="BO47" i="48"/>
  <c r="DO47" i="48" s="1"/>
  <c r="BN47" i="48"/>
  <c r="BM47" i="48"/>
  <c r="BL47" i="48"/>
  <c r="BK47" i="48"/>
  <c r="BJ47" i="48"/>
  <c r="BI47" i="48"/>
  <c r="BH47" i="48"/>
  <c r="BG47" i="48"/>
  <c r="DG47" i="48" s="1"/>
  <c r="D47" i="48"/>
  <c r="DE46" i="48"/>
  <c r="DD46" i="48"/>
  <c r="DC46" i="48"/>
  <c r="DB46" i="48"/>
  <c r="EB46" i="48" s="1"/>
  <c r="DA46" i="48"/>
  <c r="CZ46" i="48"/>
  <c r="CY46" i="48"/>
  <c r="CX46" i="48"/>
  <c r="CW46" i="48"/>
  <c r="CV46" i="48"/>
  <c r="CU46" i="48"/>
  <c r="CT46" i="48"/>
  <c r="CS46" i="48"/>
  <c r="CR46" i="48"/>
  <c r="CQ46" i="48"/>
  <c r="CP46" i="48"/>
  <c r="DP46" i="48" s="1"/>
  <c r="CO46" i="48"/>
  <c r="CN46" i="48"/>
  <c r="CM46" i="48"/>
  <c r="CL46" i="48"/>
  <c r="CK46" i="48"/>
  <c r="CJ46" i="48"/>
  <c r="CI46" i="48"/>
  <c r="CH46" i="48"/>
  <c r="CG46" i="48"/>
  <c r="CE46" i="48"/>
  <c r="EE46" i="48" s="1"/>
  <c r="CD46" i="48"/>
  <c r="CC46" i="48"/>
  <c r="CB46" i="48"/>
  <c r="CA46" i="48"/>
  <c r="EA46" i="48" s="1"/>
  <c r="BZ46" i="48"/>
  <c r="BY46" i="48"/>
  <c r="BX46" i="48"/>
  <c r="BW46" i="48"/>
  <c r="BV46" i="48"/>
  <c r="BU46" i="48"/>
  <c r="BT46" i="48"/>
  <c r="BS46" i="48"/>
  <c r="ES46" i="48" s="1"/>
  <c r="BR46" i="48"/>
  <c r="BQ46" i="48"/>
  <c r="BP46" i="48"/>
  <c r="BO46" i="48"/>
  <c r="BN46" i="48"/>
  <c r="BM46" i="48"/>
  <c r="BL46" i="48"/>
  <c r="BK46" i="48"/>
  <c r="BJ46" i="48"/>
  <c r="BI46" i="48"/>
  <c r="BH46" i="48"/>
  <c r="BG46" i="48"/>
  <c r="DG46" i="48" s="1"/>
  <c r="D46" i="48"/>
  <c r="DE45" i="48"/>
  <c r="DD45" i="48"/>
  <c r="DC45" i="48"/>
  <c r="DB45" i="48"/>
  <c r="DA45" i="48"/>
  <c r="CZ45" i="48"/>
  <c r="CY45" i="48"/>
  <c r="CX45" i="48"/>
  <c r="CW45" i="48"/>
  <c r="CV45" i="48"/>
  <c r="CU45" i="48"/>
  <c r="CT45" i="48"/>
  <c r="CS45" i="48"/>
  <c r="CR45" i="48"/>
  <c r="CQ45" i="48"/>
  <c r="CP45" i="48"/>
  <c r="CO45" i="48"/>
  <c r="CN45" i="48"/>
  <c r="CM45" i="48"/>
  <c r="CL45" i="48"/>
  <c r="CK45" i="48"/>
  <c r="CJ45" i="48"/>
  <c r="CI45" i="48"/>
  <c r="CH45" i="48"/>
  <c r="CG45" i="48"/>
  <c r="CE45" i="48"/>
  <c r="CD45" i="48"/>
  <c r="CC45" i="48"/>
  <c r="CB45" i="48"/>
  <c r="CA45" i="48"/>
  <c r="BZ45" i="48"/>
  <c r="BY45" i="48"/>
  <c r="BX45" i="48"/>
  <c r="BW45" i="48"/>
  <c r="EW45" i="48" s="1"/>
  <c r="BV45" i="48"/>
  <c r="BU45" i="48"/>
  <c r="BT45" i="48"/>
  <c r="BS45" i="48"/>
  <c r="BR45" i="48"/>
  <c r="BQ45" i="48"/>
  <c r="BP45" i="48"/>
  <c r="BO45" i="48"/>
  <c r="BN45" i="48"/>
  <c r="BM45" i="48"/>
  <c r="BL45" i="48"/>
  <c r="BK45" i="48"/>
  <c r="BJ45" i="48"/>
  <c r="BI45" i="48"/>
  <c r="BH45" i="48"/>
  <c r="BG45" i="48"/>
  <c r="D45" i="48"/>
  <c r="DE44" i="48"/>
  <c r="DD44" i="48"/>
  <c r="DC44" i="48"/>
  <c r="DB44" i="48"/>
  <c r="DA44" i="48"/>
  <c r="CZ44" i="48"/>
  <c r="CY44" i="48"/>
  <c r="CX44" i="48"/>
  <c r="CW44" i="48"/>
  <c r="CV44" i="48"/>
  <c r="CU44" i="48"/>
  <c r="CT44" i="48"/>
  <c r="CS44" i="48"/>
  <c r="CR44" i="48"/>
  <c r="CQ44" i="48"/>
  <c r="CP44" i="48"/>
  <c r="CO44" i="48"/>
  <c r="CN44" i="48"/>
  <c r="CM44" i="48"/>
  <c r="CL44" i="48"/>
  <c r="CK44" i="48"/>
  <c r="CJ44" i="48"/>
  <c r="CI44" i="48"/>
  <c r="CH44" i="48"/>
  <c r="CG44" i="48"/>
  <c r="CE44" i="48"/>
  <c r="CD44" i="48"/>
  <c r="FD44" i="48" s="1"/>
  <c r="CC44" i="48"/>
  <c r="CB44" i="48"/>
  <c r="CA44" i="48"/>
  <c r="BZ44" i="48"/>
  <c r="EZ44" i="48" s="1"/>
  <c r="BY44" i="48"/>
  <c r="BX44" i="48"/>
  <c r="EX44" i="48" s="1"/>
  <c r="BW44" i="48"/>
  <c r="BV44" i="48"/>
  <c r="BU44" i="48"/>
  <c r="BT44" i="48"/>
  <c r="BS44" i="48"/>
  <c r="BR44" i="48"/>
  <c r="ER44" i="48" s="1"/>
  <c r="BQ44" i="48"/>
  <c r="BP44" i="48"/>
  <c r="BO44" i="48"/>
  <c r="BN44" i="48"/>
  <c r="BM44" i="48"/>
  <c r="BL44" i="48"/>
  <c r="BK44" i="48"/>
  <c r="BJ44" i="48"/>
  <c r="BI44" i="48"/>
  <c r="BH44" i="48"/>
  <c r="BG44" i="48"/>
  <c r="D44" i="48"/>
  <c r="DE43" i="48"/>
  <c r="DD43" i="48"/>
  <c r="DC43" i="48"/>
  <c r="DB43" i="48"/>
  <c r="DA43" i="48"/>
  <c r="CZ43" i="48"/>
  <c r="CY43" i="48"/>
  <c r="CX43" i="48"/>
  <c r="CW43" i="48"/>
  <c r="CV43" i="48"/>
  <c r="CU43" i="48"/>
  <c r="CT43" i="48"/>
  <c r="CS43" i="48"/>
  <c r="CR43" i="48"/>
  <c r="CQ43" i="48"/>
  <c r="CP43" i="48"/>
  <c r="CO43" i="48"/>
  <c r="CN43" i="48"/>
  <c r="CM43" i="48"/>
  <c r="CL43" i="48"/>
  <c r="CK43" i="48"/>
  <c r="DK43" i="48" s="1"/>
  <c r="CJ43" i="48"/>
  <c r="CI43" i="48"/>
  <c r="CH43" i="48"/>
  <c r="CG43" i="48"/>
  <c r="CE43" i="48"/>
  <c r="CD43" i="48"/>
  <c r="FD43" i="48" s="1"/>
  <c r="CC43" i="48"/>
  <c r="CB43" i="48"/>
  <c r="CA43" i="48"/>
  <c r="BZ43" i="48"/>
  <c r="DZ43" i="48" s="1"/>
  <c r="BY43" i="48"/>
  <c r="BX43" i="48"/>
  <c r="BW43" i="48"/>
  <c r="BV43" i="48"/>
  <c r="EV43" i="48" s="1"/>
  <c r="BU43" i="48"/>
  <c r="BT43" i="48"/>
  <c r="BS43" i="48"/>
  <c r="BR43" i="48"/>
  <c r="BQ43" i="48"/>
  <c r="BP43" i="48"/>
  <c r="BO43" i="48"/>
  <c r="BN43" i="48"/>
  <c r="EN43" i="48" s="1"/>
  <c r="BM43" i="48"/>
  <c r="BL43" i="48"/>
  <c r="BK43" i="48"/>
  <c r="BJ43" i="48"/>
  <c r="DJ43" i="48" s="1"/>
  <c r="BI43" i="48"/>
  <c r="BH43" i="48"/>
  <c r="BG43" i="48"/>
  <c r="D43" i="48"/>
  <c r="DE42" i="48"/>
  <c r="DD42" i="48"/>
  <c r="DC42" i="48"/>
  <c r="DB42" i="48"/>
  <c r="DA42" i="48"/>
  <c r="CZ42" i="48"/>
  <c r="CY42" i="48"/>
  <c r="CX42" i="48"/>
  <c r="CW42" i="48"/>
  <c r="CV42" i="48"/>
  <c r="CU42" i="48"/>
  <c r="CT42" i="48"/>
  <c r="CS42" i="48"/>
  <c r="CR42" i="48"/>
  <c r="CQ42" i="48"/>
  <c r="CP42" i="48"/>
  <c r="CO42" i="48"/>
  <c r="CN42" i="48"/>
  <c r="CM42" i="48"/>
  <c r="CL42" i="48"/>
  <c r="CK42" i="48"/>
  <c r="CJ42" i="48"/>
  <c r="CI42" i="48"/>
  <c r="CH42" i="48"/>
  <c r="CG42" i="48"/>
  <c r="CE42" i="48"/>
  <c r="FE42" i="48" s="1"/>
  <c r="CD42" i="48"/>
  <c r="CC42" i="48"/>
  <c r="CB42" i="48"/>
  <c r="CA42" i="48"/>
  <c r="EA42" i="48" s="1"/>
  <c r="BZ42" i="48"/>
  <c r="BY42" i="48"/>
  <c r="BX42" i="48"/>
  <c r="BW42" i="48"/>
  <c r="EW42" i="48" s="1"/>
  <c r="BV42" i="48"/>
  <c r="BU42" i="48"/>
  <c r="BT42" i="48"/>
  <c r="BS42" i="48"/>
  <c r="ES42" i="48" s="1"/>
  <c r="BR42" i="48"/>
  <c r="BQ42" i="48"/>
  <c r="BP42" i="48"/>
  <c r="BO42" i="48"/>
  <c r="EO42" i="48" s="1"/>
  <c r="BN42" i="48"/>
  <c r="BM42" i="48"/>
  <c r="BL42" i="48"/>
  <c r="BK42" i="48"/>
  <c r="DK42" i="48" s="1"/>
  <c r="BJ42" i="48"/>
  <c r="BI42" i="48"/>
  <c r="BH42" i="48"/>
  <c r="BG42" i="48"/>
  <c r="DG42" i="48" s="1"/>
  <c r="D42" i="48"/>
  <c r="DE41" i="48"/>
  <c r="DD41" i="48"/>
  <c r="DC41" i="48"/>
  <c r="DB41" i="48"/>
  <c r="DA41" i="48"/>
  <c r="CZ41" i="48"/>
  <c r="CY41" i="48"/>
  <c r="CX41" i="48"/>
  <c r="CW41" i="48"/>
  <c r="CV41" i="48"/>
  <c r="CU41" i="48"/>
  <c r="CT41" i="48"/>
  <c r="CS41" i="48"/>
  <c r="CR41" i="48"/>
  <c r="CQ41" i="48"/>
  <c r="CP41" i="48"/>
  <c r="CO41" i="48"/>
  <c r="CN41" i="48"/>
  <c r="CM41" i="48"/>
  <c r="CL41" i="48"/>
  <c r="CK41" i="48"/>
  <c r="CJ41" i="48"/>
  <c r="CI41" i="48"/>
  <c r="CH41" i="48"/>
  <c r="CG41" i="48"/>
  <c r="CE41" i="48"/>
  <c r="CD41" i="48"/>
  <c r="CC41" i="48"/>
  <c r="CB41" i="48"/>
  <c r="CA41" i="48"/>
  <c r="BZ41" i="48"/>
  <c r="BY41" i="48"/>
  <c r="BX41" i="48"/>
  <c r="BW41" i="48"/>
  <c r="BV41" i="48"/>
  <c r="BU41" i="48"/>
  <c r="BT41" i="48"/>
  <c r="BS41" i="48"/>
  <c r="BR41" i="48"/>
  <c r="BQ41" i="48"/>
  <c r="BP41" i="48"/>
  <c r="BO41" i="48"/>
  <c r="BN41" i="48"/>
  <c r="BM41" i="48"/>
  <c r="BL41" i="48"/>
  <c r="BK41" i="48"/>
  <c r="BJ41" i="48"/>
  <c r="BI41" i="48"/>
  <c r="BH41" i="48"/>
  <c r="BG41" i="48"/>
  <c r="D41" i="48"/>
  <c r="DE40" i="48"/>
  <c r="DD40" i="48"/>
  <c r="DC40" i="48"/>
  <c r="DB40" i="48"/>
  <c r="DA40" i="48"/>
  <c r="CZ40" i="48"/>
  <c r="CY40" i="48"/>
  <c r="CX40" i="48"/>
  <c r="CW40" i="48"/>
  <c r="CV40" i="48"/>
  <c r="CU40" i="48"/>
  <c r="CT40" i="48"/>
  <c r="CS40" i="48"/>
  <c r="CR40" i="48"/>
  <c r="CQ40" i="48"/>
  <c r="CP40" i="48"/>
  <c r="CO40" i="48"/>
  <c r="CN40" i="48"/>
  <c r="CM40" i="48"/>
  <c r="CL40" i="48"/>
  <c r="CK40" i="48"/>
  <c r="CJ40" i="48"/>
  <c r="CI40" i="48"/>
  <c r="CH40" i="48"/>
  <c r="CG40" i="48"/>
  <c r="CE40" i="48"/>
  <c r="CD40" i="48"/>
  <c r="CC40" i="48"/>
  <c r="CB40" i="48"/>
  <c r="CA40" i="48"/>
  <c r="BZ40" i="48"/>
  <c r="BY40" i="48"/>
  <c r="BX40" i="48"/>
  <c r="BW40" i="48"/>
  <c r="BV40" i="48"/>
  <c r="BU40" i="48"/>
  <c r="BT40" i="48"/>
  <c r="BS40" i="48"/>
  <c r="BR40" i="48"/>
  <c r="BQ40" i="48"/>
  <c r="BP40" i="48"/>
  <c r="BO40" i="48"/>
  <c r="BN40" i="48"/>
  <c r="BM40" i="48"/>
  <c r="BL40" i="48"/>
  <c r="BK40" i="48"/>
  <c r="BJ40" i="48"/>
  <c r="BI40" i="48"/>
  <c r="BH40" i="48"/>
  <c r="BG40" i="48"/>
  <c r="D40" i="48"/>
  <c r="DE39" i="48"/>
  <c r="DD39" i="48"/>
  <c r="DC39" i="48"/>
  <c r="DB39" i="48"/>
  <c r="DA39" i="48"/>
  <c r="CZ39" i="48"/>
  <c r="CY39" i="48"/>
  <c r="CX39" i="48"/>
  <c r="CW39" i="48"/>
  <c r="CV39" i="48"/>
  <c r="CU39" i="48"/>
  <c r="CT39" i="48"/>
  <c r="CS39" i="48"/>
  <c r="CR39" i="48"/>
  <c r="CQ39" i="48"/>
  <c r="CP39" i="48"/>
  <c r="CO39" i="48"/>
  <c r="CN39" i="48"/>
  <c r="CM39" i="48"/>
  <c r="CL39" i="48"/>
  <c r="CK39" i="48"/>
  <c r="CJ39" i="48"/>
  <c r="CI39" i="48"/>
  <c r="CH39" i="48"/>
  <c r="CG39" i="48"/>
  <c r="CE39" i="48"/>
  <c r="EE39" i="48" s="1"/>
  <c r="CD39" i="48"/>
  <c r="CC39" i="48"/>
  <c r="CB39" i="48"/>
  <c r="CA39" i="48"/>
  <c r="BZ39" i="48"/>
  <c r="BY39" i="48"/>
  <c r="BX39" i="48"/>
  <c r="BW39" i="48"/>
  <c r="BV39" i="48"/>
  <c r="BU39" i="48"/>
  <c r="BT39" i="48"/>
  <c r="BS39" i="48"/>
  <c r="BR39" i="48"/>
  <c r="BQ39" i="48"/>
  <c r="BP39" i="48"/>
  <c r="BO39" i="48"/>
  <c r="DO39" i="48" s="1"/>
  <c r="BN39" i="48"/>
  <c r="BM39" i="48"/>
  <c r="BL39" i="48"/>
  <c r="BK39" i="48"/>
  <c r="BJ39" i="48"/>
  <c r="BI39" i="48"/>
  <c r="BH39" i="48"/>
  <c r="BG39" i="48"/>
  <c r="DG39" i="48" s="1"/>
  <c r="D39" i="48"/>
  <c r="DE38" i="48"/>
  <c r="DD38" i="48"/>
  <c r="DC38" i="48"/>
  <c r="DB38" i="48"/>
  <c r="DA38" i="48"/>
  <c r="CZ38" i="48"/>
  <c r="CY38" i="48"/>
  <c r="CX38" i="48"/>
  <c r="CW38" i="48"/>
  <c r="CV38" i="48"/>
  <c r="CU38" i="48"/>
  <c r="CT38" i="48"/>
  <c r="CS38" i="48"/>
  <c r="CR38" i="48"/>
  <c r="CQ38" i="48"/>
  <c r="CP38" i="48"/>
  <c r="CO38" i="48"/>
  <c r="CN38" i="48"/>
  <c r="CM38" i="48"/>
  <c r="CL38" i="48"/>
  <c r="CK38" i="48"/>
  <c r="CJ38" i="48"/>
  <c r="CI38" i="48"/>
  <c r="CH38" i="48"/>
  <c r="CG38" i="48"/>
  <c r="CE38" i="48"/>
  <c r="CD38" i="48"/>
  <c r="ED38" i="48" s="1"/>
  <c r="CC38" i="48"/>
  <c r="CB38" i="48"/>
  <c r="CA38" i="48"/>
  <c r="BZ38" i="48"/>
  <c r="BY38" i="48"/>
  <c r="BX38" i="48"/>
  <c r="BW38" i="48"/>
  <c r="BV38" i="48"/>
  <c r="DV38" i="48" s="1"/>
  <c r="BU38" i="48"/>
  <c r="BT38" i="48"/>
  <c r="BS38" i="48"/>
  <c r="BR38" i="48"/>
  <c r="DR38" i="48" s="1"/>
  <c r="BQ38" i="48"/>
  <c r="BP38" i="48"/>
  <c r="BO38" i="48"/>
  <c r="BN38" i="48"/>
  <c r="BM38" i="48"/>
  <c r="BL38" i="48"/>
  <c r="BK38" i="48"/>
  <c r="BJ38" i="48"/>
  <c r="DJ38" i="48" s="1"/>
  <c r="BI38" i="48"/>
  <c r="BH38" i="48"/>
  <c r="BG38" i="48"/>
  <c r="DG38" i="48" s="1"/>
  <c r="D38" i="48"/>
  <c r="DE37" i="48"/>
  <c r="FE37" i="48" s="1"/>
  <c r="DD37" i="48"/>
  <c r="DC37" i="48"/>
  <c r="DB37" i="48"/>
  <c r="DA37" i="48"/>
  <c r="CZ37" i="48"/>
  <c r="CY37" i="48"/>
  <c r="CX37" i="48"/>
  <c r="CW37" i="48"/>
  <c r="CV37" i="48"/>
  <c r="CU37" i="48"/>
  <c r="CT37" i="48"/>
  <c r="CS37" i="48"/>
  <c r="CR37" i="48"/>
  <c r="CQ37" i="48"/>
  <c r="CP37" i="48"/>
  <c r="CO37" i="48"/>
  <c r="CN37" i="48"/>
  <c r="CM37" i="48"/>
  <c r="CL37" i="48"/>
  <c r="CK37" i="48"/>
  <c r="CJ37" i="48"/>
  <c r="CI37" i="48"/>
  <c r="CH37" i="48"/>
  <c r="CG37" i="48"/>
  <c r="CE37" i="48"/>
  <c r="CD37" i="48"/>
  <c r="CC37" i="48"/>
  <c r="CB37" i="48"/>
  <c r="CA37" i="48"/>
  <c r="BZ37" i="48"/>
  <c r="BY37" i="48"/>
  <c r="BX37" i="48"/>
  <c r="BW37" i="48"/>
  <c r="EW37" i="48" s="1"/>
  <c r="BV37" i="48"/>
  <c r="BU37" i="48"/>
  <c r="BT37" i="48"/>
  <c r="BS37" i="48"/>
  <c r="BR37" i="48"/>
  <c r="BQ37" i="48"/>
  <c r="BP37" i="48"/>
  <c r="BO37" i="48"/>
  <c r="BN37" i="48"/>
  <c r="BM37" i="48"/>
  <c r="BL37" i="48"/>
  <c r="BK37" i="48"/>
  <c r="BJ37" i="48"/>
  <c r="BI37" i="48"/>
  <c r="BH37" i="48"/>
  <c r="BG37" i="48"/>
  <c r="D37" i="48"/>
  <c r="DE36" i="48"/>
  <c r="DD36" i="48"/>
  <c r="DC36" i="48"/>
  <c r="DB36" i="48"/>
  <c r="DA36" i="48"/>
  <c r="CZ36" i="48"/>
  <c r="CY36" i="48"/>
  <c r="CX36" i="48"/>
  <c r="CW36" i="48"/>
  <c r="CV36" i="48"/>
  <c r="CU36" i="48"/>
  <c r="CT36" i="48"/>
  <c r="CS36" i="48"/>
  <c r="CR36" i="48"/>
  <c r="CQ36" i="48"/>
  <c r="CP36" i="48"/>
  <c r="CO36" i="48"/>
  <c r="CN36" i="48"/>
  <c r="CM36" i="48"/>
  <c r="CL36" i="48"/>
  <c r="CK36" i="48"/>
  <c r="CJ36" i="48"/>
  <c r="CI36" i="48"/>
  <c r="CH36" i="48"/>
  <c r="CG36" i="48"/>
  <c r="CE36" i="48"/>
  <c r="CD36" i="48"/>
  <c r="CC36" i="48"/>
  <c r="CB36" i="48"/>
  <c r="CA36" i="48"/>
  <c r="BZ36" i="48"/>
  <c r="BY36" i="48"/>
  <c r="BX36" i="48"/>
  <c r="BW36" i="48"/>
  <c r="BV36" i="48"/>
  <c r="BU36" i="48"/>
  <c r="BT36" i="48"/>
  <c r="BS36" i="48"/>
  <c r="BR36" i="48"/>
  <c r="BQ36" i="48"/>
  <c r="BP36" i="48"/>
  <c r="BO36" i="48"/>
  <c r="BN36" i="48"/>
  <c r="BM36" i="48"/>
  <c r="BL36" i="48"/>
  <c r="BK36" i="48"/>
  <c r="BJ36" i="48"/>
  <c r="BI36" i="48"/>
  <c r="BH36" i="48"/>
  <c r="BG36" i="48"/>
  <c r="D36" i="48"/>
  <c r="DE35" i="48"/>
  <c r="DD35" i="48"/>
  <c r="DC35" i="48"/>
  <c r="DB35" i="48"/>
  <c r="DA35" i="48"/>
  <c r="CZ35" i="48"/>
  <c r="CY35" i="48"/>
  <c r="CX35" i="48"/>
  <c r="CW35" i="48"/>
  <c r="CV35" i="48"/>
  <c r="CU35" i="48"/>
  <c r="CT35" i="48"/>
  <c r="CS35" i="48"/>
  <c r="CR35" i="48"/>
  <c r="CQ35" i="48"/>
  <c r="CP35" i="48"/>
  <c r="CO35" i="48"/>
  <c r="CN35" i="48"/>
  <c r="CM35" i="48"/>
  <c r="CL35" i="48"/>
  <c r="CK35" i="48"/>
  <c r="CJ35" i="48"/>
  <c r="CI35" i="48"/>
  <c r="CH35" i="48"/>
  <c r="CG35" i="48"/>
  <c r="CE35" i="48"/>
  <c r="CD35" i="48"/>
  <c r="CC35" i="48"/>
  <c r="EC35" i="48" s="1"/>
  <c r="CB35" i="48"/>
  <c r="CA35" i="48"/>
  <c r="BZ35" i="48"/>
  <c r="BY35" i="48"/>
  <c r="BX35" i="48"/>
  <c r="BW35" i="48"/>
  <c r="BV35" i="48"/>
  <c r="BU35" i="48"/>
  <c r="DU35" i="48" s="1"/>
  <c r="BT35" i="48"/>
  <c r="BS35" i="48"/>
  <c r="BR35" i="48"/>
  <c r="BQ35" i="48"/>
  <c r="DQ35" i="48" s="1"/>
  <c r="BP35" i="48"/>
  <c r="BO35" i="48"/>
  <c r="BN35" i="48"/>
  <c r="BM35" i="48"/>
  <c r="BL35" i="48"/>
  <c r="BK35" i="48"/>
  <c r="BJ35" i="48"/>
  <c r="BI35" i="48"/>
  <c r="DI35" i="48" s="1"/>
  <c r="BH35" i="48"/>
  <c r="BG35" i="48"/>
  <c r="D35" i="48"/>
  <c r="DE34" i="48"/>
  <c r="DD34" i="48"/>
  <c r="DC34" i="48"/>
  <c r="DB34" i="48"/>
  <c r="DA34" i="48"/>
  <c r="CZ34" i="48"/>
  <c r="CY34" i="48"/>
  <c r="CX34" i="48"/>
  <c r="CW34" i="48"/>
  <c r="CV34" i="48"/>
  <c r="CU34" i="48"/>
  <c r="CT34" i="48"/>
  <c r="CS34" i="48"/>
  <c r="CR34" i="48"/>
  <c r="CQ34" i="48"/>
  <c r="CP34" i="48"/>
  <c r="CO34" i="48"/>
  <c r="CN34" i="48"/>
  <c r="CM34" i="48"/>
  <c r="CL34" i="48"/>
  <c r="CK34" i="48"/>
  <c r="CJ34" i="48"/>
  <c r="CI34" i="48"/>
  <c r="CH34" i="48"/>
  <c r="CG34" i="48"/>
  <c r="CE34" i="48"/>
  <c r="CD34" i="48"/>
  <c r="CC34" i="48"/>
  <c r="CB34" i="48"/>
  <c r="CA34" i="48"/>
  <c r="BZ34" i="48"/>
  <c r="BY34" i="48"/>
  <c r="BX34" i="48"/>
  <c r="DX34" i="48" s="1"/>
  <c r="BW34" i="48"/>
  <c r="BV34" i="48"/>
  <c r="BU34" i="48"/>
  <c r="BT34" i="48"/>
  <c r="BS34" i="48"/>
  <c r="BR34" i="48"/>
  <c r="BQ34" i="48"/>
  <c r="BP34" i="48"/>
  <c r="BO34" i="48"/>
  <c r="BN34" i="48"/>
  <c r="BM34" i="48"/>
  <c r="BL34" i="48"/>
  <c r="BK34" i="48"/>
  <c r="BJ34" i="48"/>
  <c r="BI34" i="48"/>
  <c r="BH34" i="48"/>
  <c r="DH34" i="48" s="1"/>
  <c r="BG34" i="48"/>
  <c r="D34" i="48"/>
  <c r="DE33" i="48"/>
  <c r="DD33" i="48"/>
  <c r="DC33" i="48"/>
  <c r="EC33" i="48" s="1"/>
  <c r="DB33" i="48"/>
  <c r="DA33" i="48"/>
  <c r="CZ33" i="48"/>
  <c r="CY33" i="48"/>
  <c r="CX33" i="48"/>
  <c r="CW33" i="48"/>
  <c r="CV33" i="48"/>
  <c r="CU33" i="48"/>
  <c r="CT33" i="48"/>
  <c r="CS33" i="48"/>
  <c r="CR33" i="48"/>
  <c r="CQ33" i="48"/>
  <c r="DQ33" i="48" s="1"/>
  <c r="CP33" i="48"/>
  <c r="CO33" i="48"/>
  <c r="CN33" i="48"/>
  <c r="CM33" i="48"/>
  <c r="CL33" i="48"/>
  <c r="CK33" i="48"/>
  <c r="CJ33" i="48"/>
  <c r="CI33" i="48"/>
  <c r="CH33" i="48"/>
  <c r="CG33" i="48"/>
  <c r="CE33" i="48"/>
  <c r="CD33" i="48"/>
  <c r="CC33" i="48"/>
  <c r="CB33" i="48"/>
  <c r="CA33" i="48"/>
  <c r="BZ33" i="48"/>
  <c r="BY33" i="48"/>
  <c r="BX33" i="48"/>
  <c r="BW33" i="48"/>
  <c r="BV33" i="48"/>
  <c r="BU33" i="48"/>
  <c r="BT33" i="48"/>
  <c r="BS33" i="48"/>
  <c r="BR33" i="48"/>
  <c r="BQ33" i="48"/>
  <c r="BP33" i="48"/>
  <c r="EP33" i="48" s="1"/>
  <c r="BO33" i="48"/>
  <c r="BN33" i="48"/>
  <c r="BM33" i="48"/>
  <c r="BL33" i="48"/>
  <c r="BK33" i="48"/>
  <c r="BJ33" i="48"/>
  <c r="BI33" i="48"/>
  <c r="BH33" i="48"/>
  <c r="BG33" i="48"/>
  <c r="D33" i="48"/>
  <c r="DE32" i="48"/>
  <c r="DD32" i="48"/>
  <c r="DC32" i="48"/>
  <c r="DB32" i="48"/>
  <c r="DA32" i="48"/>
  <c r="CZ32" i="48"/>
  <c r="CY32" i="48"/>
  <c r="CX32" i="48"/>
  <c r="CW32" i="48"/>
  <c r="CV32" i="48"/>
  <c r="DV32" i="48" s="1"/>
  <c r="CU32" i="48"/>
  <c r="CT32" i="48"/>
  <c r="CS32" i="48"/>
  <c r="CR32" i="48"/>
  <c r="CQ32" i="48"/>
  <c r="CP32" i="48"/>
  <c r="CO32" i="48"/>
  <c r="CN32" i="48"/>
  <c r="CM32" i="48"/>
  <c r="CL32" i="48"/>
  <c r="CK32" i="48"/>
  <c r="CJ32" i="48"/>
  <c r="CI32" i="48"/>
  <c r="CH32" i="48"/>
  <c r="CG32" i="48"/>
  <c r="CE32" i="48"/>
  <c r="CD32" i="48"/>
  <c r="CC32" i="48"/>
  <c r="CB32" i="48"/>
  <c r="CA32" i="48"/>
  <c r="BZ32" i="48"/>
  <c r="BY32" i="48"/>
  <c r="EY32" i="48" s="1"/>
  <c r="BX32" i="48"/>
  <c r="BW32" i="48"/>
  <c r="BV32" i="48"/>
  <c r="BU32" i="48"/>
  <c r="DU32" i="48" s="1"/>
  <c r="BT32" i="48"/>
  <c r="BS32" i="48"/>
  <c r="BR32" i="48"/>
  <c r="BQ32" i="48"/>
  <c r="BP32" i="48"/>
  <c r="BO32" i="48"/>
  <c r="BN32" i="48"/>
  <c r="BM32" i="48"/>
  <c r="DM32" i="48" s="1"/>
  <c r="BL32" i="48"/>
  <c r="BK32" i="48"/>
  <c r="BJ32" i="48"/>
  <c r="BI32" i="48"/>
  <c r="BH32" i="48"/>
  <c r="BG32" i="48"/>
  <c r="D32" i="48"/>
  <c r="DE31" i="48"/>
  <c r="DD31" i="48"/>
  <c r="DC31" i="48"/>
  <c r="DB31" i="48"/>
  <c r="DA31" i="48"/>
  <c r="CZ31" i="48"/>
  <c r="CY31" i="48"/>
  <c r="CX31" i="48"/>
  <c r="CW31" i="48"/>
  <c r="CV31" i="48"/>
  <c r="CU31" i="48"/>
  <c r="CT31" i="48"/>
  <c r="CS31" i="48"/>
  <c r="CR31" i="48"/>
  <c r="CQ31" i="48"/>
  <c r="CP31" i="48"/>
  <c r="CO31" i="48"/>
  <c r="CN31" i="48"/>
  <c r="CM31" i="48"/>
  <c r="CL31" i="48"/>
  <c r="CK31" i="48"/>
  <c r="CJ31" i="48"/>
  <c r="CI31" i="48"/>
  <c r="CH31" i="48"/>
  <c r="CG31" i="48"/>
  <c r="CE31" i="48"/>
  <c r="CD31" i="48"/>
  <c r="CC31" i="48"/>
  <c r="CB31" i="48"/>
  <c r="CA31" i="48"/>
  <c r="BZ31" i="48"/>
  <c r="BY31" i="48"/>
  <c r="BX31" i="48"/>
  <c r="BW31" i="48"/>
  <c r="BV31" i="48"/>
  <c r="BU31" i="48"/>
  <c r="BT31" i="48"/>
  <c r="BS31" i="48"/>
  <c r="BR31" i="48"/>
  <c r="BQ31" i="48"/>
  <c r="BP31" i="48"/>
  <c r="BO31" i="48"/>
  <c r="BN31" i="48"/>
  <c r="BM31" i="48"/>
  <c r="BL31" i="48"/>
  <c r="BK31" i="48"/>
  <c r="BJ31" i="48"/>
  <c r="BI31" i="48"/>
  <c r="BH31" i="48"/>
  <c r="BG31" i="48"/>
  <c r="D31" i="48"/>
  <c r="DE30" i="48"/>
  <c r="DD30" i="48"/>
  <c r="DC30" i="48"/>
  <c r="DB30" i="48"/>
  <c r="DA30" i="48"/>
  <c r="CZ30" i="48"/>
  <c r="CY30" i="48"/>
  <c r="CX30" i="48"/>
  <c r="CW30" i="48"/>
  <c r="CV30" i="48"/>
  <c r="CU30" i="48"/>
  <c r="CT30" i="48"/>
  <c r="CS30" i="48"/>
  <c r="CR30" i="48"/>
  <c r="CQ30" i="48"/>
  <c r="CP30" i="48"/>
  <c r="CO30" i="48"/>
  <c r="CN30" i="48"/>
  <c r="CM30" i="48"/>
  <c r="CL30" i="48"/>
  <c r="CK30" i="48"/>
  <c r="CJ30" i="48"/>
  <c r="CI30" i="48"/>
  <c r="CH30" i="48"/>
  <c r="CG30" i="48"/>
  <c r="CE30" i="48"/>
  <c r="CD30" i="48"/>
  <c r="ED30" i="48" s="1"/>
  <c r="CC30" i="48"/>
  <c r="CB30" i="48"/>
  <c r="CA30" i="48"/>
  <c r="BZ30" i="48"/>
  <c r="BY30" i="48"/>
  <c r="BX30" i="48"/>
  <c r="BW30" i="48"/>
  <c r="BV30" i="48"/>
  <c r="DV30" i="48" s="1"/>
  <c r="BU30" i="48"/>
  <c r="BT30" i="48"/>
  <c r="BS30" i="48"/>
  <c r="BR30" i="48"/>
  <c r="DR30" i="48" s="1"/>
  <c r="BQ30" i="48"/>
  <c r="BP30" i="48"/>
  <c r="BO30" i="48"/>
  <c r="BN30" i="48"/>
  <c r="BM30" i="48"/>
  <c r="BL30" i="48"/>
  <c r="BK30" i="48"/>
  <c r="BJ30" i="48"/>
  <c r="DJ30" i="48" s="1"/>
  <c r="BI30" i="48"/>
  <c r="BH30" i="48"/>
  <c r="BG30" i="48"/>
  <c r="D30" i="48"/>
  <c r="DE29" i="48"/>
  <c r="DD29" i="48"/>
  <c r="DC29" i="48"/>
  <c r="DB29" i="48"/>
  <c r="DA29" i="48"/>
  <c r="CZ29" i="48"/>
  <c r="CY29" i="48"/>
  <c r="CX29" i="48"/>
  <c r="CW29" i="48"/>
  <c r="CV29" i="48"/>
  <c r="CU29" i="48"/>
  <c r="CT29" i="48"/>
  <c r="CS29" i="48"/>
  <c r="CR29" i="48"/>
  <c r="CQ29" i="48"/>
  <c r="CP29" i="48"/>
  <c r="CO29" i="48"/>
  <c r="CN29" i="48"/>
  <c r="CM29" i="48"/>
  <c r="CL29" i="48"/>
  <c r="CK29" i="48"/>
  <c r="CJ29" i="48"/>
  <c r="CI29" i="48"/>
  <c r="CH29" i="48"/>
  <c r="CG29" i="48"/>
  <c r="CE29" i="48"/>
  <c r="CD29" i="48"/>
  <c r="CC29" i="48"/>
  <c r="CB29" i="48"/>
  <c r="FB29" i="48" s="1"/>
  <c r="CA29" i="48"/>
  <c r="BZ29" i="48"/>
  <c r="BY29" i="48"/>
  <c r="BX29" i="48"/>
  <c r="BW29" i="48"/>
  <c r="EW29" i="48" s="1"/>
  <c r="BV29" i="48"/>
  <c r="BU29" i="48"/>
  <c r="BT29" i="48"/>
  <c r="ET29" i="48" s="1"/>
  <c r="BS29" i="48"/>
  <c r="BR29" i="48"/>
  <c r="BQ29" i="48"/>
  <c r="BP29" i="48"/>
  <c r="EP29" i="48" s="1"/>
  <c r="BO29" i="48"/>
  <c r="BN29" i="48"/>
  <c r="BM29" i="48"/>
  <c r="BL29" i="48"/>
  <c r="BK29" i="48"/>
  <c r="BJ29" i="48"/>
  <c r="BI29" i="48"/>
  <c r="BH29" i="48"/>
  <c r="EH29" i="48" s="1"/>
  <c r="BG29" i="48"/>
  <c r="D29" i="48"/>
  <c r="DE28" i="48"/>
  <c r="DD28" i="48"/>
  <c r="DC28" i="48"/>
  <c r="DB28" i="48"/>
  <c r="DA28" i="48"/>
  <c r="CZ28" i="48"/>
  <c r="CY28" i="48"/>
  <c r="CX28" i="48"/>
  <c r="CW28" i="48"/>
  <c r="CV28" i="48"/>
  <c r="CU28" i="48"/>
  <c r="CT28" i="48"/>
  <c r="CS28" i="48"/>
  <c r="CR28" i="48"/>
  <c r="CQ28" i="48"/>
  <c r="CP28" i="48"/>
  <c r="CO28" i="48"/>
  <c r="CN28" i="48"/>
  <c r="CM28" i="48"/>
  <c r="CL28" i="48"/>
  <c r="CK28" i="48"/>
  <c r="CJ28" i="48"/>
  <c r="CI28" i="48"/>
  <c r="CH28" i="48"/>
  <c r="EH28" i="48" s="1"/>
  <c r="CG28" i="48"/>
  <c r="CE28" i="48"/>
  <c r="CD28" i="48"/>
  <c r="CC28" i="48"/>
  <c r="CB28" i="48"/>
  <c r="CA28" i="48"/>
  <c r="BZ28" i="48"/>
  <c r="BY28" i="48"/>
  <c r="BX28" i="48"/>
  <c r="BW28" i="48"/>
  <c r="BV28" i="48"/>
  <c r="BU28" i="48"/>
  <c r="BT28" i="48"/>
  <c r="BS28" i="48"/>
  <c r="BR28" i="48"/>
  <c r="BQ28" i="48"/>
  <c r="BP28" i="48"/>
  <c r="BO28" i="48"/>
  <c r="BN28" i="48"/>
  <c r="BM28" i="48"/>
  <c r="BL28" i="48"/>
  <c r="BK28" i="48"/>
  <c r="BJ28" i="48"/>
  <c r="BI28" i="48"/>
  <c r="BH28" i="48"/>
  <c r="BG28" i="48"/>
  <c r="D28" i="48"/>
  <c r="DE27" i="48"/>
  <c r="DD27" i="48"/>
  <c r="DC27" i="48"/>
  <c r="DB27" i="48"/>
  <c r="DA27" i="48"/>
  <c r="CZ27" i="48"/>
  <c r="CY27" i="48"/>
  <c r="CX27" i="48"/>
  <c r="CW27" i="48"/>
  <c r="CV27" i="48"/>
  <c r="CU27" i="48"/>
  <c r="CT27" i="48"/>
  <c r="CS27" i="48"/>
  <c r="CR27" i="48"/>
  <c r="CQ27" i="48"/>
  <c r="CP27" i="48"/>
  <c r="CO27" i="48"/>
  <c r="CN27" i="48"/>
  <c r="CM27" i="48"/>
  <c r="CL27" i="48"/>
  <c r="CK27" i="48"/>
  <c r="CJ27" i="48"/>
  <c r="CI27" i="48"/>
  <c r="CH27" i="48"/>
  <c r="CG27" i="48"/>
  <c r="CE27" i="48"/>
  <c r="EE27" i="48" s="1"/>
  <c r="CD27" i="48"/>
  <c r="CC27" i="48"/>
  <c r="CB27" i="48"/>
  <c r="CA27" i="48"/>
  <c r="BZ27" i="48"/>
  <c r="BY27" i="48"/>
  <c r="BX27" i="48"/>
  <c r="BW27" i="48"/>
  <c r="BV27" i="48"/>
  <c r="BU27" i="48"/>
  <c r="BT27" i="48"/>
  <c r="BS27" i="48"/>
  <c r="BR27" i="48"/>
  <c r="BQ27" i="48"/>
  <c r="BP27" i="48"/>
  <c r="BO27" i="48"/>
  <c r="BN27" i="48"/>
  <c r="BM27" i="48"/>
  <c r="BL27" i="48"/>
  <c r="BK27" i="48"/>
  <c r="BJ27" i="48"/>
  <c r="BI27" i="48"/>
  <c r="BH27" i="48"/>
  <c r="BG27" i="48"/>
  <c r="D27" i="48"/>
  <c r="DE26" i="48"/>
  <c r="DD26" i="48"/>
  <c r="DC26" i="48"/>
  <c r="DB26" i="48"/>
  <c r="DA26" i="48"/>
  <c r="CZ26" i="48"/>
  <c r="CY26" i="48"/>
  <c r="CX26" i="48"/>
  <c r="CW26" i="48"/>
  <c r="CV26" i="48"/>
  <c r="CU26" i="48"/>
  <c r="CT26" i="48"/>
  <c r="CS26" i="48"/>
  <c r="CR26" i="48"/>
  <c r="CQ26" i="48"/>
  <c r="CP26" i="48"/>
  <c r="CO26" i="48"/>
  <c r="CN26" i="48"/>
  <c r="CM26" i="48"/>
  <c r="CL26" i="48"/>
  <c r="CK26" i="48"/>
  <c r="CJ26" i="48"/>
  <c r="CI26" i="48"/>
  <c r="CH26" i="48"/>
  <c r="CG26" i="48"/>
  <c r="CE26" i="48"/>
  <c r="CD26" i="48"/>
  <c r="CC26" i="48"/>
  <c r="CB26" i="48"/>
  <c r="CA26" i="48"/>
  <c r="BZ26" i="48"/>
  <c r="BY26" i="48"/>
  <c r="BX26" i="48"/>
  <c r="BW26" i="48"/>
  <c r="BV26" i="48"/>
  <c r="BU26" i="48"/>
  <c r="BT26" i="48"/>
  <c r="BS26" i="48"/>
  <c r="BR26" i="48"/>
  <c r="BQ26" i="48"/>
  <c r="BP26" i="48"/>
  <c r="BO26" i="48"/>
  <c r="BN26" i="48"/>
  <c r="BM26" i="48"/>
  <c r="BL26" i="48"/>
  <c r="BK26" i="48"/>
  <c r="BJ26" i="48"/>
  <c r="BI26" i="48"/>
  <c r="BH26" i="48"/>
  <c r="BG26" i="48"/>
  <c r="D26" i="48"/>
  <c r="DE25" i="48"/>
  <c r="DD25" i="48"/>
  <c r="DC25" i="48"/>
  <c r="DB25" i="48"/>
  <c r="DA25" i="48"/>
  <c r="CZ25" i="48"/>
  <c r="CY25" i="48"/>
  <c r="CX25" i="48"/>
  <c r="CW25" i="48"/>
  <c r="CV25" i="48"/>
  <c r="CU25" i="48"/>
  <c r="CT25" i="48"/>
  <c r="CS25" i="48"/>
  <c r="CR25" i="48"/>
  <c r="CQ25" i="48"/>
  <c r="CP25" i="48"/>
  <c r="CO25" i="48"/>
  <c r="CN25" i="48"/>
  <c r="CM25" i="48"/>
  <c r="CL25" i="48"/>
  <c r="CK25" i="48"/>
  <c r="CJ25" i="48"/>
  <c r="CI25" i="48"/>
  <c r="CH25" i="48"/>
  <c r="CG25" i="48"/>
  <c r="CE25" i="48"/>
  <c r="CD25" i="48"/>
  <c r="CC25" i="48"/>
  <c r="CB25" i="48"/>
  <c r="CA25" i="48"/>
  <c r="BZ25" i="48"/>
  <c r="BY25" i="48"/>
  <c r="BX25" i="48"/>
  <c r="BW25" i="48"/>
  <c r="BV25" i="48"/>
  <c r="BU25" i="48"/>
  <c r="BT25" i="48"/>
  <c r="BS25" i="48"/>
  <c r="BR25" i="48"/>
  <c r="BQ25" i="48"/>
  <c r="BP25" i="48"/>
  <c r="BO25" i="48"/>
  <c r="BN25" i="48"/>
  <c r="BM25" i="48"/>
  <c r="BL25" i="48"/>
  <c r="BK25" i="48"/>
  <c r="BJ25" i="48"/>
  <c r="BI25" i="48"/>
  <c r="BH25" i="48"/>
  <c r="BG25" i="48"/>
  <c r="D25" i="48"/>
  <c r="DE24" i="48"/>
  <c r="DD24" i="48"/>
  <c r="DC24" i="48"/>
  <c r="DB24" i="48"/>
  <c r="DA24" i="48"/>
  <c r="CZ24" i="48"/>
  <c r="CY24" i="48"/>
  <c r="CX24" i="48"/>
  <c r="CW24" i="48"/>
  <c r="CV24" i="48"/>
  <c r="CU24" i="48"/>
  <c r="CT24" i="48"/>
  <c r="CS24" i="48"/>
  <c r="CR24" i="48"/>
  <c r="CQ24" i="48"/>
  <c r="CP24" i="48"/>
  <c r="CO24" i="48"/>
  <c r="CN24" i="48"/>
  <c r="CM24" i="48"/>
  <c r="CL24" i="48"/>
  <c r="CK24" i="48"/>
  <c r="CJ24" i="48"/>
  <c r="CI24" i="48"/>
  <c r="CH24" i="48"/>
  <c r="CG24" i="48"/>
  <c r="CE24" i="48"/>
  <c r="CD24" i="48"/>
  <c r="CC24" i="48"/>
  <c r="CB24" i="48"/>
  <c r="CA24" i="48"/>
  <c r="BZ24" i="48"/>
  <c r="BY24" i="48"/>
  <c r="BX24" i="48"/>
  <c r="EX24" i="48" s="1"/>
  <c r="BW24" i="48"/>
  <c r="BV24" i="48"/>
  <c r="BU24" i="48"/>
  <c r="BT24" i="48"/>
  <c r="BS24" i="48"/>
  <c r="BR24" i="48"/>
  <c r="BQ24" i="48"/>
  <c r="BP24" i="48"/>
  <c r="BO24" i="48"/>
  <c r="BN24" i="48"/>
  <c r="BM24" i="48"/>
  <c r="BL24" i="48"/>
  <c r="BK24" i="48"/>
  <c r="BJ24" i="48"/>
  <c r="BI24" i="48"/>
  <c r="BH24" i="48"/>
  <c r="BG24" i="48"/>
  <c r="D24" i="48"/>
  <c r="DE23" i="48"/>
  <c r="DD23" i="48"/>
  <c r="DC23" i="48"/>
  <c r="DB23" i="48"/>
  <c r="DA23" i="48"/>
  <c r="CZ23" i="48"/>
  <c r="CY23" i="48"/>
  <c r="CX23" i="48"/>
  <c r="CW23" i="48"/>
  <c r="CV23" i="48"/>
  <c r="CU23" i="48"/>
  <c r="CT23" i="48"/>
  <c r="CS23" i="48"/>
  <c r="CR23" i="48"/>
  <c r="CQ23" i="48"/>
  <c r="CP23" i="48"/>
  <c r="CO23" i="48"/>
  <c r="CN23" i="48"/>
  <c r="CM23" i="48"/>
  <c r="CL23" i="48"/>
  <c r="CK23" i="48"/>
  <c r="CJ23" i="48"/>
  <c r="CI23" i="48"/>
  <c r="CH23" i="48"/>
  <c r="CG23" i="48"/>
  <c r="CE23" i="48"/>
  <c r="EE23" i="48" s="1"/>
  <c r="CD23" i="48"/>
  <c r="ED23" i="48" s="1"/>
  <c r="CC23" i="48"/>
  <c r="CB23" i="48"/>
  <c r="CA23" i="48"/>
  <c r="BZ23" i="48"/>
  <c r="EZ23" i="48" s="1"/>
  <c r="BY23" i="48"/>
  <c r="BX23" i="48"/>
  <c r="BW23" i="48"/>
  <c r="BV23" i="48"/>
  <c r="EV23" i="48" s="1"/>
  <c r="BU23" i="48"/>
  <c r="BT23" i="48"/>
  <c r="BS23" i="48"/>
  <c r="BR23" i="48"/>
  <c r="ER23" i="48" s="1"/>
  <c r="BQ23" i="48"/>
  <c r="BP23" i="48"/>
  <c r="BO23" i="48"/>
  <c r="BN23" i="48"/>
  <c r="DN23" i="48" s="1"/>
  <c r="BM23" i="48"/>
  <c r="BL23" i="48"/>
  <c r="BK23" i="48"/>
  <c r="BJ23" i="48"/>
  <c r="EJ23" i="48" s="1"/>
  <c r="BI23" i="48"/>
  <c r="BH23" i="48"/>
  <c r="BG23" i="48"/>
  <c r="D23" i="48"/>
  <c r="DE22" i="48"/>
  <c r="DD22" i="48"/>
  <c r="DC22" i="48"/>
  <c r="DB22" i="48"/>
  <c r="DA22" i="48"/>
  <c r="CZ22" i="48"/>
  <c r="CY22" i="48"/>
  <c r="CX22" i="48"/>
  <c r="CW22" i="48"/>
  <c r="CV22" i="48"/>
  <c r="CU22" i="48"/>
  <c r="CT22" i="48"/>
  <c r="CS22" i="48"/>
  <c r="CR22" i="48"/>
  <c r="CQ22" i="48"/>
  <c r="CP22" i="48"/>
  <c r="CO22" i="48"/>
  <c r="CN22" i="48"/>
  <c r="CM22" i="48"/>
  <c r="CL22" i="48"/>
  <c r="CK22" i="48"/>
  <c r="CJ22" i="48"/>
  <c r="CI22" i="48"/>
  <c r="CH22" i="48"/>
  <c r="CG22" i="48"/>
  <c r="CE22" i="48"/>
  <c r="FE22" i="48" s="1"/>
  <c r="CD22" i="48"/>
  <c r="CC22" i="48"/>
  <c r="CB22" i="48"/>
  <c r="CA22" i="48"/>
  <c r="EA22" i="48" s="1"/>
  <c r="BZ22" i="48"/>
  <c r="BY22" i="48"/>
  <c r="BX22" i="48"/>
  <c r="BW22" i="48"/>
  <c r="EW22" i="48" s="1"/>
  <c r="BV22" i="48"/>
  <c r="BU22" i="48"/>
  <c r="BT22" i="48"/>
  <c r="BS22" i="48"/>
  <c r="DS22" i="48" s="1"/>
  <c r="BR22" i="48"/>
  <c r="BQ22" i="48"/>
  <c r="BP22" i="48"/>
  <c r="BO22" i="48"/>
  <c r="EO22" i="48" s="1"/>
  <c r="BN22" i="48"/>
  <c r="BM22" i="48"/>
  <c r="BL22" i="48"/>
  <c r="BK22" i="48"/>
  <c r="DK22" i="48" s="1"/>
  <c r="BJ22" i="48"/>
  <c r="BI22" i="48"/>
  <c r="BH22" i="48"/>
  <c r="BG22" i="48"/>
  <c r="EG22" i="48" s="1"/>
  <c r="D22" i="48"/>
  <c r="DE21" i="48"/>
  <c r="FE21" i="48" s="1"/>
  <c r="DD21" i="48"/>
  <c r="DC21" i="48"/>
  <c r="DB21" i="48"/>
  <c r="DA21" i="48"/>
  <c r="CZ21" i="48"/>
  <c r="CY21" i="48"/>
  <c r="CX21" i="48"/>
  <c r="CW21" i="48"/>
  <c r="CV21" i="48"/>
  <c r="CU21" i="48"/>
  <c r="CT21" i="48"/>
  <c r="CS21" i="48"/>
  <c r="CR21" i="48"/>
  <c r="CQ21" i="48"/>
  <c r="CP21" i="48"/>
  <c r="CO21" i="48"/>
  <c r="CN21" i="48"/>
  <c r="CM21" i="48"/>
  <c r="CL21" i="48"/>
  <c r="CK21" i="48"/>
  <c r="CJ21" i="48"/>
  <c r="CI21" i="48"/>
  <c r="CH21" i="48"/>
  <c r="CG21" i="48"/>
  <c r="CE21" i="48"/>
  <c r="CD21" i="48"/>
  <c r="CC21" i="48"/>
  <c r="CB21" i="48"/>
  <c r="FB21" i="48" s="1"/>
  <c r="CA21" i="48"/>
  <c r="BZ21" i="48"/>
  <c r="BY21" i="48"/>
  <c r="BX21" i="48"/>
  <c r="BW21" i="48"/>
  <c r="BV21" i="48"/>
  <c r="BU21" i="48"/>
  <c r="BT21" i="48"/>
  <c r="ET21" i="48" s="1"/>
  <c r="BS21" i="48"/>
  <c r="BR21" i="48"/>
  <c r="BQ21" i="48"/>
  <c r="BP21" i="48"/>
  <c r="EP21" i="48" s="1"/>
  <c r="BO21" i="48"/>
  <c r="BN21" i="48"/>
  <c r="BM21" i="48"/>
  <c r="BL21" i="48"/>
  <c r="BK21" i="48"/>
  <c r="BJ21" i="48"/>
  <c r="BI21" i="48"/>
  <c r="BH21" i="48"/>
  <c r="EH21" i="48" s="1"/>
  <c r="BG21" i="48"/>
  <c r="D21" i="48"/>
  <c r="DE20" i="48"/>
  <c r="DD20" i="48"/>
  <c r="DC20" i="48"/>
  <c r="DB20" i="48"/>
  <c r="DA20" i="48"/>
  <c r="CZ20" i="48"/>
  <c r="CY20" i="48"/>
  <c r="CX20" i="48"/>
  <c r="CW20" i="48"/>
  <c r="CV20" i="48"/>
  <c r="CU20" i="48"/>
  <c r="CT20" i="48"/>
  <c r="CS20" i="48"/>
  <c r="CR20" i="48"/>
  <c r="CQ20" i="48"/>
  <c r="CP20" i="48"/>
  <c r="CO20" i="48"/>
  <c r="CN20" i="48"/>
  <c r="CM20" i="48"/>
  <c r="CL20" i="48"/>
  <c r="CK20" i="48"/>
  <c r="CJ20" i="48"/>
  <c r="CI20" i="48"/>
  <c r="CH20" i="48"/>
  <c r="CG20" i="48"/>
  <c r="CE20" i="48"/>
  <c r="CD20" i="48"/>
  <c r="CC20" i="48"/>
  <c r="CB20" i="48"/>
  <c r="CA20" i="48"/>
  <c r="BZ20" i="48"/>
  <c r="BY20" i="48"/>
  <c r="EY20" i="48" s="1"/>
  <c r="BX20" i="48"/>
  <c r="BW20" i="48"/>
  <c r="BV20" i="48"/>
  <c r="BU20" i="48"/>
  <c r="EU20" i="48" s="1"/>
  <c r="BT20" i="48"/>
  <c r="BS20" i="48"/>
  <c r="BR20" i="48"/>
  <c r="BQ20" i="48"/>
  <c r="DQ20" i="48" s="1"/>
  <c r="BP20" i="48"/>
  <c r="BO20" i="48"/>
  <c r="BN20" i="48"/>
  <c r="BM20" i="48"/>
  <c r="BL20" i="48"/>
  <c r="BK20" i="48"/>
  <c r="BJ20" i="48"/>
  <c r="BI20" i="48"/>
  <c r="EI20" i="48" s="1"/>
  <c r="BH20" i="48"/>
  <c r="BG20" i="48"/>
  <c r="D20" i="48"/>
  <c r="DE19" i="48"/>
  <c r="DD19" i="48"/>
  <c r="DC19" i="48"/>
  <c r="DB19" i="48"/>
  <c r="DA19" i="48"/>
  <c r="CZ19" i="48"/>
  <c r="CY19" i="48"/>
  <c r="CX19" i="48"/>
  <c r="CW19" i="48"/>
  <c r="CV19" i="48"/>
  <c r="CU19" i="48"/>
  <c r="CT19" i="48"/>
  <c r="CS19" i="48"/>
  <c r="CR19" i="48"/>
  <c r="CQ19" i="48"/>
  <c r="CP19" i="48"/>
  <c r="CO19" i="48"/>
  <c r="CN19" i="48"/>
  <c r="CM19" i="48"/>
  <c r="CL19" i="48"/>
  <c r="CK19" i="48"/>
  <c r="CJ19" i="48"/>
  <c r="CI19" i="48"/>
  <c r="CH19" i="48"/>
  <c r="CG19" i="48"/>
  <c r="CE19" i="48"/>
  <c r="CD19" i="48"/>
  <c r="CC19" i="48"/>
  <c r="EC19" i="48" s="1"/>
  <c r="CB19" i="48"/>
  <c r="CA19" i="48"/>
  <c r="BZ19" i="48"/>
  <c r="BY19" i="48"/>
  <c r="BX19" i="48"/>
  <c r="BW19" i="48"/>
  <c r="BV19" i="48"/>
  <c r="BU19" i="48"/>
  <c r="DU19" i="48" s="1"/>
  <c r="BT19" i="48"/>
  <c r="BS19" i="48"/>
  <c r="BR19" i="48"/>
  <c r="BQ19" i="48"/>
  <c r="DQ19" i="48" s="1"/>
  <c r="BP19" i="48"/>
  <c r="BO19" i="48"/>
  <c r="BN19" i="48"/>
  <c r="BM19" i="48"/>
  <c r="BL19" i="48"/>
  <c r="BK19" i="48"/>
  <c r="BJ19" i="48"/>
  <c r="BI19" i="48"/>
  <c r="DI19" i="48" s="1"/>
  <c r="BH19" i="48"/>
  <c r="BG19" i="48"/>
  <c r="D19" i="48"/>
  <c r="DE18" i="48"/>
  <c r="DD18" i="48"/>
  <c r="DC18" i="48"/>
  <c r="DB18" i="48"/>
  <c r="DA18" i="48"/>
  <c r="CZ18" i="48"/>
  <c r="CY18" i="48"/>
  <c r="CX18" i="48"/>
  <c r="CW18" i="48"/>
  <c r="CV18" i="48"/>
  <c r="CU18" i="48"/>
  <c r="CT18" i="48"/>
  <c r="CS18" i="48"/>
  <c r="CR18" i="48"/>
  <c r="CQ18" i="48"/>
  <c r="CP18" i="48"/>
  <c r="CO18" i="48"/>
  <c r="CN18" i="48"/>
  <c r="CM18" i="48"/>
  <c r="CL18" i="48"/>
  <c r="CK18" i="48"/>
  <c r="CJ18" i="48"/>
  <c r="CI18" i="48"/>
  <c r="CH18" i="48"/>
  <c r="CG18" i="48"/>
  <c r="CE18" i="48"/>
  <c r="CD18" i="48"/>
  <c r="CC18" i="48"/>
  <c r="CB18" i="48"/>
  <c r="CA18" i="48"/>
  <c r="BZ18" i="48"/>
  <c r="BY18" i="48"/>
  <c r="BX18" i="48"/>
  <c r="BW18" i="48"/>
  <c r="BV18" i="48"/>
  <c r="BU18" i="48"/>
  <c r="BT18" i="48"/>
  <c r="BS18" i="48"/>
  <c r="BR18" i="48"/>
  <c r="BQ18" i="48"/>
  <c r="BP18" i="48"/>
  <c r="BO18" i="48"/>
  <c r="BN18" i="48"/>
  <c r="BM18" i="48"/>
  <c r="BL18" i="48"/>
  <c r="BK18" i="48"/>
  <c r="BJ18" i="48"/>
  <c r="BI18" i="48"/>
  <c r="BH18" i="48"/>
  <c r="BG18" i="48"/>
  <c r="D18" i="48"/>
  <c r="DE17" i="48"/>
  <c r="DD17" i="48"/>
  <c r="DC17" i="48"/>
  <c r="FC17" i="48" s="1"/>
  <c r="DB17" i="48"/>
  <c r="DA17" i="48"/>
  <c r="CZ17" i="48"/>
  <c r="CY17" i="48"/>
  <c r="CX17" i="48"/>
  <c r="CW17" i="48"/>
  <c r="CV17" i="48"/>
  <c r="CU17" i="48"/>
  <c r="CT17" i="48"/>
  <c r="CS17" i="48"/>
  <c r="CR17" i="48"/>
  <c r="CQ17" i="48"/>
  <c r="EQ17" i="48" s="1"/>
  <c r="CP17" i="48"/>
  <c r="CO17" i="48"/>
  <c r="CN17" i="48"/>
  <c r="CM17" i="48"/>
  <c r="CL17" i="48"/>
  <c r="CK17" i="48"/>
  <c r="CJ17" i="48"/>
  <c r="CI17" i="48"/>
  <c r="CH17" i="48"/>
  <c r="CG17" i="48"/>
  <c r="CE17" i="48"/>
  <c r="CD17" i="48"/>
  <c r="CC17" i="48"/>
  <c r="CB17" i="48"/>
  <c r="EB17" i="48" s="1"/>
  <c r="CA17" i="48"/>
  <c r="BZ17" i="48"/>
  <c r="BY17" i="48"/>
  <c r="BX17" i="48"/>
  <c r="DX17" i="48" s="1"/>
  <c r="BW17" i="48"/>
  <c r="BV17" i="48"/>
  <c r="BU17" i="48"/>
  <c r="EU17" i="48" s="1"/>
  <c r="BT17" i="48"/>
  <c r="BS17" i="48"/>
  <c r="BR17" i="48"/>
  <c r="BQ17" i="48"/>
  <c r="BP17" i="48"/>
  <c r="DP17" i="48" s="1"/>
  <c r="BO17" i="48"/>
  <c r="BN17" i="48"/>
  <c r="BM17" i="48"/>
  <c r="BL17" i="48"/>
  <c r="EL17" i="48" s="1"/>
  <c r="BK17" i="48"/>
  <c r="BJ17" i="48"/>
  <c r="BI17" i="48"/>
  <c r="BH17" i="48"/>
  <c r="BG17" i="48"/>
  <c r="D17" i="48"/>
  <c r="BA15" i="48"/>
  <c r="EE15" i="48" s="1"/>
  <c r="FE15" i="48" s="1"/>
  <c r="AY15" i="48"/>
  <c r="ED15" i="48" s="1"/>
  <c r="FD15" i="48" s="1"/>
  <c r="AW15" i="48"/>
  <c r="EC15" i="48" s="1"/>
  <c r="FC15" i="48" s="1"/>
  <c r="AU15" i="48"/>
  <c r="EB15" i="48" s="1"/>
  <c r="FB15" i="48" s="1"/>
  <c r="AS15" i="48"/>
  <c r="EA15" i="48" s="1"/>
  <c r="FA15" i="48" s="1"/>
  <c r="AQ15" i="48"/>
  <c r="DZ15" i="48" s="1"/>
  <c r="EZ15" i="48" s="1"/>
  <c r="AO15" i="48"/>
  <c r="DY15" i="48" s="1"/>
  <c r="EY15" i="48" s="1"/>
  <c r="AM15" i="48"/>
  <c r="DX15" i="48" s="1"/>
  <c r="EX15" i="48" s="1"/>
  <c r="AK15" i="48"/>
  <c r="DW15" i="48" s="1"/>
  <c r="EW15" i="48" s="1"/>
  <c r="AI15" i="48"/>
  <c r="DV15" i="48" s="1"/>
  <c r="EV15" i="48" s="1"/>
  <c r="AG15" i="48"/>
  <c r="DU15" i="48" s="1"/>
  <c r="EU15" i="48" s="1"/>
  <c r="AE15" i="48"/>
  <c r="DT15" i="48" s="1"/>
  <c r="ET15" i="48" s="1"/>
  <c r="AC15" i="48"/>
  <c r="DS15" i="48" s="1"/>
  <c r="ES15" i="48" s="1"/>
  <c r="AA15" i="48"/>
  <c r="DR15" i="48" s="1"/>
  <c r="ER15" i="48" s="1"/>
  <c r="Y15" i="48"/>
  <c r="DQ15" i="48" s="1"/>
  <c r="EQ15" i="48" s="1"/>
  <c r="W15" i="48"/>
  <c r="DP15" i="48" s="1"/>
  <c r="EP15" i="48" s="1"/>
  <c r="U15" i="48"/>
  <c r="DO15" i="48" s="1"/>
  <c r="EO15" i="48" s="1"/>
  <c r="S15" i="48"/>
  <c r="DN15" i="48" s="1"/>
  <c r="EN15" i="48" s="1"/>
  <c r="Q15" i="48"/>
  <c r="DM15" i="48" s="1"/>
  <c r="EM15" i="48" s="1"/>
  <c r="O15" i="48"/>
  <c r="DL15" i="48" s="1"/>
  <c r="EL15" i="48" s="1"/>
  <c r="M15" i="48"/>
  <c r="DK15" i="48" s="1"/>
  <c r="EK15" i="48" s="1"/>
  <c r="K15" i="48"/>
  <c r="DJ15" i="48" s="1"/>
  <c r="EJ15" i="48" s="1"/>
  <c r="I15" i="48"/>
  <c r="DI15" i="48" s="1"/>
  <c r="EI15" i="48" s="1"/>
  <c r="G15" i="48"/>
  <c r="DH15" i="48" s="1"/>
  <c r="EH15" i="48" s="1"/>
  <c r="E15" i="48"/>
  <c r="DG15" i="48" s="1"/>
  <c r="EG15" i="48" s="1"/>
  <c r="B5" i="48"/>
  <c r="DE56" i="47"/>
  <c r="DD56" i="47"/>
  <c r="DC56" i="47"/>
  <c r="DB56" i="47"/>
  <c r="DA56" i="47"/>
  <c r="CZ56" i="47"/>
  <c r="CY56" i="47"/>
  <c r="CX56" i="47"/>
  <c r="CW56" i="47"/>
  <c r="CV56" i="47"/>
  <c r="CU56" i="47"/>
  <c r="CT56" i="47"/>
  <c r="CS56" i="47"/>
  <c r="CR56" i="47"/>
  <c r="CQ56" i="47"/>
  <c r="CP56" i="47"/>
  <c r="CO56" i="47"/>
  <c r="CN56" i="47"/>
  <c r="CM56" i="47"/>
  <c r="CL56" i="47"/>
  <c r="CK56" i="47"/>
  <c r="CJ56" i="47"/>
  <c r="CI56" i="47"/>
  <c r="CH56" i="47"/>
  <c r="CG56" i="47"/>
  <c r="CE56" i="47"/>
  <c r="CD56" i="47"/>
  <c r="CC56" i="47"/>
  <c r="CB56" i="47"/>
  <c r="CA56" i="47"/>
  <c r="BZ56" i="47"/>
  <c r="BY56" i="47"/>
  <c r="BX56" i="47"/>
  <c r="BW56" i="47"/>
  <c r="BV56" i="47"/>
  <c r="BU56" i="47"/>
  <c r="BT56" i="47"/>
  <c r="BS56" i="47"/>
  <c r="BR56" i="47"/>
  <c r="BQ56" i="47"/>
  <c r="BP56" i="47"/>
  <c r="BO56" i="47"/>
  <c r="BN56" i="47"/>
  <c r="BM56" i="47"/>
  <c r="BL56" i="47"/>
  <c r="BK56" i="47"/>
  <c r="BJ56" i="47"/>
  <c r="BI56" i="47"/>
  <c r="BH56" i="47"/>
  <c r="BG56" i="47"/>
  <c r="D56" i="47"/>
  <c r="DE55" i="47"/>
  <c r="DD55" i="47"/>
  <c r="DC55" i="47"/>
  <c r="DB55" i="47"/>
  <c r="DA55" i="47"/>
  <c r="CZ55" i="47"/>
  <c r="CY55" i="47"/>
  <c r="CX55" i="47"/>
  <c r="CW55" i="47"/>
  <c r="CV55" i="47"/>
  <c r="CU55" i="47"/>
  <c r="CT55" i="47"/>
  <c r="CS55" i="47"/>
  <c r="CR55" i="47"/>
  <c r="CQ55" i="47"/>
  <c r="CP55" i="47"/>
  <c r="CO55" i="47"/>
  <c r="CN55" i="47"/>
  <c r="CM55" i="47"/>
  <c r="EM55" i="47" s="1"/>
  <c r="CL55" i="47"/>
  <c r="CK55" i="47"/>
  <c r="CJ55" i="47"/>
  <c r="CI55" i="47"/>
  <c r="CH55" i="47"/>
  <c r="CG55" i="47"/>
  <c r="CE55" i="47"/>
  <c r="CD55" i="47"/>
  <c r="CC55" i="47"/>
  <c r="CB55" i="47"/>
  <c r="EB55" i="47" s="1"/>
  <c r="CA55" i="47"/>
  <c r="BZ55" i="47"/>
  <c r="DZ55" i="47" s="1"/>
  <c r="BY55" i="47"/>
  <c r="BX55" i="47"/>
  <c r="DX55" i="47" s="1"/>
  <c r="BW55" i="47"/>
  <c r="BV55" i="47"/>
  <c r="BU55" i="47"/>
  <c r="BT55" i="47"/>
  <c r="DT55" i="47" s="1"/>
  <c r="BS55" i="47"/>
  <c r="BR55" i="47"/>
  <c r="DR55" i="47" s="1"/>
  <c r="BQ55" i="47"/>
  <c r="BP55" i="47"/>
  <c r="DP55" i="47" s="1"/>
  <c r="BO55" i="47"/>
  <c r="BN55" i="47"/>
  <c r="BM55" i="47"/>
  <c r="BL55" i="47"/>
  <c r="DL55" i="47" s="1"/>
  <c r="BK55" i="47"/>
  <c r="BJ55" i="47"/>
  <c r="BI55" i="47"/>
  <c r="BH55" i="47"/>
  <c r="DH55" i="47" s="1"/>
  <c r="BG55" i="47"/>
  <c r="D55" i="47"/>
  <c r="DE54" i="47"/>
  <c r="DD54" i="47"/>
  <c r="DC54" i="47"/>
  <c r="DB54" i="47"/>
  <c r="DA54" i="47"/>
  <c r="CZ54" i="47"/>
  <c r="CY54" i="47"/>
  <c r="CX54" i="47"/>
  <c r="CW54" i="47"/>
  <c r="CV54" i="47"/>
  <c r="CU54" i="47"/>
  <c r="CT54" i="47"/>
  <c r="CS54" i="47"/>
  <c r="CR54" i="47"/>
  <c r="CQ54" i="47"/>
  <c r="CP54" i="47"/>
  <c r="CO54" i="47"/>
  <c r="CN54" i="47"/>
  <c r="CM54" i="47"/>
  <c r="CL54" i="47"/>
  <c r="CK54" i="47"/>
  <c r="CJ54" i="47"/>
  <c r="CI54" i="47"/>
  <c r="CH54" i="47"/>
  <c r="CG54" i="47"/>
  <c r="CE54" i="47"/>
  <c r="FE54" i="47" s="1"/>
  <c r="CD54" i="47"/>
  <c r="CC54" i="47"/>
  <c r="CB54" i="47"/>
  <c r="CA54" i="47"/>
  <c r="FA54" i="47" s="1"/>
  <c r="BZ54" i="47"/>
  <c r="BY54" i="47"/>
  <c r="BX54" i="47"/>
  <c r="BW54" i="47"/>
  <c r="EW54" i="47" s="1"/>
  <c r="BV54" i="47"/>
  <c r="BU54" i="47"/>
  <c r="BT54" i="47"/>
  <c r="BS54" i="47"/>
  <c r="ES54" i="47" s="1"/>
  <c r="BR54" i="47"/>
  <c r="BQ54" i="47"/>
  <c r="BP54" i="47"/>
  <c r="BO54" i="47"/>
  <c r="EO54" i="47" s="1"/>
  <c r="BN54" i="47"/>
  <c r="BM54" i="47"/>
  <c r="BL54" i="47"/>
  <c r="BK54" i="47"/>
  <c r="EK54" i="47" s="1"/>
  <c r="BJ54" i="47"/>
  <c r="BI54" i="47"/>
  <c r="BH54" i="47"/>
  <c r="BG54" i="47"/>
  <c r="EG54" i="47" s="1"/>
  <c r="D54" i="47"/>
  <c r="DE53" i="47"/>
  <c r="DD53" i="47"/>
  <c r="DC53" i="47"/>
  <c r="DB53" i="47"/>
  <c r="DA53" i="47"/>
  <c r="CZ53" i="47"/>
  <c r="CY53" i="47"/>
  <c r="CX53" i="47"/>
  <c r="CW53" i="47"/>
  <c r="CV53" i="47"/>
  <c r="CU53" i="47"/>
  <c r="CT53" i="47"/>
  <c r="CS53" i="47"/>
  <c r="CR53" i="47"/>
  <c r="CQ53" i="47"/>
  <c r="CP53" i="47"/>
  <c r="CO53" i="47"/>
  <c r="CN53" i="47"/>
  <c r="CM53" i="47"/>
  <c r="CL53" i="47"/>
  <c r="CK53" i="47"/>
  <c r="CJ53" i="47"/>
  <c r="CI53" i="47"/>
  <c r="CH53" i="47"/>
  <c r="CG53" i="47"/>
  <c r="CE53" i="47"/>
  <c r="CD53" i="47"/>
  <c r="CC53" i="47"/>
  <c r="CB53" i="47"/>
  <c r="CA53" i="47"/>
  <c r="BZ53" i="47"/>
  <c r="BY53" i="47"/>
  <c r="BX53" i="47"/>
  <c r="BW53" i="47"/>
  <c r="BV53" i="47"/>
  <c r="BU53" i="47"/>
  <c r="BT53" i="47"/>
  <c r="BS53" i="47"/>
  <c r="BR53" i="47"/>
  <c r="BQ53" i="47"/>
  <c r="BP53" i="47"/>
  <c r="BO53" i="47"/>
  <c r="BN53" i="47"/>
  <c r="BM53" i="47"/>
  <c r="BL53" i="47"/>
  <c r="BK53" i="47"/>
  <c r="BJ53" i="47"/>
  <c r="BI53" i="47"/>
  <c r="BH53" i="47"/>
  <c r="BG53" i="47"/>
  <c r="D53" i="47"/>
  <c r="DE52" i="47"/>
  <c r="DD52" i="47"/>
  <c r="DC52" i="47"/>
  <c r="DB52" i="47"/>
  <c r="DA52" i="47"/>
  <c r="CZ52" i="47"/>
  <c r="CY52" i="47"/>
  <c r="CX52" i="47"/>
  <c r="CW52" i="47"/>
  <c r="CV52" i="47"/>
  <c r="CU52" i="47"/>
  <c r="CT52" i="47"/>
  <c r="CS52" i="47"/>
  <c r="CR52" i="47"/>
  <c r="CQ52" i="47"/>
  <c r="CP52" i="47"/>
  <c r="CO52" i="47"/>
  <c r="CN52" i="47"/>
  <c r="CM52" i="47"/>
  <c r="CL52" i="47"/>
  <c r="CK52" i="47"/>
  <c r="CJ52" i="47"/>
  <c r="CI52" i="47"/>
  <c r="CH52" i="47"/>
  <c r="CG52" i="47"/>
  <c r="CE52" i="47"/>
  <c r="CD52" i="47"/>
  <c r="CC52" i="47"/>
  <c r="CB52" i="47"/>
  <c r="CA52" i="47"/>
  <c r="BZ52" i="47"/>
  <c r="BY52" i="47"/>
  <c r="BX52" i="47"/>
  <c r="BW52" i="47"/>
  <c r="BV52" i="47"/>
  <c r="BU52" i="47"/>
  <c r="BT52" i="47"/>
  <c r="BS52" i="47"/>
  <c r="BR52" i="47"/>
  <c r="BQ52" i="47"/>
  <c r="BP52" i="47"/>
  <c r="BO52" i="47"/>
  <c r="BN52" i="47"/>
  <c r="BM52" i="47"/>
  <c r="BL52" i="47"/>
  <c r="BK52" i="47"/>
  <c r="BJ52" i="47"/>
  <c r="BI52" i="47"/>
  <c r="BH52" i="47"/>
  <c r="BG52" i="47"/>
  <c r="D52" i="47"/>
  <c r="DE51" i="47"/>
  <c r="DD51" i="47"/>
  <c r="DC51" i="47"/>
  <c r="DB51" i="47"/>
  <c r="DA51" i="47"/>
  <c r="CZ51" i="47"/>
  <c r="CY51" i="47"/>
  <c r="CX51" i="47"/>
  <c r="CW51" i="47"/>
  <c r="CV51" i="47"/>
  <c r="CU51" i="47"/>
  <c r="CT51" i="47"/>
  <c r="CS51" i="47"/>
  <c r="CR51" i="47"/>
  <c r="CQ51" i="47"/>
  <c r="CP51" i="47"/>
  <c r="CO51" i="47"/>
  <c r="CN51" i="47"/>
  <c r="CM51" i="47"/>
  <c r="CL51" i="47"/>
  <c r="CK51" i="47"/>
  <c r="CJ51" i="47"/>
  <c r="CI51" i="47"/>
  <c r="CH51" i="47"/>
  <c r="CG51" i="47"/>
  <c r="CE51" i="47"/>
  <c r="CD51" i="47"/>
  <c r="FD51" i="47" s="1"/>
  <c r="CC51" i="47"/>
  <c r="CB51" i="47"/>
  <c r="CA51" i="47"/>
  <c r="BZ51" i="47"/>
  <c r="EZ51" i="47" s="1"/>
  <c r="BY51" i="47"/>
  <c r="BX51" i="47"/>
  <c r="BW51" i="47"/>
  <c r="BV51" i="47"/>
  <c r="EV51" i="47" s="1"/>
  <c r="BU51" i="47"/>
  <c r="BT51" i="47"/>
  <c r="BS51" i="47"/>
  <c r="BR51" i="47"/>
  <c r="ER51" i="47" s="1"/>
  <c r="BQ51" i="47"/>
  <c r="BP51" i="47"/>
  <c r="BO51" i="47"/>
  <c r="BN51" i="47"/>
  <c r="EN51" i="47" s="1"/>
  <c r="BM51" i="47"/>
  <c r="BL51" i="47"/>
  <c r="BK51" i="47"/>
  <c r="BJ51" i="47"/>
  <c r="EJ51" i="47" s="1"/>
  <c r="BI51" i="47"/>
  <c r="BH51" i="47"/>
  <c r="BG51" i="47"/>
  <c r="D51" i="47"/>
  <c r="DE50" i="47"/>
  <c r="DD50" i="47"/>
  <c r="ED50" i="47" s="1"/>
  <c r="DC50" i="47"/>
  <c r="DB50" i="47"/>
  <c r="DA50" i="47"/>
  <c r="CZ50" i="47"/>
  <c r="CY50" i="47"/>
  <c r="CX50" i="47"/>
  <c r="CW50" i="47"/>
  <c r="CV50" i="47"/>
  <c r="CU50" i="47"/>
  <c r="CT50" i="47"/>
  <c r="CS50" i="47"/>
  <c r="CR50" i="47"/>
  <c r="ER50" i="47" s="1"/>
  <c r="CQ50" i="47"/>
  <c r="CP50" i="47"/>
  <c r="CO50" i="47"/>
  <c r="CN50" i="47"/>
  <c r="CM50" i="47"/>
  <c r="CL50" i="47"/>
  <c r="CK50" i="47"/>
  <c r="CJ50" i="47"/>
  <c r="CI50" i="47"/>
  <c r="CH50" i="47"/>
  <c r="CG50" i="47"/>
  <c r="CE50" i="47"/>
  <c r="EE50" i="47" s="1"/>
  <c r="CD50" i="47"/>
  <c r="CC50" i="47"/>
  <c r="EC50" i="47" s="1"/>
  <c r="CB50" i="47"/>
  <c r="CA50" i="47"/>
  <c r="BZ50" i="47"/>
  <c r="BY50" i="47"/>
  <c r="DY50" i="47" s="1"/>
  <c r="BX50" i="47"/>
  <c r="BW50" i="47"/>
  <c r="BV50" i="47"/>
  <c r="BU50" i="47"/>
  <c r="DU50" i="47" s="1"/>
  <c r="BT50" i="47"/>
  <c r="BS50" i="47"/>
  <c r="BR50" i="47"/>
  <c r="BQ50" i="47"/>
  <c r="DQ50" i="47" s="1"/>
  <c r="BP50" i="47"/>
  <c r="BO50" i="47"/>
  <c r="BN50" i="47"/>
  <c r="BM50" i="47"/>
  <c r="DM50" i="47" s="1"/>
  <c r="BL50" i="47"/>
  <c r="BK50" i="47"/>
  <c r="BJ50" i="47"/>
  <c r="BI50" i="47"/>
  <c r="DI50" i="47" s="1"/>
  <c r="BH50" i="47"/>
  <c r="BG50" i="47"/>
  <c r="D50" i="47"/>
  <c r="DE49" i="47"/>
  <c r="DD49" i="47"/>
  <c r="DC49" i="47"/>
  <c r="DB49" i="47"/>
  <c r="DA49" i="47"/>
  <c r="CZ49" i="47"/>
  <c r="CY49" i="47"/>
  <c r="CX49" i="47"/>
  <c r="CW49" i="47"/>
  <c r="CV49" i="47"/>
  <c r="CU49" i="47"/>
  <c r="CT49" i="47"/>
  <c r="CS49" i="47"/>
  <c r="CR49" i="47"/>
  <c r="CQ49" i="47"/>
  <c r="CP49" i="47"/>
  <c r="CO49" i="47"/>
  <c r="CN49" i="47"/>
  <c r="CM49" i="47"/>
  <c r="CL49" i="47"/>
  <c r="CK49" i="47"/>
  <c r="CJ49" i="47"/>
  <c r="CI49" i="47"/>
  <c r="CH49" i="47"/>
  <c r="CG49" i="47"/>
  <c r="CE49" i="47"/>
  <c r="CD49" i="47"/>
  <c r="CC49" i="47"/>
  <c r="CB49" i="47"/>
  <c r="FB49" i="47" s="1"/>
  <c r="CA49" i="47"/>
  <c r="BZ49" i="47"/>
  <c r="BY49" i="47"/>
  <c r="BX49" i="47"/>
  <c r="EX49" i="47" s="1"/>
  <c r="BW49" i="47"/>
  <c r="BV49" i="47"/>
  <c r="BU49" i="47"/>
  <c r="BT49" i="47"/>
  <c r="ET49" i="47" s="1"/>
  <c r="BS49" i="47"/>
  <c r="BR49" i="47"/>
  <c r="BQ49" i="47"/>
  <c r="BP49" i="47"/>
  <c r="EP49" i="47" s="1"/>
  <c r="BO49" i="47"/>
  <c r="BN49" i="47"/>
  <c r="BM49" i="47"/>
  <c r="BL49" i="47"/>
  <c r="EL49" i="47" s="1"/>
  <c r="BK49" i="47"/>
  <c r="BJ49" i="47"/>
  <c r="BI49" i="47"/>
  <c r="BH49" i="47"/>
  <c r="EH49" i="47" s="1"/>
  <c r="BG49" i="47"/>
  <c r="D49" i="47"/>
  <c r="DE48" i="47"/>
  <c r="DD48" i="47"/>
  <c r="DC48" i="47"/>
  <c r="DB48" i="47"/>
  <c r="DA48" i="47"/>
  <c r="CZ48" i="47"/>
  <c r="CY48" i="47"/>
  <c r="CX48" i="47"/>
  <c r="CW48" i="47"/>
  <c r="CV48" i="47"/>
  <c r="CU48" i="47"/>
  <c r="CT48" i="47"/>
  <c r="CS48" i="47"/>
  <c r="CR48" i="47"/>
  <c r="CQ48" i="47"/>
  <c r="CP48" i="47"/>
  <c r="CO48" i="47"/>
  <c r="CN48" i="47"/>
  <c r="CM48" i="47"/>
  <c r="CL48" i="47"/>
  <c r="CK48" i="47"/>
  <c r="CJ48" i="47"/>
  <c r="CI48" i="47"/>
  <c r="CH48" i="47"/>
  <c r="CG48" i="47"/>
  <c r="CE48" i="47"/>
  <c r="CD48" i="47"/>
  <c r="CC48" i="47"/>
  <c r="CB48" i="47"/>
  <c r="FB48" i="47" s="1"/>
  <c r="CA48" i="47"/>
  <c r="BZ48" i="47"/>
  <c r="BY48" i="47"/>
  <c r="BX48" i="47"/>
  <c r="BW48" i="47"/>
  <c r="BV48" i="47"/>
  <c r="BU48" i="47"/>
  <c r="BT48" i="47"/>
  <c r="DT48" i="47" s="1"/>
  <c r="BS48" i="47"/>
  <c r="BR48" i="47"/>
  <c r="BQ48" i="47"/>
  <c r="BP48" i="47"/>
  <c r="DP48" i="47" s="1"/>
  <c r="BO48" i="47"/>
  <c r="BN48" i="47"/>
  <c r="BM48" i="47"/>
  <c r="BL48" i="47"/>
  <c r="BK48" i="47"/>
  <c r="BJ48" i="47"/>
  <c r="BI48" i="47"/>
  <c r="BH48" i="47"/>
  <c r="EH48" i="47" s="1"/>
  <c r="BG48" i="47"/>
  <c r="D48" i="47"/>
  <c r="DE47" i="47"/>
  <c r="DD47" i="47"/>
  <c r="DC47" i="47"/>
  <c r="DB47" i="47"/>
  <c r="DA47" i="47"/>
  <c r="CZ47" i="47"/>
  <c r="CY47" i="47"/>
  <c r="CX47" i="47"/>
  <c r="CW47" i="47"/>
  <c r="CV47" i="47"/>
  <c r="CU47" i="47"/>
  <c r="CT47" i="47"/>
  <c r="CS47" i="47"/>
  <c r="CR47" i="47"/>
  <c r="CQ47" i="47"/>
  <c r="CP47" i="47"/>
  <c r="CO47" i="47"/>
  <c r="CN47" i="47"/>
  <c r="CM47" i="47"/>
  <c r="CL47" i="47"/>
  <c r="CK47" i="47"/>
  <c r="CJ47" i="47"/>
  <c r="CI47" i="47"/>
  <c r="CH47" i="47"/>
  <c r="CG47" i="47"/>
  <c r="CE47" i="47"/>
  <c r="CD47" i="47"/>
  <c r="CC47" i="47"/>
  <c r="CB47" i="47"/>
  <c r="EB47" i="47" s="1"/>
  <c r="CA47" i="47"/>
  <c r="BZ47" i="47"/>
  <c r="BY47" i="47"/>
  <c r="BX47" i="47"/>
  <c r="DX47" i="47" s="1"/>
  <c r="BW47" i="47"/>
  <c r="BV47" i="47"/>
  <c r="BU47" i="47"/>
  <c r="BT47" i="47"/>
  <c r="DT47" i="47" s="1"/>
  <c r="BS47" i="47"/>
  <c r="BR47" i="47"/>
  <c r="DR47" i="47" s="1"/>
  <c r="BQ47" i="47"/>
  <c r="BP47" i="47"/>
  <c r="DP47" i="47" s="1"/>
  <c r="BO47" i="47"/>
  <c r="BN47" i="47"/>
  <c r="BM47" i="47"/>
  <c r="BL47" i="47"/>
  <c r="DL47" i="47" s="1"/>
  <c r="BK47" i="47"/>
  <c r="BJ47" i="47"/>
  <c r="BI47" i="47"/>
  <c r="BH47" i="47"/>
  <c r="DH47" i="47" s="1"/>
  <c r="BG47" i="47"/>
  <c r="D47" i="47"/>
  <c r="DE46" i="47"/>
  <c r="DD46" i="47"/>
  <c r="DC46" i="47"/>
  <c r="DB46" i="47"/>
  <c r="DA46" i="47"/>
  <c r="CZ46" i="47"/>
  <c r="CY46" i="47"/>
  <c r="CX46" i="47"/>
  <c r="CW46" i="47"/>
  <c r="CV46" i="47"/>
  <c r="CU46" i="47"/>
  <c r="CT46" i="47"/>
  <c r="CS46" i="47"/>
  <c r="CR46" i="47"/>
  <c r="CQ46" i="47"/>
  <c r="CP46" i="47"/>
  <c r="CO46" i="47"/>
  <c r="CN46" i="47"/>
  <c r="CM46" i="47"/>
  <c r="CL46" i="47"/>
  <c r="CK46" i="47"/>
  <c r="CJ46" i="47"/>
  <c r="CI46" i="47"/>
  <c r="CH46" i="47"/>
  <c r="CG46" i="47"/>
  <c r="CE46" i="47"/>
  <c r="CD46" i="47"/>
  <c r="CC46" i="47"/>
  <c r="CB46" i="47"/>
  <c r="CA46" i="47"/>
  <c r="BZ46" i="47"/>
  <c r="BY46" i="47"/>
  <c r="BX46" i="47"/>
  <c r="BW46" i="47"/>
  <c r="BV46" i="47"/>
  <c r="BU46" i="47"/>
  <c r="BT46" i="47"/>
  <c r="BS46" i="47"/>
  <c r="BR46" i="47"/>
  <c r="BQ46" i="47"/>
  <c r="BP46" i="47"/>
  <c r="BO46" i="47"/>
  <c r="BN46" i="47"/>
  <c r="BM46" i="47"/>
  <c r="BL46" i="47"/>
  <c r="BK46" i="47"/>
  <c r="BJ46" i="47"/>
  <c r="BI46" i="47"/>
  <c r="BH46" i="47"/>
  <c r="BG46" i="47"/>
  <c r="D46" i="47"/>
  <c r="DE45" i="47"/>
  <c r="DD45" i="47"/>
  <c r="DC45" i="47"/>
  <c r="DB45" i="47"/>
  <c r="DA45" i="47"/>
  <c r="CZ45" i="47"/>
  <c r="CY45" i="47"/>
  <c r="CX45" i="47"/>
  <c r="CW45" i="47"/>
  <c r="CV45" i="47"/>
  <c r="CU45" i="47"/>
  <c r="CT45" i="47"/>
  <c r="CS45" i="47"/>
  <c r="CR45" i="47"/>
  <c r="CQ45" i="47"/>
  <c r="CP45" i="47"/>
  <c r="CO45" i="47"/>
  <c r="CN45" i="47"/>
  <c r="CM45" i="47"/>
  <c r="CL45" i="47"/>
  <c r="CK45" i="47"/>
  <c r="CJ45" i="47"/>
  <c r="CI45" i="47"/>
  <c r="CH45" i="47"/>
  <c r="CG45" i="47"/>
  <c r="CE45" i="47"/>
  <c r="CD45" i="47"/>
  <c r="CC45" i="47"/>
  <c r="CB45" i="47"/>
  <c r="CA45" i="47"/>
  <c r="BZ45" i="47"/>
  <c r="BY45" i="47"/>
  <c r="BX45" i="47"/>
  <c r="DX45" i="47" s="1"/>
  <c r="BW45" i="47"/>
  <c r="BV45" i="47"/>
  <c r="BU45" i="47"/>
  <c r="BT45" i="47"/>
  <c r="BS45" i="47"/>
  <c r="BR45" i="47"/>
  <c r="BQ45" i="47"/>
  <c r="BP45" i="47"/>
  <c r="BO45" i="47"/>
  <c r="BN45" i="47"/>
  <c r="BM45" i="47"/>
  <c r="BL45" i="47"/>
  <c r="BK45" i="47"/>
  <c r="BJ45" i="47"/>
  <c r="BI45" i="47"/>
  <c r="BH45" i="47"/>
  <c r="DH45" i="47" s="1"/>
  <c r="BG45" i="47"/>
  <c r="D45" i="47"/>
  <c r="DE44" i="47"/>
  <c r="DD44" i="47"/>
  <c r="DC44" i="47"/>
  <c r="DB44" i="47"/>
  <c r="DA44" i="47"/>
  <c r="CZ44" i="47"/>
  <c r="CY44" i="47"/>
  <c r="CX44" i="47"/>
  <c r="CW44" i="47"/>
  <c r="CV44" i="47"/>
  <c r="CU44" i="47"/>
  <c r="CT44" i="47"/>
  <c r="CS44" i="47"/>
  <c r="CR44" i="47"/>
  <c r="CQ44" i="47"/>
  <c r="CP44" i="47"/>
  <c r="CO44" i="47"/>
  <c r="CN44" i="47"/>
  <c r="CM44" i="47"/>
  <c r="CL44" i="47"/>
  <c r="CK44" i="47"/>
  <c r="CJ44" i="47"/>
  <c r="CI44" i="47"/>
  <c r="CH44" i="47"/>
  <c r="CG44" i="47"/>
  <c r="CE44" i="47"/>
  <c r="CD44" i="47"/>
  <c r="CC44" i="47"/>
  <c r="CB44" i="47"/>
  <c r="CA44" i="47"/>
  <c r="BZ44" i="47"/>
  <c r="BY44" i="47"/>
  <c r="BX44" i="47"/>
  <c r="BW44" i="47"/>
  <c r="BV44" i="47"/>
  <c r="BU44" i="47"/>
  <c r="BT44" i="47"/>
  <c r="BS44" i="47"/>
  <c r="BR44" i="47"/>
  <c r="BQ44" i="47"/>
  <c r="BP44" i="47"/>
  <c r="BO44" i="47"/>
  <c r="BN44" i="47"/>
  <c r="BM44" i="47"/>
  <c r="BL44" i="47"/>
  <c r="BK44" i="47"/>
  <c r="BJ44" i="47"/>
  <c r="BI44" i="47"/>
  <c r="BH44" i="47"/>
  <c r="BG44" i="47"/>
  <c r="D44" i="47"/>
  <c r="DE43" i="47"/>
  <c r="DD43" i="47"/>
  <c r="DC43" i="47"/>
  <c r="DB43" i="47"/>
  <c r="DA43" i="47"/>
  <c r="CZ43" i="47"/>
  <c r="CY43" i="47"/>
  <c r="DY43" i="47" s="1"/>
  <c r="CX43" i="47"/>
  <c r="CW43" i="47"/>
  <c r="CV43" i="47"/>
  <c r="CU43" i="47"/>
  <c r="CT43" i="47"/>
  <c r="CS43" i="47"/>
  <c r="CR43" i="47"/>
  <c r="CQ43" i="47"/>
  <c r="CP43" i="47"/>
  <c r="CO43" i="47"/>
  <c r="CN43" i="47"/>
  <c r="CM43" i="47"/>
  <c r="DM43" i="47" s="1"/>
  <c r="CL43" i="47"/>
  <c r="CK43" i="47"/>
  <c r="CJ43" i="47"/>
  <c r="CI43" i="47"/>
  <c r="CH43" i="47"/>
  <c r="CG43" i="47"/>
  <c r="CE43" i="47"/>
  <c r="CD43" i="47"/>
  <c r="FD43" i="47" s="1"/>
  <c r="CC43" i="47"/>
  <c r="CB43" i="47"/>
  <c r="CA43" i="47"/>
  <c r="BZ43" i="47"/>
  <c r="EZ43" i="47" s="1"/>
  <c r="BY43" i="47"/>
  <c r="BX43" i="47"/>
  <c r="BW43" i="47"/>
  <c r="BV43" i="47"/>
  <c r="EV43" i="47" s="1"/>
  <c r="BU43" i="47"/>
  <c r="BT43" i="47"/>
  <c r="BS43" i="47"/>
  <c r="BR43" i="47"/>
  <c r="ER43" i="47" s="1"/>
  <c r="BQ43" i="47"/>
  <c r="BP43" i="47"/>
  <c r="BO43" i="47"/>
  <c r="BN43" i="47"/>
  <c r="EN43" i="47" s="1"/>
  <c r="BM43" i="47"/>
  <c r="BL43" i="47"/>
  <c r="BK43" i="47"/>
  <c r="BJ43" i="47"/>
  <c r="EJ43" i="47" s="1"/>
  <c r="BI43" i="47"/>
  <c r="BH43" i="47"/>
  <c r="EH43" i="47" s="1"/>
  <c r="BG43" i="47"/>
  <c r="D43" i="47"/>
  <c r="DE42" i="47"/>
  <c r="DD42" i="47"/>
  <c r="DC42" i="47"/>
  <c r="DB42" i="47"/>
  <c r="DA42" i="47"/>
  <c r="CZ42" i="47"/>
  <c r="CY42" i="47"/>
  <c r="CX42" i="47"/>
  <c r="CW42" i="47"/>
  <c r="CV42" i="47"/>
  <c r="CU42" i="47"/>
  <c r="CT42" i="47"/>
  <c r="CS42" i="47"/>
  <c r="CR42" i="47"/>
  <c r="CQ42" i="47"/>
  <c r="CP42" i="47"/>
  <c r="CO42" i="47"/>
  <c r="CN42" i="47"/>
  <c r="CM42" i="47"/>
  <c r="CL42" i="47"/>
  <c r="CK42" i="47"/>
  <c r="CJ42" i="47"/>
  <c r="CI42" i="47"/>
  <c r="CH42" i="47"/>
  <c r="CG42" i="47"/>
  <c r="CE42" i="47"/>
  <c r="EE42" i="47" s="1"/>
  <c r="CD42" i="47"/>
  <c r="CC42" i="47"/>
  <c r="CB42" i="47"/>
  <c r="CA42" i="47"/>
  <c r="BZ42" i="47"/>
  <c r="BY42" i="47"/>
  <c r="BX42" i="47"/>
  <c r="BW42" i="47"/>
  <c r="DW42" i="47" s="1"/>
  <c r="BV42" i="47"/>
  <c r="BU42" i="47"/>
  <c r="BT42" i="47"/>
  <c r="BS42" i="47"/>
  <c r="BR42" i="47"/>
  <c r="BQ42" i="47"/>
  <c r="BP42" i="47"/>
  <c r="BO42" i="47"/>
  <c r="BN42" i="47"/>
  <c r="BM42" i="47"/>
  <c r="BL42" i="47"/>
  <c r="BK42" i="47"/>
  <c r="BJ42" i="47"/>
  <c r="BI42" i="47"/>
  <c r="BH42" i="47"/>
  <c r="BG42" i="47"/>
  <c r="DG42" i="47" s="1"/>
  <c r="D42" i="47"/>
  <c r="DE41" i="47"/>
  <c r="EE41" i="47" s="1"/>
  <c r="DD41" i="47"/>
  <c r="DC41" i="47"/>
  <c r="DB41" i="47"/>
  <c r="DA41" i="47"/>
  <c r="CZ41" i="47"/>
  <c r="CY41" i="47"/>
  <c r="CX41" i="47"/>
  <c r="CW41" i="47"/>
  <c r="CV41" i="47"/>
  <c r="CU41" i="47"/>
  <c r="CT41" i="47"/>
  <c r="CS41" i="47"/>
  <c r="ES41" i="47" s="1"/>
  <c r="CR41" i="47"/>
  <c r="CQ41" i="47"/>
  <c r="CP41" i="47"/>
  <c r="CO41" i="47"/>
  <c r="CN41" i="47"/>
  <c r="CM41" i="47"/>
  <c r="CL41" i="47"/>
  <c r="CK41" i="47"/>
  <c r="CJ41" i="47"/>
  <c r="CI41" i="47"/>
  <c r="CH41" i="47"/>
  <c r="CG41" i="47"/>
  <c r="DG41" i="47" s="1"/>
  <c r="CE41" i="47"/>
  <c r="CD41" i="47"/>
  <c r="ED41" i="47" s="1"/>
  <c r="CC41" i="47"/>
  <c r="CB41" i="47"/>
  <c r="CA41" i="47"/>
  <c r="BZ41" i="47"/>
  <c r="DZ41" i="47" s="1"/>
  <c r="BY41" i="47"/>
  <c r="BX41" i="47"/>
  <c r="BW41" i="47"/>
  <c r="BV41" i="47"/>
  <c r="DV41" i="47" s="1"/>
  <c r="BU41" i="47"/>
  <c r="BT41" i="47"/>
  <c r="BS41" i="47"/>
  <c r="BR41" i="47"/>
  <c r="DR41" i="47" s="1"/>
  <c r="BQ41" i="47"/>
  <c r="BP41" i="47"/>
  <c r="BO41" i="47"/>
  <c r="BN41" i="47"/>
  <c r="DN41" i="47" s="1"/>
  <c r="BM41" i="47"/>
  <c r="BL41" i="47"/>
  <c r="BK41" i="47"/>
  <c r="BJ41" i="47"/>
  <c r="DJ41" i="47" s="1"/>
  <c r="BI41" i="47"/>
  <c r="BH41" i="47"/>
  <c r="BG41" i="47"/>
  <c r="D41" i="47"/>
  <c r="DE40" i="47"/>
  <c r="DD40" i="47"/>
  <c r="DC40" i="47"/>
  <c r="DB40" i="47"/>
  <c r="DA40" i="47"/>
  <c r="CZ40" i="47"/>
  <c r="CY40" i="47"/>
  <c r="CX40" i="47"/>
  <c r="CW40" i="47"/>
  <c r="CV40" i="47"/>
  <c r="CU40" i="47"/>
  <c r="CT40" i="47"/>
  <c r="CS40" i="47"/>
  <c r="CR40" i="47"/>
  <c r="CQ40" i="47"/>
  <c r="CP40" i="47"/>
  <c r="CO40" i="47"/>
  <c r="CN40" i="47"/>
  <c r="CM40" i="47"/>
  <c r="CL40" i="47"/>
  <c r="CK40" i="47"/>
  <c r="CJ40" i="47"/>
  <c r="CI40" i="47"/>
  <c r="CH40" i="47"/>
  <c r="CG40" i="47"/>
  <c r="CE40" i="47"/>
  <c r="CD40" i="47"/>
  <c r="CC40" i="47"/>
  <c r="CB40" i="47"/>
  <c r="CA40" i="47"/>
  <c r="BZ40" i="47"/>
  <c r="BY40" i="47"/>
  <c r="BX40" i="47"/>
  <c r="BW40" i="47"/>
  <c r="BV40" i="47"/>
  <c r="BU40" i="47"/>
  <c r="BT40" i="47"/>
  <c r="BS40" i="47"/>
  <c r="BR40" i="47"/>
  <c r="BQ40" i="47"/>
  <c r="BP40" i="47"/>
  <c r="BO40" i="47"/>
  <c r="BN40" i="47"/>
  <c r="BM40" i="47"/>
  <c r="BL40" i="47"/>
  <c r="BK40" i="47"/>
  <c r="BJ40" i="47"/>
  <c r="BI40" i="47"/>
  <c r="BH40" i="47"/>
  <c r="BG40" i="47"/>
  <c r="D40" i="47"/>
  <c r="DE39" i="47"/>
  <c r="DD39" i="47"/>
  <c r="DC39" i="47"/>
  <c r="DB39" i="47"/>
  <c r="DA39" i="47"/>
  <c r="CZ39" i="47"/>
  <c r="CY39" i="47"/>
  <c r="CX39" i="47"/>
  <c r="CW39" i="47"/>
  <c r="CV39" i="47"/>
  <c r="CU39" i="47"/>
  <c r="CT39" i="47"/>
  <c r="CS39" i="47"/>
  <c r="CR39" i="47"/>
  <c r="CQ39" i="47"/>
  <c r="CP39" i="47"/>
  <c r="CO39" i="47"/>
  <c r="CN39" i="47"/>
  <c r="CM39" i="47"/>
  <c r="CL39" i="47"/>
  <c r="CK39" i="47"/>
  <c r="CJ39" i="47"/>
  <c r="CI39" i="47"/>
  <c r="CH39" i="47"/>
  <c r="CG39" i="47"/>
  <c r="CE39" i="47"/>
  <c r="CD39" i="47"/>
  <c r="CC39" i="47"/>
  <c r="CB39" i="47"/>
  <c r="CA39" i="47"/>
  <c r="BZ39" i="47"/>
  <c r="BY39" i="47"/>
  <c r="BX39" i="47"/>
  <c r="BW39" i="47"/>
  <c r="BV39" i="47"/>
  <c r="BU39" i="47"/>
  <c r="BT39" i="47"/>
  <c r="BS39" i="47"/>
  <c r="BR39" i="47"/>
  <c r="BQ39" i="47"/>
  <c r="BP39" i="47"/>
  <c r="BO39" i="47"/>
  <c r="BN39" i="47"/>
  <c r="BM39" i="47"/>
  <c r="BL39" i="47"/>
  <c r="BK39" i="47"/>
  <c r="BJ39" i="47"/>
  <c r="BI39" i="47"/>
  <c r="BH39" i="47"/>
  <c r="BG39" i="47"/>
  <c r="D39" i="47"/>
  <c r="DE38" i="47"/>
  <c r="DD38" i="47"/>
  <c r="DC38" i="47"/>
  <c r="DB38" i="47"/>
  <c r="DA38" i="47"/>
  <c r="CZ38" i="47"/>
  <c r="CY38" i="47"/>
  <c r="CX38" i="47"/>
  <c r="CW38" i="47"/>
  <c r="CV38" i="47"/>
  <c r="CU38" i="47"/>
  <c r="CT38" i="47"/>
  <c r="CS38" i="47"/>
  <c r="CR38" i="47"/>
  <c r="CQ38" i="47"/>
  <c r="CP38" i="47"/>
  <c r="CO38" i="47"/>
  <c r="CN38" i="47"/>
  <c r="CM38" i="47"/>
  <c r="CL38" i="47"/>
  <c r="CK38" i="47"/>
  <c r="CJ38" i="47"/>
  <c r="CI38" i="47"/>
  <c r="CH38" i="47"/>
  <c r="CG38" i="47"/>
  <c r="CE38" i="47"/>
  <c r="CD38" i="47"/>
  <c r="CC38" i="47"/>
  <c r="CB38" i="47"/>
  <c r="CA38" i="47"/>
  <c r="BZ38" i="47"/>
  <c r="DZ38" i="47" s="1"/>
  <c r="BY38" i="47"/>
  <c r="BX38" i="47"/>
  <c r="BW38" i="47"/>
  <c r="BV38" i="47"/>
  <c r="EV38" i="47" s="1"/>
  <c r="BU38" i="47"/>
  <c r="BT38" i="47"/>
  <c r="BS38" i="47"/>
  <c r="BR38" i="47"/>
  <c r="BQ38" i="47"/>
  <c r="BP38" i="47"/>
  <c r="BO38" i="47"/>
  <c r="BN38" i="47"/>
  <c r="EN38" i="47" s="1"/>
  <c r="BM38" i="47"/>
  <c r="BL38" i="47"/>
  <c r="BK38" i="47"/>
  <c r="BJ38" i="47"/>
  <c r="DJ38" i="47" s="1"/>
  <c r="BI38" i="47"/>
  <c r="BH38" i="47"/>
  <c r="BG38" i="47"/>
  <c r="D38" i="47"/>
  <c r="DE37" i="47"/>
  <c r="DD37" i="47"/>
  <c r="DC37" i="47"/>
  <c r="DB37" i="47"/>
  <c r="DA37" i="47"/>
  <c r="CZ37" i="47"/>
  <c r="CY37" i="47"/>
  <c r="CX37" i="47"/>
  <c r="CW37" i="47"/>
  <c r="CV37" i="47"/>
  <c r="CU37" i="47"/>
  <c r="CT37" i="47"/>
  <c r="CS37" i="47"/>
  <c r="CR37" i="47"/>
  <c r="CQ37" i="47"/>
  <c r="CP37" i="47"/>
  <c r="CO37" i="47"/>
  <c r="CN37" i="47"/>
  <c r="CM37" i="47"/>
  <c r="CL37" i="47"/>
  <c r="CK37" i="47"/>
  <c r="CJ37" i="47"/>
  <c r="CI37" i="47"/>
  <c r="CH37" i="47"/>
  <c r="CG37" i="47"/>
  <c r="CE37" i="47"/>
  <c r="CD37" i="47"/>
  <c r="CC37" i="47"/>
  <c r="CB37" i="47"/>
  <c r="CA37" i="47"/>
  <c r="BZ37" i="47"/>
  <c r="BY37" i="47"/>
  <c r="BX37" i="47"/>
  <c r="BW37" i="47"/>
  <c r="EW37" i="47" s="1"/>
  <c r="BV37" i="47"/>
  <c r="BU37" i="47"/>
  <c r="BT37" i="47"/>
  <c r="BS37" i="47"/>
  <c r="BR37" i="47"/>
  <c r="BQ37" i="47"/>
  <c r="BP37" i="47"/>
  <c r="BO37" i="47"/>
  <c r="BN37" i="47"/>
  <c r="BM37" i="47"/>
  <c r="BL37" i="47"/>
  <c r="BK37" i="47"/>
  <c r="DK37" i="47" s="1"/>
  <c r="BJ37" i="47"/>
  <c r="BI37" i="47"/>
  <c r="BH37" i="47"/>
  <c r="BG37" i="47"/>
  <c r="D37" i="47"/>
  <c r="DE36" i="47"/>
  <c r="DD36" i="47"/>
  <c r="DC36" i="47"/>
  <c r="DB36" i="47"/>
  <c r="DA36" i="47"/>
  <c r="CZ36" i="47"/>
  <c r="CY36" i="47"/>
  <c r="CX36" i="47"/>
  <c r="CW36" i="47"/>
  <c r="CV36" i="47"/>
  <c r="CU36" i="47"/>
  <c r="CT36" i="47"/>
  <c r="CS36" i="47"/>
  <c r="CR36" i="47"/>
  <c r="CQ36" i="47"/>
  <c r="CP36" i="47"/>
  <c r="CO36" i="47"/>
  <c r="CN36" i="47"/>
  <c r="CM36" i="47"/>
  <c r="CL36" i="47"/>
  <c r="CK36" i="47"/>
  <c r="CJ36" i="47"/>
  <c r="CI36" i="47"/>
  <c r="CH36" i="47"/>
  <c r="CG36" i="47"/>
  <c r="CE36" i="47"/>
  <c r="CD36" i="47"/>
  <c r="CC36" i="47"/>
  <c r="CB36" i="47"/>
  <c r="CA36" i="47"/>
  <c r="BZ36" i="47"/>
  <c r="BY36" i="47"/>
  <c r="BX36" i="47"/>
  <c r="BW36" i="47"/>
  <c r="BV36" i="47"/>
  <c r="BU36" i="47"/>
  <c r="BT36" i="47"/>
  <c r="BS36" i="47"/>
  <c r="BR36" i="47"/>
  <c r="BQ36" i="47"/>
  <c r="BP36" i="47"/>
  <c r="BO36" i="47"/>
  <c r="BN36" i="47"/>
  <c r="BM36" i="47"/>
  <c r="BL36" i="47"/>
  <c r="BK36" i="47"/>
  <c r="BJ36" i="47"/>
  <c r="BI36" i="47"/>
  <c r="BH36" i="47"/>
  <c r="BG36" i="47"/>
  <c r="D36" i="47"/>
  <c r="DE35" i="47"/>
  <c r="DD35" i="47"/>
  <c r="DC35" i="47"/>
  <c r="DB35" i="47"/>
  <c r="DA35" i="47"/>
  <c r="CZ35" i="47"/>
  <c r="CY35" i="47"/>
  <c r="CX35" i="47"/>
  <c r="CW35" i="47"/>
  <c r="CV35" i="47"/>
  <c r="CU35" i="47"/>
  <c r="CT35" i="47"/>
  <c r="CS35" i="47"/>
  <c r="CR35" i="47"/>
  <c r="CQ35" i="47"/>
  <c r="CP35" i="47"/>
  <c r="CO35" i="47"/>
  <c r="CN35" i="47"/>
  <c r="CM35" i="47"/>
  <c r="CL35" i="47"/>
  <c r="CK35" i="47"/>
  <c r="CJ35" i="47"/>
  <c r="CI35" i="47"/>
  <c r="CH35" i="47"/>
  <c r="CG35" i="47"/>
  <c r="CE35" i="47"/>
  <c r="CD35" i="47"/>
  <c r="CC35" i="47"/>
  <c r="CB35" i="47"/>
  <c r="EB35" i="47" s="1"/>
  <c r="CA35" i="47"/>
  <c r="BZ35" i="47"/>
  <c r="DZ35" i="47" s="1"/>
  <c r="BY35" i="47"/>
  <c r="BX35" i="47"/>
  <c r="DX35" i="47" s="1"/>
  <c r="BW35" i="47"/>
  <c r="BV35" i="47"/>
  <c r="BU35" i="47"/>
  <c r="BT35" i="47"/>
  <c r="DT35" i="47" s="1"/>
  <c r="BS35" i="47"/>
  <c r="BR35" i="47"/>
  <c r="DR35" i="47" s="1"/>
  <c r="BQ35" i="47"/>
  <c r="BP35" i="47"/>
  <c r="DP35" i="47" s="1"/>
  <c r="BO35" i="47"/>
  <c r="BN35" i="47"/>
  <c r="BM35" i="47"/>
  <c r="BL35" i="47"/>
  <c r="DL35" i="47" s="1"/>
  <c r="BK35" i="47"/>
  <c r="BJ35" i="47"/>
  <c r="BI35" i="47"/>
  <c r="BH35" i="47"/>
  <c r="DH35" i="47" s="1"/>
  <c r="BG35" i="47"/>
  <c r="D35" i="47"/>
  <c r="DE34" i="47"/>
  <c r="DD34" i="47"/>
  <c r="FD34" i="47" s="1"/>
  <c r="DC34" i="47"/>
  <c r="DB34" i="47"/>
  <c r="DA34" i="47"/>
  <c r="CZ34" i="47"/>
  <c r="CY34" i="47"/>
  <c r="CX34" i="47"/>
  <c r="CW34" i="47"/>
  <c r="CV34" i="47"/>
  <c r="CU34" i="47"/>
  <c r="CT34" i="47"/>
  <c r="CS34" i="47"/>
  <c r="CR34" i="47"/>
  <c r="CQ34" i="47"/>
  <c r="CP34" i="47"/>
  <c r="CO34" i="47"/>
  <c r="CN34" i="47"/>
  <c r="CM34" i="47"/>
  <c r="CL34" i="47"/>
  <c r="CK34" i="47"/>
  <c r="CJ34" i="47"/>
  <c r="CI34" i="47"/>
  <c r="CH34" i="47"/>
  <c r="CG34" i="47"/>
  <c r="CE34" i="47"/>
  <c r="EE34" i="47" s="1"/>
  <c r="CD34" i="47"/>
  <c r="CC34" i="47"/>
  <c r="CB34" i="47"/>
  <c r="CA34" i="47"/>
  <c r="BZ34" i="47"/>
  <c r="BY34" i="47"/>
  <c r="BX34" i="47"/>
  <c r="BW34" i="47"/>
  <c r="DW34" i="47" s="1"/>
  <c r="BV34" i="47"/>
  <c r="BU34" i="47"/>
  <c r="BT34" i="47"/>
  <c r="BS34" i="47"/>
  <c r="BR34" i="47"/>
  <c r="BQ34" i="47"/>
  <c r="BP34" i="47"/>
  <c r="BO34" i="47"/>
  <c r="EO34" i="47" s="1"/>
  <c r="BN34" i="47"/>
  <c r="BM34" i="47"/>
  <c r="BL34" i="47"/>
  <c r="BK34" i="47"/>
  <c r="EK34" i="47" s="1"/>
  <c r="BJ34" i="47"/>
  <c r="BI34" i="47"/>
  <c r="BH34" i="47"/>
  <c r="BG34" i="47"/>
  <c r="EG34" i="47" s="1"/>
  <c r="D34" i="47"/>
  <c r="DE33" i="47"/>
  <c r="DD33" i="47"/>
  <c r="DC33" i="47"/>
  <c r="DB33" i="47"/>
  <c r="DA33" i="47"/>
  <c r="CZ33" i="47"/>
  <c r="CY33" i="47"/>
  <c r="CX33" i="47"/>
  <c r="CW33" i="47"/>
  <c r="CV33" i="47"/>
  <c r="CU33" i="47"/>
  <c r="CT33" i="47"/>
  <c r="CS33" i="47"/>
  <c r="CR33" i="47"/>
  <c r="CQ33" i="47"/>
  <c r="CP33" i="47"/>
  <c r="CO33" i="47"/>
  <c r="CN33" i="47"/>
  <c r="CM33" i="47"/>
  <c r="CL33" i="47"/>
  <c r="CK33" i="47"/>
  <c r="CJ33" i="47"/>
  <c r="CI33" i="47"/>
  <c r="CH33" i="47"/>
  <c r="CG33" i="47"/>
  <c r="CE33" i="47"/>
  <c r="CD33" i="47"/>
  <c r="CC33" i="47"/>
  <c r="CB33" i="47"/>
  <c r="FB33" i="47" s="1"/>
  <c r="CA33" i="47"/>
  <c r="BZ33" i="47"/>
  <c r="BY33" i="47"/>
  <c r="BX33" i="47"/>
  <c r="EX33" i="47" s="1"/>
  <c r="BW33" i="47"/>
  <c r="BV33" i="47"/>
  <c r="BU33" i="47"/>
  <c r="BT33" i="47"/>
  <c r="ET33" i="47" s="1"/>
  <c r="BS33" i="47"/>
  <c r="BR33" i="47"/>
  <c r="BQ33" i="47"/>
  <c r="BP33" i="47"/>
  <c r="EP33" i="47" s="1"/>
  <c r="BO33" i="47"/>
  <c r="BN33" i="47"/>
  <c r="BM33" i="47"/>
  <c r="BL33" i="47"/>
  <c r="EL33" i="47" s="1"/>
  <c r="BK33" i="47"/>
  <c r="BJ33" i="47"/>
  <c r="BI33" i="47"/>
  <c r="BH33" i="47"/>
  <c r="EH33" i="47" s="1"/>
  <c r="BG33" i="47"/>
  <c r="D33" i="47"/>
  <c r="DE32" i="47"/>
  <c r="DD32" i="47"/>
  <c r="DC32" i="47"/>
  <c r="DB32" i="47"/>
  <c r="DA32" i="47"/>
  <c r="CZ32" i="47"/>
  <c r="CY32" i="47"/>
  <c r="CX32" i="47"/>
  <c r="CW32" i="47"/>
  <c r="CV32" i="47"/>
  <c r="CU32" i="47"/>
  <c r="CT32" i="47"/>
  <c r="CS32" i="47"/>
  <c r="CR32" i="47"/>
  <c r="CQ32" i="47"/>
  <c r="CP32" i="47"/>
  <c r="CO32" i="47"/>
  <c r="CN32" i="47"/>
  <c r="CM32" i="47"/>
  <c r="CL32" i="47"/>
  <c r="CK32" i="47"/>
  <c r="CJ32" i="47"/>
  <c r="CI32" i="47"/>
  <c r="CH32" i="47"/>
  <c r="CG32" i="47"/>
  <c r="CE32" i="47"/>
  <c r="CD32" i="47"/>
  <c r="CC32" i="47"/>
  <c r="CB32" i="47"/>
  <c r="FB32" i="47" s="1"/>
  <c r="CA32" i="47"/>
  <c r="BZ32" i="47"/>
  <c r="BY32" i="47"/>
  <c r="BX32" i="47"/>
  <c r="BW32" i="47"/>
  <c r="BV32" i="47"/>
  <c r="BU32" i="47"/>
  <c r="BT32" i="47"/>
  <c r="DT32" i="47" s="1"/>
  <c r="BS32" i="47"/>
  <c r="BR32" i="47"/>
  <c r="BQ32" i="47"/>
  <c r="BP32" i="47"/>
  <c r="DP32" i="47" s="1"/>
  <c r="BO32" i="47"/>
  <c r="BN32" i="47"/>
  <c r="BM32" i="47"/>
  <c r="BL32" i="47"/>
  <c r="BK32" i="47"/>
  <c r="BJ32" i="47"/>
  <c r="BI32" i="47"/>
  <c r="BH32" i="47"/>
  <c r="EH32" i="47" s="1"/>
  <c r="BG32" i="47"/>
  <c r="D32" i="47"/>
  <c r="DE31" i="47"/>
  <c r="DD31" i="47"/>
  <c r="DC31" i="47"/>
  <c r="DB31" i="47"/>
  <c r="DA31" i="47"/>
  <c r="CZ31" i="47"/>
  <c r="CY31" i="47"/>
  <c r="CX31" i="47"/>
  <c r="CW31" i="47"/>
  <c r="CV31" i="47"/>
  <c r="CU31" i="47"/>
  <c r="CT31" i="47"/>
  <c r="CS31" i="47"/>
  <c r="CR31" i="47"/>
  <c r="CQ31" i="47"/>
  <c r="CP31" i="47"/>
  <c r="CO31" i="47"/>
  <c r="CN31" i="47"/>
  <c r="CM31" i="47"/>
  <c r="CL31" i="47"/>
  <c r="CK31" i="47"/>
  <c r="CJ31" i="47"/>
  <c r="CI31" i="47"/>
  <c r="CH31" i="47"/>
  <c r="CG31" i="47"/>
  <c r="CE31" i="47"/>
  <c r="CD31" i="47"/>
  <c r="CC31" i="47"/>
  <c r="CB31" i="47"/>
  <c r="EB31" i="47" s="1"/>
  <c r="CA31" i="47"/>
  <c r="BZ31" i="47"/>
  <c r="BY31" i="47"/>
  <c r="BX31" i="47"/>
  <c r="DX31" i="47" s="1"/>
  <c r="BW31" i="47"/>
  <c r="BV31" i="47"/>
  <c r="BU31" i="47"/>
  <c r="BT31" i="47"/>
  <c r="DT31" i="47" s="1"/>
  <c r="BS31" i="47"/>
  <c r="BR31" i="47"/>
  <c r="BQ31" i="47"/>
  <c r="BP31" i="47"/>
  <c r="DP31" i="47" s="1"/>
  <c r="BO31" i="47"/>
  <c r="BN31" i="47"/>
  <c r="BM31" i="47"/>
  <c r="BL31" i="47"/>
  <c r="DL31" i="47" s="1"/>
  <c r="BK31" i="47"/>
  <c r="BJ31" i="47"/>
  <c r="BI31" i="47"/>
  <c r="BH31" i="47"/>
  <c r="DH31" i="47" s="1"/>
  <c r="BG31" i="47"/>
  <c r="D31" i="47"/>
  <c r="DE30" i="47"/>
  <c r="DD30" i="47"/>
  <c r="DC30" i="47"/>
  <c r="DB30" i="47"/>
  <c r="DA30" i="47"/>
  <c r="CZ30" i="47"/>
  <c r="CY30" i="47"/>
  <c r="CX30" i="47"/>
  <c r="CW30" i="47"/>
  <c r="CV30" i="47"/>
  <c r="CU30" i="47"/>
  <c r="CT30" i="47"/>
  <c r="CS30" i="47"/>
  <c r="CR30" i="47"/>
  <c r="CQ30" i="47"/>
  <c r="CP30" i="47"/>
  <c r="CO30" i="47"/>
  <c r="CN30" i="47"/>
  <c r="CM30" i="47"/>
  <c r="CL30" i="47"/>
  <c r="CK30" i="47"/>
  <c r="CJ30" i="47"/>
  <c r="CI30" i="47"/>
  <c r="CH30" i="47"/>
  <c r="CG30" i="47"/>
  <c r="CE30" i="47"/>
  <c r="CD30" i="47"/>
  <c r="CC30" i="47"/>
  <c r="CB30" i="47"/>
  <c r="CA30" i="47"/>
  <c r="BZ30" i="47"/>
  <c r="BY30" i="47"/>
  <c r="BX30" i="47"/>
  <c r="BW30" i="47"/>
  <c r="BV30" i="47"/>
  <c r="BU30" i="47"/>
  <c r="BT30" i="47"/>
  <c r="BS30" i="47"/>
  <c r="BR30" i="47"/>
  <c r="BQ30" i="47"/>
  <c r="BP30" i="47"/>
  <c r="BO30" i="47"/>
  <c r="BN30" i="47"/>
  <c r="BM30" i="47"/>
  <c r="BL30" i="47"/>
  <c r="BK30" i="47"/>
  <c r="BJ30" i="47"/>
  <c r="BI30" i="47"/>
  <c r="BH30" i="47"/>
  <c r="BG30" i="47"/>
  <c r="D30" i="47"/>
  <c r="DE29" i="47"/>
  <c r="DD29" i="47"/>
  <c r="DC29" i="47"/>
  <c r="DB29" i="47"/>
  <c r="DA29" i="47"/>
  <c r="CZ29" i="47"/>
  <c r="CY29" i="47"/>
  <c r="CX29" i="47"/>
  <c r="CW29" i="47"/>
  <c r="CV29" i="47"/>
  <c r="CU29" i="47"/>
  <c r="CT29" i="47"/>
  <c r="CS29" i="47"/>
  <c r="CR29" i="47"/>
  <c r="CQ29" i="47"/>
  <c r="CP29" i="47"/>
  <c r="CO29" i="47"/>
  <c r="CN29" i="47"/>
  <c r="CM29" i="47"/>
  <c r="CL29" i="47"/>
  <c r="CK29" i="47"/>
  <c r="CJ29" i="47"/>
  <c r="CI29" i="47"/>
  <c r="CH29" i="47"/>
  <c r="CG29" i="47"/>
  <c r="CE29" i="47"/>
  <c r="CD29" i="47"/>
  <c r="CC29" i="47"/>
  <c r="CB29" i="47"/>
  <c r="CA29" i="47"/>
  <c r="BZ29" i="47"/>
  <c r="BY29" i="47"/>
  <c r="BX29" i="47"/>
  <c r="DX29" i="47" s="1"/>
  <c r="BW29" i="47"/>
  <c r="BV29" i="47"/>
  <c r="BU29" i="47"/>
  <c r="BT29" i="47"/>
  <c r="BS29" i="47"/>
  <c r="BR29" i="47"/>
  <c r="BQ29" i="47"/>
  <c r="BP29" i="47"/>
  <c r="DP29" i="47" s="1"/>
  <c r="BO29" i="47"/>
  <c r="BN29" i="47"/>
  <c r="BM29" i="47"/>
  <c r="BL29" i="47"/>
  <c r="BK29" i="47"/>
  <c r="BJ29" i="47"/>
  <c r="BI29" i="47"/>
  <c r="BH29" i="47"/>
  <c r="DH29" i="47" s="1"/>
  <c r="BG29" i="47"/>
  <c r="D29" i="47"/>
  <c r="DE28" i="47"/>
  <c r="DD28" i="47"/>
  <c r="DC28" i="47"/>
  <c r="DB28" i="47"/>
  <c r="DA28" i="47"/>
  <c r="CZ28" i="47"/>
  <c r="CY28" i="47"/>
  <c r="CX28" i="47"/>
  <c r="CW28" i="47"/>
  <c r="CV28" i="47"/>
  <c r="CU28" i="47"/>
  <c r="CT28" i="47"/>
  <c r="CS28" i="47"/>
  <c r="CR28" i="47"/>
  <c r="CQ28" i="47"/>
  <c r="CP28" i="47"/>
  <c r="CO28" i="47"/>
  <c r="CN28" i="47"/>
  <c r="CM28" i="47"/>
  <c r="CL28" i="47"/>
  <c r="CK28" i="47"/>
  <c r="CJ28" i="47"/>
  <c r="CI28" i="47"/>
  <c r="CH28" i="47"/>
  <c r="CG28" i="47"/>
  <c r="CE28" i="47"/>
  <c r="CD28" i="47"/>
  <c r="CC28" i="47"/>
  <c r="CB28" i="47"/>
  <c r="CA28" i="47"/>
  <c r="BZ28" i="47"/>
  <c r="BY28" i="47"/>
  <c r="BX28" i="47"/>
  <c r="BW28" i="47"/>
  <c r="BV28" i="47"/>
  <c r="BU28" i="47"/>
  <c r="BT28" i="47"/>
  <c r="BS28" i="47"/>
  <c r="BR28" i="47"/>
  <c r="BQ28" i="47"/>
  <c r="BP28" i="47"/>
  <c r="BO28" i="47"/>
  <c r="BN28" i="47"/>
  <c r="BM28" i="47"/>
  <c r="BL28" i="47"/>
  <c r="BK28" i="47"/>
  <c r="BJ28" i="47"/>
  <c r="BI28" i="47"/>
  <c r="BH28" i="47"/>
  <c r="BG28" i="47"/>
  <c r="D28" i="47"/>
  <c r="DE27" i="47"/>
  <c r="DD27" i="47"/>
  <c r="DC27" i="47"/>
  <c r="DB27" i="47"/>
  <c r="DA27" i="47"/>
  <c r="CZ27" i="47"/>
  <c r="CY27" i="47"/>
  <c r="CX27" i="47"/>
  <c r="CW27" i="47"/>
  <c r="CV27" i="47"/>
  <c r="CU27" i="47"/>
  <c r="CT27" i="47"/>
  <c r="CS27" i="47"/>
  <c r="CR27" i="47"/>
  <c r="CQ27" i="47"/>
  <c r="CP27" i="47"/>
  <c r="CO27" i="47"/>
  <c r="CN27" i="47"/>
  <c r="CM27" i="47"/>
  <c r="CL27" i="47"/>
  <c r="CK27" i="47"/>
  <c r="CJ27" i="47"/>
  <c r="CI27" i="47"/>
  <c r="CH27" i="47"/>
  <c r="CG27" i="47"/>
  <c r="CE27" i="47"/>
  <c r="CD27" i="47"/>
  <c r="ED27" i="47" s="1"/>
  <c r="CC27" i="47"/>
  <c r="CB27" i="47"/>
  <c r="CA27" i="47"/>
  <c r="BZ27" i="47"/>
  <c r="DZ27" i="47" s="1"/>
  <c r="BY27" i="47"/>
  <c r="BX27" i="47"/>
  <c r="BW27" i="47"/>
  <c r="BV27" i="47"/>
  <c r="DV27" i="47" s="1"/>
  <c r="BU27" i="47"/>
  <c r="BT27" i="47"/>
  <c r="BS27" i="47"/>
  <c r="BR27" i="47"/>
  <c r="DR27" i="47" s="1"/>
  <c r="BQ27" i="47"/>
  <c r="BP27" i="47"/>
  <c r="BO27" i="47"/>
  <c r="BN27" i="47"/>
  <c r="DN27" i="47" s="1"/>
  <c r="BM27" i="47"/>
  <c r="BL27" i="47"/>
  <c r="BK27" i="47"/>
  <c r="BJ27" i="47"/>
  <c r="DJ27" i="47" s="1"/>
  <c r="BI27" i="47"/>
  <c r="BH27" i="47"/>
  <c r="BG27" i="47"/>
  <c r="D27" i="47"/>
  <c r="DE26" i="47"/>
  <c r="DD26" i="47"/>
  <c r="ED26" i="47" s="1"/>
  <c r="DC26" i="47"/>
  <c r="DB26" i="47"/>
  <c r="DA26" i="47"/>
  <c r="CZ26" i="47"/>
  <c r="CY26" i="47"/>
  <c r="CX26" i="47"/>
  <c r="CW26" i="47"/>
  <c r="CV26" i="47"/>
  <c r="CU26" i="47"/>
  <c r="CT26" i="47"/>
  <c r="CS26" i="47"/>
  <c r="CR26" i="47"/>
  <c r="CQ26" i="47"/>
  <c r="CP26" i="47"/>
  <c r="CO26" i="47"/>
  <c r="CN26" i="47"/>
  <c r="CM26" i="47"/>
  <c r="CL26" i="47"/>
  <c r="CK26" i="47"/>
  <c r="CJ26" i="47"/>
  <c r="CI26" i="47"/>
  <c r="CH26" i="47"/>
  <c r="CG26" i="47"/>
  <c r="CE26" i="47"/>
  <c r="EE26" i="47" s="1"/>
  <c r="CD26" i="47"/>
  <c r="CC26" i="47"/>
  <c r="EC26" i="47" s="1"/>
  <c r="CB26" i="47"/>
  <c r="CA26" i="47"/>
  <c r="BZ26" i="47"/>
  <c r="BY26" i="47"/>
  <c r="DY26" i="47" s="1"/>
  <c r="BX26" i="47"/>
  <c r="BW26" i="47"/>
  <c r="DW26" i="47" s="1"/>
  <c r="BV26" i="47"/>
  <c r="BU26" i="47"/>
  <c r="DU26" i="47" s="1"/>
  <c r="BT26" i="47"/>
  <c r="BS26" i="47"/>
  <c r="BR26" i="47"/>
  <c r="BQ26" i="47"/>
  <c r="DQ26" i="47" s="1"/>
  <c r="BP26" i="47"/>
  <c r="BO26" i="47"/>
  <c r="BN26" i="47"/>
  <c r="BM26" i="47"/>
  <c r="DM26" i="47" s="1"/>
  <c r="BL26" i="47"/>
  <c r="BK26" i="47"/>
  <c r="BJ26" i="47"/>
  <c r="BI26" i="47"/>
  <c r="DI26" i="47" s="1"/>
  <c r="BH26" i="47"/>
  <c r="BG26" i="47"/>
  <c r="D26" i="47"/>
  <c r="DE25" i="47"/>
  <c r="DD25" i="47"/>
  <c r="DC25" i="47"/>
  <c r="DB25" i="47"/>
  <c r="DA25" i="47"/>
  <c r="CZ25" i="47"/>
  <c r="CY25" i="47"/>
  <c r="CX25" i="47"/>
  <c r="CW25" i="47"/>
  <c r="CV25" i="47"/>
  <c r="CU25" i="47"/>
  <c r="CT25" i="47"/>
  <c r="CS25" i="47"/>
  <c r="CR25" i="47"/>
  <c r="CQ25" i="47"/>
  <c r="CP25" i="47"/>
  <c r="CO25" i="47"/>
  <c r="CN25" i="47"/>
  <c r="CM25" i="47"/>
  <c r="CL25" i="47"/>
  <c r="CK25" i="47"/>
  <c r="CJ25" i="47"/>
  <c r="CI25" i="47"/>
  <c r="CH25" i="47"/>
  <c r="CG25" i="47"/>
  <c r="CE25" i="47"/>
  <c r="CD25" i="47"/>
  <c r="CC25" i="47"/>
  <c r="CB25" i="47"/>
  <c r="CA25" i="47"/>
  <c r="BZ25" i="47"/>
  <c r="BY25" i="47"/>
  <c r="BX25" i="47"/>
  <c r="BW25" i="47"/>
  <c r="EW25" i="47" s="1"/>
  <c r="BV25" i="47"/>
  <c r="BU25" i="47"/>
  <c r="BT25" i="47"/>
  <c r="BS25" i="47"/>
  <c r="BR25" i="47"/>
  <c r="BQ25" i="47"/>
  <c r="BP25" i="47"/>
  <c r="BO25" i="47"/>
  <c r="DO25" i="47" s="1"/>
  <c r="BN25" i="47"/>
  <c r="BM25" i="47"/>
  <c r="BL25" i="47"/>
  <c r="BK25" i="47"/>
  <c r="DK25" i="47" s="1"/>
  <c r="BJ25" i="47"/>
  <c r="BI25" i="47"/>
  <c r="BH25" i="47"/>
  <c r="BG25" i="47"/>
  <c r="D25" i="47"/>
  <c r="DE24" i="47"/>
  <c r="DD24" i="47"/>
  <c r="DC24" i="47"/>
  <c r="DB24" i="47"/>
  <c r="DA24" i="47"/>
  <c r="CZ24" i="47"/>
  <c r="CY24" i="47"/>
  <c r="CX24" i="47"/>
  <c r="EX24" i="47" s="1"/>
  <c r="CW24" i="47"/>
  <c r="CV24" i="47"/>
  <c r="CU24" i="47"/>
  <c r="CT24" i="47"/>
  <c r="CS24" i="47"/>
  <c r="CR24" i="47"/>
  <c r="CQ24" i="47"/>
  <c r="CP24" i="47"/>
  <c r="CO24" i="47"/>
  <c r="CN24" i="47"/>
  <c r="CM24" i="47"/>
  <c r="CL24" i="47"/>
  <c r="CK24" i="47"/>
  <c r="CJ24" i="47"/>
  <c r="CI24" i="47"/>
  <c r="CH24" i="47"/>
  <c r="CG24" i="47"/>
  <c r="CE24" i="47"/>
  <c r="EE24" i="47" s="1"/>
  <c r="CD24" i="47"/>
  <c r="CC24" i="47"/>
  <c r="CB24" i="47"/>
  <c r="CA24" i="47"/>
  <c r="EA24" i="47" s="1"/>
  <c r="BZ24" i="47"/>
  <c r="BY24" i="47"/>
  <c r="BX24" i="47"/>
  <c r="BW24" i="47"/>
  <c r="DW24" i="47" s="1"/>
  <c r="BV24" i="47"/>
  <c r="BU24" i="47"/>
  <c r="BT24" i="47"/>
  <c r="BS24" i="47"/>
  <c r="DS24" i="47" s="1"/>
  <c r="BR24" i="47"/>
  <c r="BQ24" i="47"/>
  <c r="BP24" i="47"/>
  <c r="BO24" i="47"/>
  <c r="DO24" i="47" s="1"/>
  <c r="BN24" i="47"/>
  <c r="BM24" i="47"/>
  <c r="BL24" i="47"/>
  <c r="BK24" i="47"/>
  <c r="DK24" i="47" s="1"/>
  <c r="BJ24" i="47"/>
  <c r="BI24" i="47"/>
  <c r="BH24" i="47"/>
  <c r="BG24" i="47"/>
  <c r="DG24" i="47" s="1"/>
  <c r="D24" i="47"/>
  <c r="DE23" i="47"/>
  <c r="DD23" i="47"/>
  <c r="DC23" i="47"/>
  <c r="DB23" i="47"/>
  <c r="DA23" i="47"/>
  <c r="CZ23" i="47"/>
  <c r="CY23" i="47"/>
  <c r="CX23" i="47"/>
  <c r="CW23" i="47"/>
  <c r="CV23" i="47"/>
  <c r="CU23" i="47"/>
  <c r="CT23" i="47"/>
  <c r="CS23" i="47"/>
  <c r="CR23" i="47"/>
  <c r="CQ23" i="47"/>
  <c r="CP23" i="47"/>
  <c r="CO23" i="47"/>
  <c r="CN23" i="47"/>
  <c r="CM23" i="47"/>
  <c r="CL23" i="47"/>
  <c r="CK23" i="47"/>
  <c r="CJ23" i="47"/>
  <c r="CI23" i="47"/>
  <c r="CH23" i="47"/>
  <c r="CG23" i="47"/>
  <c r="CE23" i="47"/>
  <c r="CD23" i="47"/>
  <c r="CC23" i="47"/>
  <c r="FC23" i="47" s="1"/>
  <c r="CB23" i="47"/>
  <c r="CA23" i="47"/>
  <c r="BZ23" i="47"/>
  <c r="BY23" i="47"/>
  <c r="BX23" i="47"/>
  <c r="BW23" i="47"/>
  <c r="BV23" i="47"/>
  <c r="BU23" i="47"/>
  <c r="EU23" i="47" s="1"/>
  <c r="BT23" i="47"/>
  <c r="BS23" i="47"/>
  <c r="BR23" i="47"/>
  <c r="BQ23" i="47"/>
  <c r="EQ23" i="47" s="1"/>
  <c r="BP23" i="47"/>
  <c r="BO23" i="47"/>
  <c r="BN23" i="47"/>
  <c r="BM23" i="47"/>
  <c r="BL23" i="47"/>
  <c r="BK23" i="47"/>
  <c r="BJ23" i="47"/>
  <c r="BI23" i="47"/>
  <c r="EI23" i="47" s="1"/>
  <c r="BH23" i="47"/>
  <c r="BG23" i="47"/>
  <c r="D23" i="47"/>
  <c r="DE22" i="47"/>
  <c r="DD22" i="47"/>
  <c r="DC22" i="47"/>
  <c r="DB22" i="47"/>
  <c r="DA22" i="47"/>
  <c r="CZ22" i="47"/>
  <c r="CY22" i="47"/>
  <c r="CX22" i="47"/>
  <c r="CW22" i="47"/>
  <c r="CV22" i="47"/>
  <c r="CU22" i="47"/>
  <c r="CT22" i="47"/>
  <c r="CS22" i="47"/>
  <c r="CR22" i="47"/>
  <c r="CQ22" i="47"/>
  <c r="CP22" i="47"/>
  <c r="CO22" i="47"/>
  <c r="CN22" i="47"/>
  <c r="CM22" i="47"/>
  <c r="CL22" i="47"/>
  <c r="CK22" i="47"/>
  <c r="CJ22" i="47"/>
  <c r="CI22" i="47"/>
  <c r="CH22" i="47"/>
  <c r="CG22" i="47"/>
  <c r="CE22" i="47"/>
  <c r="EE22" i="47" s="1"/>
  <c r="CD22" i="47"/>
  <c r="CC22" i="47"/>
  <c r="CB22" i="47"/>
  <c r="CA22" i="47"/>
  <c r="BZ22" i="47"/>
  <c r="BY22" i="47"/>
  <c r="BX22" i="47"/>
  <c r="BW22" i="47"/>
  <c r="DW22" i="47" s="1"/>
  <c r="BV22" i="47"/>
  <c r="BU22" i="47"/>
  <c r="BT22" i="47"/>
  <c r="BS22" i="47"/>
  <c r="BR22" i="47"/>
  <c r="BQ22" i="47"/>
  <c r="BP22" i="47"/>
  <c r="BO22" i="47"/>
  <c r="DO22" i="47" s="1"/>
  <c r="BN22" i="47"/>
  <c r="BM22" i="47"/>
  <c r="BL22" i="47"/>
  <c r="BK22" i="47"/>
  <c r="BJ22" i="47"/>
  <c r="BI22" i="47"/>
  <c r="BH22" i="47"/>
  <c r="BG22" i="47"/>
  <c r="DG22" i="47" s="1"/>
  <c r="D22" i="47"/>
  <c r="DE21" i="47"/>
  <c r="DD21" i="47"/>
  <c r="DC21" i="47"/>
  <c r="DB21" i="47"/>
  <c r="DA21" i="47"/>
  <c r="CZ21" i="47"/>
  <c r="CY21" i="47"/>
  <c r="CX21" i="47"/>
  <c r="CW21" i="47"/>
  <c r="CV21" i="47"/>
  <c r="CU21" i="47"/>
  <c r="CT21" i="47"/>
  <c r="CS21" i="47"/>
  <c r="CR21" i="47"/>
  <c r="CQ21" i="47"/>
  <c r="CP21" i="47"/>
  <c r="CO21" i="47"/>
  <c r="CN21" i="47"/>
  <c r="CM21" i="47"/>
  <c r="CL21" i="47"/>
  <c r="CK21" i="47"/>
  <c r="CJ21" i="47"/>
  <c r="CI21" i="47"/>
  <c r="CH21" i="47"/>
  <c r="CG21" i="47"/>
  <c r="CE21" i="47"/>
  <c r="CD21" i="47"/>
  <c r="CC21" i="47"/>
  <c r="CB21" i="47"/>
  <c r="CA21" i="47"/>
  <c r="EA21" i="47" s="1"/>
  <c r="BZ21" i="47"/>
  <c r="BY21" i="47"/>
  <c r="BX21" i="47"/>
  <c r="BW21" i="47"/>
  <c r="EW21" i="47" s="1"/>
  <c r="BV21" i="47"/>
  <c r="BU21" i="47"/>
  <c r="BT21" i="47"/>
  <c r="BS21" i="47"/>
  <c r="BR21" i="47"/>
  <c r="BQ21" i="47"/>
  <c r="BP21" i="47"/>
  <c r="BO21" i="47"/>
  <c r="EO21" i="47" s="1"/>
  <c r="BN21" i="47"/>
  <c r="BM21" i="47"/>
  <c r="BL21" i="47"/>
  <c r="BK21" i="47"/>
  <c r="DK21" i="47" s="1"/>
  <c r="BJ21" i="47"/>
  <c r="BI21" i="47"/>
  <c r="BH21" i="47"/>
  <c r="BG21" i="47"/>
  <c r="D21" i="47"/>
  <c r="DE20" i="47"/>
  <c r="DD20" i="47"/>
  <c r="DC20" i="47"/>
  <c r="DB20" i="47"/>
  <c r="DA20" i="47"/>
  <c r="CZ20" i="47"/>
  <c r="CY20" i="47"/>
  <c r="CX20" i="47"/>
  <c r="CW20" i="47"/>
  <c r="CV20" i="47"/>
  <c r="CU20" i="47"/>
  <c r="CT20" i="47"/>
  <c r="CS20" i="47"/>
  <c r="CR20" i="47"/>
  <c r="CQ20" i="47"/>
  <c r="CP20" i="47"/>
  <c r="CO20" i="47"/>
  <c r="CN20" i="47"/>
  <c r="CM20" i="47"/>
  <c r="CL20" i="47"/>
  <c r="CK20" i="47"/>
  <c r="CJ20" i="47"/>
  <c r="CI20" i="47"/>
  <c r="CH20" i="47"/>
  <c r="CG20" i="47"/>
  <c r="CE20" i="47"/>
  <c r="CD20" i="47"/>
  <c r="CC20" i="47"/>
  <c r="CB20" i="47"/>
  <c r="CA20" i="47"/>
  <c r="BZ20" i="47"/>
  <c r="BY20" i="47"/>
  <c r="BX20" i="47"/>
  <c r="BW20" i="47"/>
  <c r="BV20" i="47"/>
  <c r="BU20" i="47"/>
  <c r="BT20" i="47"/>
  <c r="BS20" i="47"/>
  <c r="BR20" i="47"/>
  <c r="BQ20" i="47"/>
  <c r="BP20" i="47"/>
  <c r="BO20" i="47"/>
  <c r="BN20" i="47"/>
  <c r="BM20" i="47"/>
  <c r="BL20" i="47"/>
  <c r="BK20" i="47"/>
  <c r="BJ20" i="47"/>
  <c r="BI20" i="47"/>
  <c r="BH20" i="47"/>
  <c r="BG20" i="47"/>
  <c r="D20" i="47"/>
  <c r="DE19" i="47"/>
  <c r="DD19" i="47"/>
  <c r="DC19" i="47"/>
  <c r="DB19" i="47"/>
  <c r="DA19" i="47"/>
  <c r="CZ19" i="47"/>
  <c r="CY19" i="47"/>
  <c r="CX19" i="47"/>
  <c r="CW19" i="47"/>
  <c r="CV19" i="47"/>
  <c r="CU19" i="47"/>
  <c r="CT19" i="47"/>
  <c r="CS19" i="47"/>
  <c r="CR19" i="47"/>
  <c r="CQ19" i="47"/>
  <c r="CP19" i="47"/>
  <c r="CO19" i="47"/>
  <c r="CN19" i="47"/>
  <c r="CM19" i="47"/>
  <c r="CL19" i="47"/>
  <c r="CK19" i="47"/>
  <c r="CJ19" i="47"/>
  <c r="CI19" i="47"/>
  <c r="CH19" i="47"/>
  <c r="CG19" i="47"/>
  <c r="CE19" i="47"/>
  <c r="CD19" i="47"/>
  <c r="CC19" i="47"/>
  <c r="EC19" i="47" s="1"/>
  <c r="CB19" i="47"/>
  <c r="CA19" i="47"/>
  <c r="BZ19" i="47"/>
  <c r="BY19" i="47"/>
  <c r="BX19" i="47"/>
  <c r="BW19" i="47"/>
  <c r="BV19" i="47"/>
  <c r="BU19" i="47"/>
  <c r="BT19" i="47"/>
  <c r="BS19" i="47"/>
  <c r="BR19" i="47"/>
  <c r="BQ19" i="47"/>
  <c r="EQ19" i="47" s="1"/>
  <c r="BP19" i="47"/>
  <c r="BO19" i="47"/>
  <c r="BN19" i="47"/>
  <c r="BM19" i="47"/>
  <c r="BL19" i="47"/>
  <c r="BK19" i="47"/>
  <c r="BJ19" i="47"/>
  <c r="BI19" i="47"/>
  <c r="EI19" i="47" s="1"/>
  <c r="BH19" i="47"/>
  <c r="BG19" i="47"/>
  <c r="D19" i="47"/>
  <c r="DE18" i="47"/>
  <c r="DD18" i="47"/>
  <c r="DC18" i="47"/>
  <c r="DB18" i="47"/>
  <c r="DA18" i="47"/>
  <c r="CZ18" i="47"/>
  <c r="CY18" i="47"/>
  <c r="CX18" i="47"/>
  <c r="CW18" i="47"/>
  <c r="CV18" i="47"/>
  <c r="CU18" i="47"/>
  <c r="CT18" i="47"/>
  <c r="CS18" i="47"/>
  <c r="CR18" i="47"/>
  <c r="CQ18" i="47"/>
  <c r="CP18" i="47"/>
  <c r="CO18" i="47"/>
  <c r="CN18" i="47"/>
  <c r="CM18" i="47"/>
  <c r="CL18" i="47"/>
  <c r="CK18" i="47"/>
  <c r="CJ18" i="47"/>
  <c r="CI18" i="47"/>
  <c r="CH18" i="47"/>
  <c r="CG18" i="47"/>
  <c r="CE18" i="47"/>
  <c r="CD18" i="47"/>
  <c r="CC18" i="47"/>
  <c r="CB18" i="47"/>
  <c r="CA18" i="47"/>
  <c r="BZ18" i="47"/>
  <c r="BY18" i="47"/>
  <c r="BX18" i="47"/>
  <c r="EX18" i="47" s="1"/>
  <c r="BW18" i="47"/>
  <c r="BV18" i="47"/>
  <c r="BU18" i="47"/>
  <c r="BT18" i="47"/>
  <c r="ET18" i="47" s="1"/>
  <c r="BS18" i="47"/>
  <c r="BR18" i="47"/>
  <c r="BQ18" i="47"/>
  <c r="BP18" i="47"/>
  <c r="BO18" i="47"/>
  <c r="BN18" i="47"/>
  <c r="BM18" i="47"/>
  <c r="BL18" i="47"/>
  <c r="BK18" i="47"/>
  <c r="BJ18" i="47"/>
  <c r="BI18" i="47"/>
  <c r="BH18" i="47"/>
  <c r="BG18" i="47"/>
  <c r="D18" i="47"/>
  <c r="DE17" i="47"/>
  <c r="DD17" i="47"/>
  <c r="DC17" i="47"/>
  <c r="DB17" i="47"/>
  <c r="DA17" i="47"/>
  <c r="CZ17" i="47"/>
  <c r="CY17" i="47"/>
  <c r="CX17" i="47"/>
  <c r="CW17" i="47"/>
  <c r="CV17" i="47"/>
  <c r="CU17" i="47"/>
  <c r="CT17" i="47"/>
  <c r="CS17" i="47"/>
  <c r="CR17" i="47"/>
  <c r="CQ17" i="47"/>
  <c r="CP17" i="47"/>
  <c r="CO17" i="47"/>
  <c r="CN17" i="47"/>
  <c r="CM17" i="47"/>
  <c r="CL17" i="47"/>
  <c r="CK17" i="47"/>
  <c r="CJ17" i="47"/>
  <c r="CI17" i="47"/>
  <c r="CH17" i="47"/>
  <c r="CG17" i="47"/>
  <c r="CE17" i="47"/>
  <c r="CD17" i="47"/>
  <c r="CC17" i="47"/>
  <c r="CB17" i="47"/>
  <c r="EB17" i="47" s="1"/>
  <c r="CA17" i="47"/>
  <c r="BZ17" i="47"/>
  <c r="BY17" i="47"/>
  <c r="BX17" i="47"/>
  <c r="BW17" i="47"/>
  <c r="BV17" i="47"/>
  <c r="BU17" i="47"/>
  <c r="BT17" i="47"/>
  <c r="BS17" i="47"/>
  <c r="BR17" i="47"/>
  <c r="BQ17" i="47"/>
  <c r="BP17" i="47"/>
  <c r="DP17" i="47" s="1"/>
  <c r="BO17" i="47"/>
  <c r="BN17" i="47"/>
  <c r="BM17" i="47"/>
  <c r="BL17" i="47"/>
  <c r="EL17" i="47" s="1"/>
  <c r="BK17" i="47"/>
  <c r="BJ17" i="47"/>
  <c r="BI17" i="47"/>
  <c r="BH17" i="47"/>
  <c r="BG17" i="47"/>
  <c r="D17" i="47"/>
  <c r="BA15" i="47"/>
  <c r="EE15" i="47" s="1"/>
  <c r="FE15" i="47" s="1"/>
  <c r="AY15" i="47"/>
  <c r="ED15" i="47" s="1"/>
  <c r="FD15" i="47" s="1"/>
  <c r="AW15" i="47"/>
  <c r="EC15" i="47" s="1"/>
  <c r="FC15" i="47" s="1"/>
  <c r="AU15" i="47"/>
  <c r="EB15" i="47" s="1"/>
  <c r="FB15" i="47" s="1"/>
  <c r="AS15" i="47"/>
  <c r="EA15" i="47" s="1"/>
  <c r="FA15" i="47" s="1"/>
  <c r="AQ15" i="47"/>
  <c r="DZ15" i="47" s="1"/>
  <c r="EZ15" i="47" s="1"/>
  <c r="AO15" i="47"/>
  <c r="DY15" i="47" s="1"/>
  <c r="EY15" i="47" s="1"/>
  <c r="AM15" i="47"/>
  <c r="DX15" i="47" s="1"/>
  <c r="EX15" i="47" s="1"/>
  <c r="AK15" i="47"/>
  <c r="DW15" i="47" s="1"/>
  <c r="EW15" i="47" s="1"/>
  <c r="AI15" i="47"/>
  <c r="DV15" i="47" s="1"/>
  <c r="EV15" i="47" s="1"/>
  <c r="AG15" i="47"/>
  <c r="DU15" i="47" s="1"/>
  <c r="EU15" i="47" s="1"/>
  <c r="AE15" i="47"/>
  <c r="DT15" i="47" s="1"/>
  <c r="ET15" i="47" s="1"/>
  <c r="AC15" i="47"/>
  <c r="DS15" i="47" s="1"/>
  <c r="ES15" i="47" s="1"/>
  <c r="AA15" i="47"/>
  <c r="DR15" i="47" s="1"/>
  <c r="ER15" i="47" s="1"/>
  <c r="Y15" i="47"/>
  <c r="DQ15" i="47" s="1"/>
  <c r="EQ15" i="47" s="1"/>
  <c r="W15" i="47"/>
  <c r="DP15" i="47" s="1"/>
  <c r="EP15" i="47" s="1"/>
  <c r="U15" i="47"/>
  <c r="DO15" i="47" s="1"/>
  <c r="EO15" i="47" s="1"/>
  <c r="S15" i="47"/>
  <c r="DN15" i="47" s="1"/>
  <c r="EN15" i="47" s="1"/>
  <c r="Q15" i="47"/>
  <c r="DM15" i="47" s="1"/>
  <c r="EM15" i="47" s="1"/>
  <c r="O15" i="47"/>
  <c r="DL15" i="47" s="1"/>
  <c r="EL15" i="47" s="1"/>
  <c r="M15" i="47"/>
  <c r="DK15" i="47" s="1"/>
  <c r="EK15" i="47" s="1"/>
  <c r="K15" i="47"/>
  <c r="DJ15" i="47" s="1"/>
  <c r="EJ15" i="47" s="1"/>
  <c r="I15" i="47"/>
  <c r="DI15" i="47" s="1"/>
  <c r="EI15" i="47" s="1"/>
  <c r="G15" i="47"/>
  <c r="DH15" i="47" s="1"/>
  <c r="EH15" i="47" s="1"/>
  <c r="E15" i="47"/>
  <c r="DG15" i="47" s="1"/>
  <c r="EG15" i="47" s="1"/>
  <c r="B5" i="47"/>
  <c r="DE56" i="46"/>
  <c r="DD56" i="46"/>
  <c r="DC56" i="46"/>
  <c r="DB56" i="46"/>
  <c r="DA56" i="46"/>
  <c r="CZ56" i="46"/>
  <c r="CY56" i="46"/>
  <c r="CX56" i="46"/>
  <c r="EX56" i="46" s="1"/>
  <c r="CW56" i="46"/>
  <c r="CV56" i="46"/>
  <c r="CU56" i="46"/>
  <c r="CT56" i="46"/>
  <c r="CS56" i="46"/>
  <c r="CR56" i="46"/>
  <c r="CQ56" i="46"/>
  <c r="CP56" i="46"/>
  <c r="CO56" i="46"/>
  <c r="CN56" i="46"/>
  <c r="CM56" i="46"/>
  <c r="CL56" i="46"/>
  <c r="DL56" i="46" s="1"/>
  <c r="CK56" i="46"/>
  <c r="CJ56" i="46"/>
  <c r="CI56" i="46"/>
  <c r="CH56" i="46"/>
  <c r="CG56" i="46"/>
  <c r="CE56" i="46"/>
  <c r="EE56" i="46" s="1"/>
  <c r="CD56" i="46"/>
  <c r="CC56" i="46"/>
  <c r="CB56" i="46"/>
  <c r="CA56" i="46"/>
  <c r="EA56" i="46" s="1"/>
  <c r="BZ56" i="46"/>
  <c r="BY56" i="46"/>
  <c r="BX56" i="46"/>
  <c r="BW56" i="46"/>
  <c r="DW56" i="46" s="1"/>
  <c r="BV56" i="46"/>
  <c r="BU56" i="46"/>
  <c r="BT56" i="46"/>
  <c r="BS56" i="46"/>
  <c r="DS56" i="46" s="1"/>
  <c r="BR56" i="46"/>
  <c r="BQ56" i="46"/>
  <c r="BP56" i="46"/>
  <c r="BO56" i="46"/>
  <c r="DO56" i="46" s="1"/>
  <c r="BN56" i="46"/>
  <c r="BM56" i="46"/>
  <c r="BL56" i="46"/>
  <c r="BK56" i="46"/>
  <c r="DK56" i="46" s="1"/>
  <c r="BJ56" i="46"/>
  <c r="BI56" i="46"/>
  <c r="BH56" i="46"/>
  <c r="BG56" i="46"/>
  <c r="DG56" i="46" s="1"/>
  <c r="D56" i="46"/>
  <c r="DE55" i="46"/>
  <c r="DD55" i="46"/>
  <c r="DC55" i="46"/>
  <c r="DB55" i="46"/>
  <c r="DA55" i="46"/>
  <c r="CZ55" i="46"/>
  <c r="CY55" i="46"/>
  <c r="CX55" i="46"/>
  <c r="CW55" i="46"/>
  <c r="CV55" i="46"/>
  <c r="CU55" i="46"/>
  <c r="CT55" i="46"/>
  <c r="CS55" i="46"/>
  <c r="CR55" i="46"/>
  <c r="CQ55" i="46"/>
  <c r="CP55" i="46"/>
  <c r="CO55" i="46"/>
  <c r="CN55" i="46"/>
  <c r="CM55" i="46"/>
  <c r="CL55" i="46"/>
  <c r="CK55" i="46"/>
  <c r="CJ55" i="46"/>
  <c r="CI55" i="46"/>
  <c r="CH55" i="46"/>
  <c r="CG55" i="46"/>
  <c r="CE55" i="46"/>
  <c r="CD55" i="46"/>
  <c r="CC55" i="46"/>
  <c r="CB55" i="46"/>
  <c r="CA55" i="46"/>
  <c r="BZ55" i="46"/>
  <c r="BY55" i="46"/>
  <c r="DY55" i="46" s="1"/>
  <c r="BX55" i="46"/>
  <c r="BW55" i="46"/>
  <c r="BV55" i="46"/>
  <c r="BU55" i="46"/>
  <c r="EU55" i="46" s="1"/>
  <c r="BT55" i="46"/>
  <c r="BS55" i="46"/>
  <c r="BR55" i="46"/>
  <c r="BQ55" i="46"/>
  <c r="BP55" i="46"/>
  <c r="BO55" i="46"/>
  <c r="BN55" i="46"/>
  <c r="BM55" i="46"/>
  <c r="BL55" i="46"/>
  <c r="BK55" i="46"/>
  <c r="BJ55" i="46"/>
  <c r="BI55" i="46"/>
  <c r="DI55" i="46" s="1"/>
  <c r="BH55" i="46"/>
  <c r="BG55" i="46"/>
  <c r="D55" i="46"/>
  <c r="DE54" i="46"/>
  <c r="DD54" i="46"/>
  <c r="DC54" i="46"/>
  <c r="DB54" i="46"/>
  <c r="DA54" i="46"/>
  <c r="CZ54" i="46"/>
  <c r="CY54" i="46"/>
  <c r="CX54" i="46"/>
  <c r="CW54" i="46"/>
  <c r="CV54" i="46"/>
  <c r="CU54" i="46"/>
  <c r="CT54" i="46"/>
  <c r="CS54" i="46"/>
  <c r="CR54" i="46"/>
  <c r="CQ54" i="46"/>
  <c r="CP54" i="46"/>
  <c r="CO54" i="46"/>
  <c r="CN54" i="46"/>
  <c r="CM54" i="46"/>
  <c r="CL54" i="46"/>
  <c r="CK54" i="46"/>
  <c r="CJ54" i="46"/>
  <c r="CI54" i="46"/>
  <c r="CH54" i="46"/>
  <c r="CG54" i="46"/>
  <c r="CE54" i="46"/>
  <c r="CD54" i="46"/>
  <c r="CC54" i="46"/>
  <c r="EC54" i="46" s="1"/>
  <c r="CB54" i="46"/>
  <c r="CA54" i="46"/>
  <c r="BZ54" i="46"/>
  <c r="BY54" i="46"/>
  <c r="DY54" i="46" s="1"/>
  <c r="BX54" i="46"/>
  <c r="BW54" i="46"/>
  <c r="BV54" i="46"/>
  <c r="BU54" i="46"/>
  <c r="DU54" i="46" s="1"/>
  <c r="BT54" i="46"/>
  <c r="BS54" i="46"/>
  <c r="BR54" i="46"/>
  <c r="BQ54" i="46"/>
  <c r="EQ54" i="46" s="1"/>
  <c r="BP54" i="46"/>
  <c r="BO54" i="46"/>
  <c r="BN54" i="46"/>
  <c r="BM54" i="46"/>
  <c r="DM54" i="46" s="1"/>
  <c r="BL54" i="46"/>
  <c r="BK54" i="46"/>
  <c r="BJ54" i="46"/>
  <c r="BI54" i="46"/>
  <c r="BH54" i="46"/>
  <c r="BG54" i="46"/>
  <c r="D54" i="46"/>
  <c r="DE53" i="46"/>
  <c r="DD53" i="46"/>
  <c r="DC53" i="46"/>
  <c r="DB53" i="46"/>
  <c r="DA53" i="46"/>
  <c r="CZ53" i="46"/>
  <c r="CY53" i="46"/>
  <c r="CX53" i="46"/>
  <c r="CW53" i="46"/>
  <c r="CV53" i="46"/>
  <c r="CU53" i="46"/>
  <c r="CT53" i="46"/>
  <c r="CS53" i="46"/>
  <c r="CR53" i="46"/>
  <c r="CQ53" i="46"/>
  <c r="CP53" i="46"/>
  <c r="CO53" i="46"/>
  <c r="CN53" i="46"/>
  <c r="CM53" i="46"/>
  <c r="CL53" i="46"/>
  <c r="CK53" i="46"/>
  <c r="DK53" i="46" s="1"/>
  <c r="CJ53" i="46"/>
  <c r="CI53" i="46"/>
  <c r="CH53" i="46"/>
  <c r="CG53" i="46"/>
  <c r="CE53" i="46"/>
  <c r="CD53" i="46"/>
  <c r="CC53" i="46"/>
  <c r="CB53" i="46"/>
  <c r="FB53" i="46" s="1"/>
  <c r="CA53" i="46"/>
  <c r="BZ53" i="46"/>
  <c r="BY53" i="46"/>
  <c r="BX53" i="46"/>
  <c r="EX53" i="46" s="1"/>
  <c r="BW53" i="46"/>
  <c r="BV53" i="46"/>
  <c r="BU53" i="46"/>
  <c r="BT53" i="46"/>
  <c r="ET53" i="46" s="1"/>
  <c r="BS53" i="46"/>
  <c r="BR53" i="46"/>
  <c r="BQ53" i="46"/>
  <c r="BP53" i="46"/>
  <c r="EP53" i="46" s="1"/>
  <c r="BO53" i="46"/>
  <c r="BN53" i="46"/>
  <c r="BM53" i="46"/>
  <c r="BL53" i="46"/>
  <c r="EL53" i="46" s="1"/>
  <c r="BK53" i="46"/>
  <c r="BJ53" i="46"/>
  <c r="BI53" i="46"/>
  <c r="BH53" i="46"/>
  <c r="EH53" i="46" s="1"/>
  <c r="BG53" i="46"/>
  <c r="D53" i="46"/>
  <c r="DE52" i="46"/>
  <c r="DD52" i="46"/>
  <c r="DC52" i="46"/>
  <c r="DB52" i="46"/>
  <c r="DA52" i="46"/>
  <c r="CZ52" i="46"/>
  <c r="CY52" i="46"/>
  <c r="CX52" i="46"/>
  <c r="CW52" i="46"/>
  <c r="CV52" i="46"/>
  <c r="CU52" i="46"/>
  <c r="CT52" i="46"/>
  <c r="CS52" i="46"/>
  <c r="CR52" i="46"/>
  <c r="CQ52" i="46"/>
  <c r="CP52" i="46"/>
  <c r="CO52" i="46"/>
  <c r="CN52" i="46"/>
  <c r="CM52" i="46"/>
  <c r="CL52" i="46"/>
  <c r="CK52" i="46"/>
  <c r="CJ52" i="46"/>
  <c r="CI52" i="46"/>
  <c r="CH52" i="46"/>
  <c r="CG52" i="46"/>
  <c r="CE52" i="46"/>
  <c r="CD52" i="46"/>
  <c r="CC52" i="46"/>
  <c r="FC52" i="46" s="1"/>
  <c r="CB52" i="46"/>
  <c r="CA52" i="46"/>
  <c r="BZ52" i="46"/>
  <c r="BY52" i="46"/>
  <c r="EY52" i="46" s="1"/>
  <c r="BX52" i="46"/>
  <c r="BW52" i="46"/>
  <c r="BV52" i="46"/>
  <c r="BU52" i="46"/>
  <c r="EU52" i="46" s="1"/>
  <c r="BT52" i="46"/>
  <c r="BS52" i="46"/>
  <c r="BR52" i="46"/>
  <c r="BQ52" i="46"/>
  <c r="EQ52" i="46" s="1"/>
  <c r="BP52" i="46"/>
  <c r="BO52" i="46"/>
  <c r="BN52" i="46"/>
  <c r="BM52" i="46"/>
  <c r="EM52" i="46" s="1"/>
  <c r="BL52" i="46"/>
  <c r="BK52" i="46"/>
  <c r="BJ52" i="46"/>
  <c r="BI52" i="46"/>
  <c r="BH52" i="46"/>
  <c r="BG52" i="46"/>
  <c r="D52" i="46"/>
  <c r="DE51" i="46"/>
  <c r="DD51" i="46"/>
  <c r="DC51" i="46"/>
  <c r="DB51" i="46"/>
  <c r="DA51" i="46"/>
  <c r="CZ51" i="46"/>
  <c r="CY51" i="46"/>
  <c r="CX51" i="46"/>
  <c r="CW51" i="46"/>
  <c r="CV51" i="46"/>
  <c r="CU51" i="46"/>
  <c r="CT51" i="46"/>
  <c r="CS51" i="46"/>
  <c r="CR51" i="46"/>
  <c r="CQ51" i="46"/>
  <c r="CP51" i="46"/>
  <c r="CO51" i="46"/>
  <c r="CN51" i="46"/>
  <c r="CM51" i="46"/>
  <c r="CL51" i="46"/>
  <c r="CK51" i="46"/>
  <c r="CJ51" i="46"/>
  <c r="CI51" i="46"/>
  <c r="CH51" i="46"/>
  <c r="CG51" i="46"/>
  <c r="CE51" i="46"/>
  <c r="CD51" i="46"/>
  <c r="FD51" i="46" s="1"/>
  <c r="CC51" i="46"/>
  <c r="CB51" i="46"/>
  <c r="CA51" i="46"/>
  <c r="BZ51" i="46"/>
  <c r="EZ51" i="46" s="1"/>
  <c r="BY51" i="46"/>
  <c r="BX51" i="46"/>
  <c r="BW51" i="46"/>
  <c r="BV51" i="46"/>
  <c r="EV51" i="46" s="1"/>
  <c r="BU51" i="46"/>
  <c r="BT51" i="46"/>
  <c r="ET51" i="46" s="1"/>
  <c r="BS51" i="46"/>
  <c r="BR51" i="46"/>
  <c r="ER51" i="46" s="1"/>
  <c r="BQ51" i="46"/>
  <c r="BP51" i="46"/>
  <c r="BO51" i="46"/>
  <c r="BN51" i="46"/>
  <c r="EN51" i="46" s="1"/>
  <c r="BM51" i="46"/>
  <c r="BL51" i="46"/>
  <c r="EL51" i="46" s="1"/>
  <c r="BK51" i="46"/>
  <c r="BJ51" i="46"/>
  <c r="EJ51" i="46" s="1"/>
  <c r="BI51" i="46"/>
  <c r="BH51" i="46"/>
  <c r="BG51" i="46"/>
  <c r="D51" i="46"/>
  <c r="DE50" i="46"/>
  <c r="DD50" i="46"/>
  <c r="DC50" i="46"/>
  <c r="DB50" i="46"/>
  <c r="DA50" i="46"/>
  <c r="CZ50" i="46"/>
  <c r="CY50" i="46"/>
  <c r="CX50" i="46"/>
  <c r="CW50" i="46"/>
  <c r="CV50" i="46"/>
  <c r="CU50" i="46"/>
  <c r="CT50" i="46"/>
  <c r="CS50" i="46"/>
  <c r="CR50" i="46"/>
  <c r="CQ50" i="46"/>
  <c r="CP50" i="46"/>
  <c r="CO50" i="46"/>
  <c r="CN50" i="46"/>
  <c r="CM50" i="46"/>
  <c r="CL50" i="46"/>
  <c r="CK50" i="46"/>
  <c r="CJ50" i="46"/>
  <c r="CI50" i="46"/>
  <c r="CH50" i="46"/>
  <c r="CG50" i="46"/>
  <c r="CE50" i="46"/>
  <c r="FE50" i="46" s="1"/>
  <c r="CD50" i="46"/>
  <c r="CC50" i="46"/>
  <c r="CB50" i="46"/>
  <c r="CA50" i="46"/>
  <c r="FA50" i="46" s="1"/>
  <c r="BZ50" i="46"/>
  <c r="BY50" i="46"/>
  <c r="BX50" i="46"/>
  <c r="BW50" i="46"/>
  <c r="EW50" i="46" s="1"/>
  <c r="BV50" i="46"/>
  <c r="BU50" i="46"/>
  <c r="BT50" i="46"/>
  <c r="BS50" i="46"/>
  <c r="ES50" i="46" s="1"/>
  <c r="BR50" i="46"/>
  <c r="BQ50" i="46"/>
  <c r="BP50" i="46"/>
  <c r="BO50" i="46"/>
  <c r="EO50" i="46" s="1"/>
  <c r="BN50" i="46"/>
  <c r="BM50" i="46"/>
  <c r="BL50" i="46"/>
  <c r="BK50" i="46"/>
  <c r="EK50" i="46" s="1"/>
  <c r="BJ50" i="46"/>
  <c r="BI50" i="46"/>
  <c r="BH50" i="46"/>
  <c r="BG50" i="46"/>
  <c r="EG50" i="46" s="1"/>
  <c r="D50" i="46"/>
  <c r="DE49" i="46"/>
  <c r="DD49" i="46"/>
  <c r="DC49" i="46"/>
  <c r="DB49" i="46"/>
  <c r="DA49" i="46"/>
  <c r="CZ49" i="46"/>
  <c r="CY49" i="46"/>
  <c r="CX49" i="46"/>
  <c r="CW49" i="46"/>
  <c r="CV49" i="46"/>
  <c r="CU49" i="46"/>
  <c r="CT49" i="46"/>
  <c r="CS49" i="46"/>
  <c r="CR49" i="46"/>
  <c r="CQ49" i="46"/>
  <c r="CP49" i="46"/>
  <c r="CO49" i="46"/>
  <c r="CN49" i="46"/>
  <c r="CM49" i="46"/>
  <c r="CL49" i="46"/>
  <c r="CK49" i="46"/>
  <c r="CJ49" i="46"/>
  <c r="CI49" i="46"/>
  <c r="CH49" i="46"/>
  <c r="CG49" i="46"/>
  <c r="CE49" i="46"/>
  <c r="CD49" i="46"/>
  <c r="CC49" i="46"/>
  <c r="CB49" i="46"/>
  <c r="CA49" i="46"/>
  <c r="BZ49" i="46"/>
  <c r="DZ49" i="46" s="1"/>
  <c r="BY49" i="46"/>
  <c r="BX49" i="46"/>
  <c r="BW49" i="46"/>
  <c r="BV49" i="46"/>
  <c r="BU49" i="46"/>
  <c r="BT49" i="46"/>
  <c r="BS49" i="46"/>
  <c r="BR49" i="46"/>
  <c r="DR49" i="46" s="1"/>
  <c r="BQ49" i="46"/>
  <c r="BP49" i="46"/>
  <c r="BO49" i="46"/>
  <c r="BN49" i="46"/>
  <c r="BM49" i="46"/>
  <c r="BL49" i="46"/>
  <c r="BK49" i="46"/>
  <c r="BJ49" i="46"/>
  <c r="DJ49" i="46" s="1"/>
  <c r="BI49" i="46"/>
  <c r="BH49" i="46"/>
  <c r="BG49" i="46"/>
  <c r="D49" i="46"/>
  <c r="DE48" i="46"/>
  <c r="DD48" i="46"/>
  <c r="DC48" i="46"/>
  <c r="DB48" i="46"/>
  <c r="DA48" i="46"/>
  <c r="CZ48" i="46"/>
  <c r="CY48" i="46"/>
  <c r="CX48" i="46"/>
  <c r="CW48" i="46"/>
  <c r="CV48" i="46"/>
  <c r="CU48" i="46"/>
  <c r="CT48" i="46"/>
  <c r="CS48" i="46"/>
  <c r="CR48" i="46"/>
  <c r="CQ48" i="46"/>
  <c r="CP48" i="46"/>
  <c r="CO48" i="46"/>
  <c r="CN48" i="46"/>
  <c r="CM48" i="46"/>
  <c r="CL48" i="46"/>
  <c r="CK48" i="46"/>
  <c r="CJ48" i="46"/>
  <c r="CI48" i="46"/>
  <c r="CH48" i="46"/>
  <c r="CG48" i="46"/>
  <c r="CE48" i="46"/>
  <c r="CD48" i="46"/>
  <c r="CC48" i="46"/>
  <c r="CB48" i="46"/>
  <c r="CA48" i="46"/>
  <c r="BZ48" i="46"/>
  <c r="BY48" i="46"/>
  <c r="BX48" i="46"/>
  <c r="BW48" i="46"/>
  <c r="BV48" i="46"/>
  <c r="BU48" i="46"/>
  <c r="BT48" i="46"/>
  <c r="ET48" i="46" s="1"/>
  <c r="BS48" i="46"/>
  <c r="BR48" i="46"/>
  <c r="BQ48" i="46"/>
  <c r="BP48" i="46"/>
  <c r="EP48" i="46" s="1"/>
  <c r="BO48" i="46"/>
  <c r="BN48" i="46"/>
  <c r="BM48" i="46"/>
  <c r="BL48" i="46"/>
  <c r="BK48" i="46"/>
  <c r="BJ48" i="46"/>
  <c r="BI48" i="46"/>
  <c r="BH48" i="46"/>
  <c r="DH48" i="46" s="1"/>
  <c r="BG48" i="46"/>
  <c r="D48" i="46"/>
  <c r="DE47" i="46"/>
  <c r="DD47" i="46"/>
  <c r="DC47" i="46"/>
  <c r="DB47" i="46"/>
  <c r="DA47" i="46"/>
  <c r="CZ47" i="46"/>
  <c r="CY47" i="46"/>
  <c r="CX47" i="46"/>
  <c r="CW47" i="46"/>
  <c r="CV47" i="46"/>
  <c r="CU47" i="46"/>
  <c r="CT47" i="46"/>
  <c r="CS47" i="46"/>
  <c r="CR47" i="46"/>
  <c r="CQ47" i="46"/>
  <c r="CP47" i="46"/>
  <c r="CO47" i="46"/>
  <c r="CN47" i="46"/>
  <c r="CM47" i="46"/>
  <c r="CL47" i="46"/>
  <c r="CK47" i="46"/>
  <c r="CJ47" i="46"/>
  <c r="CI47" i="46"/>
  <c r="CH47" i="46"/>
  <c r="CG47" i="46"/>
  <c r="CE47" i="46"/>
  <c r="CD47" i="46"/>
  <c r="CC47" i="46"/>
  <c r="CB47" i="46"/>
  <c r="CA47" i="46"/>
  <c r="BZ47" i="46"/>
  <c r="BY47" i="46"/>
  <c r="EY47" i="46" s="1"/>
  <c r="BX47" i="46"/>
  <c r="BW47" i="46"/>
  <c r="BV47" i="46"/>
  <c r="BU47" i="46"/>
  <c r="EU47" i="46" s="1"/>
  <c r="BT47" i="46"/>
  <c r="BS47" i="46"/>
  <c r="BR47" i="46"/>
  <c r="BQ47" i="46"/>
  <c r="BP47" i="46"/>
  <c r="BO47" i="46"/>
  <c r="BN47" i="46"/>
  <c r="BM47" i="46"/>
  <c r="BL47" i="46"/>
  <c r="BK47" i="46"/>
  <c r="BJ47" i="46"/>
  <c r="BI47" i="46"/>
  <c r="BH47" i="46"/>
  <c r="BG47" i="46"/>
  <c r="D47" i="46"/>
  <c r="DE46" i="46"/>
  <c r="DD46" i="46"/>
  <c r="DC46" i="46"/>
  <c r="DB46" i="46"/>
  <c r="DA46" i="46"/>
  <c r="CZ46" i="46"/>
  <c r="CY46" i="46"/>
  <c r="CX46" i="46"/>
  <c r="CW46" i="46"/>
  <c r="CV46" i="46"/>
  <c r="CU46" i="46"/>
  <c r="CT46" i="46"/>
  <c r="CS46" i="46"/>
  <c r="CR46" i="46"/>
  <c r="CQ46" i="46"/>
  <c r="CP46" i="46"/>
  <c r="CO46" i="46"/>
  <c r="CN46" i="46"/>
  <c r="CM46" i="46"/>
  <c r="CL46" i="46"/>
  <c r="CK46" i="46"/>
  <c r="CJ46" i="46"/>
  <c r="CI46" i="46"/>
  <c r="CH46" i="46"/>
  <c r="CG46" i="46"/>
  <c r="CE46" i="46"/>
  <c r="CD46" i="46"/>
  <c r="CC46" i="46"/>
  <c r="CB46" i="46"/>
  <c r="FB46" i="46" s="1"/>
  <c r="CA46" i="46"/>
  <c r="BZ46" i="46"/>
  <c r="DZ46" i="46" s="1"/>
  <c r="BY46" i="46"/>
  <c r="BX46" i="46"/>
  <c r="EX46" i="46" s="1"/>
  <c r="BW46" i="46"/>
  <c r="BV46" i="46"/>
  <c r="EV46" i="46" s="1"/>
  <c r="BU46" i="46"/>
  <c r="BT46" i="46"/>
  <c r="BS46" i="46"/>
  <c r="BR46" i="46"/>
  <c r="BQ46" i="46"/>
  <c r="BP46" i="46"/>
  <c r="EP46" i="46" s="1"/>
  <c r="BO46" i="46"/>
  <c r="BN46" i="46"/>
  <c r="DN46" i="46" s="1"/>
  <c r="BM46" i="46"/>
  <c r="BL46" i="46"/>
  <c r="EL46" i="46" s="1"/>
  <c r="BK46" i="46"/>
  <c r="BJ46" i="46"/>
  <c r="EJ46" i="46" s="1"/>
  <c r="BI46" i="46"/>
  <c r="BH46" i="46"/>
  <c r="BG46" i="46"/>
  <c r="D46" i="46"/>
  <c r="DE45" i="46"/>
  <c r="DD45" i="46"/>
  <c r="DC45" i="46"/>
  <c r="DB45" i="46"/>
  <c r="DA45" i="46"/>
  <c r="CZ45" i="46"/>
  <c r="CY45" i="46"/>
  <c r="CX45" i="46"/>
  <c r="CW45" i="46"/>
  <c r="CV45" i="46"/>
  <c r="CU45" i="46"/>
  <c r="CT45" i="46"/>
  <c r="CS45" i="46"/>
  <c r="CR45" i="46"/>
  <c r="CQ45" i="46"/>
  <c r="CP45" i="46"/>
  <c r="CO45" i="46"/>
  <c r="CN45" i="46"/>
  <c r="CM45" i="46"/>
  <c r="CL45" i="46"/>
  <c r="CK45" i="46"/>
  <c r="CJ45" i="46"/>
  <c r="CI45" i="46"/>
  <c r="CH45" i="46"/>
  <c r="CG45" i="46"/>
  <c r="CE45" i="46"/>
  <c r="FE45" i="46" s="1"/>
  <c r="CD45" i="46"/>
  <c r="CC45" i="46"/>
  <c r="FC45" i="46" s="1"/>
  <c r="CB45" i="46"/>
  <c r="CA45" i="46"/>
  <c r="FA45" i="46" s="1"/>
  <c r="BZ45" i="46"/>
  <c r="BY45" i="46"/>
  <c r="EY45" i="46" s="1"/>
  <c r="BX45" i="46"/>
  <c r="BW45" i="46"/>
  <c r="BV45" i="46"/>
  <c r="BU45" i="46"/>
  <c r="BT45" i="46"/>
  <c r="BS45" i="46"/>
  <c r="DS45" i="46" s="1"/>
  <c r="BR45" i="46"/>
  <c r="BQ45" i="46"/>
  <c r="EQ45" i="46" s="1"/>
  <c r="BP45" i="46"/>
  <c r="BO45" i="46"/>
  <c r="EO45" i="46" s="1"/>
  <c r="BN45" i="46"/>
  <c r="BM45" i="46"/>
  <c r="EM45" i="46" s="1"/>
  <c r="BL45" i="46"/>
  <c r="BK45" i="46"/>
  <c r="BJ45" i="46"/>
  <c r="BI45" i="46"/>
  <c r="BH45" i="46"/>
  <c r="BG45" i="46"/>
  <c r="EG45" i="46" s="1"/>
  <c r="D45" i="46"/>
  <c r="DE44" i="46"/>
  <c r="DD44" i="46"/>
  <c r="DC44" i="46"/>
  <c r="DB44" i="46"/>
  <c r="DA44" i="46"/>
  <c r="CZ44" i="46"/>
  <c r="CY44" i="46"/>
  <c r="CX44" i="46"/>
  <c r="CW44" i="46"/>
  <c r="CV44" i="46"/>
  <c r="CU44" i="46"/>
  <c r="CT44" i="46"/>
  <c r="CS44" i="46"/>
  <c r="CR44" i="46"/>
  <c r="CQ44" i="46"/>
  <c r="CP44" i="46"/>
  <c r="CO44" i="46"/>
  <c r="CN44" i="46"/>
  <c r="CM44" i="46"/>
  <c r="CL44" i="46"/>
  <c r="CK44" i="46"/>
  <c r="CJ44" i="46"/>
  <c r="CI44" i="46"/>
  <c r="CH44" i="46"/>
  <c r="CG44" i="46"/>
  <c r="CE44" i="46"/>
  <c r="CD44" i="46"/>
  <c r="CC44" i="46"/>
  <c r="CB44" i="46"/>
  <c r="CA44" i="46"/>
  <c r="BZ44" i="46"/>
  <c r="BY44" i="46"/>
  <c r="DY44" i="46" s="1"/>
  <c r="BX44" i="46"/>
  <c r="BW44" i="46"/>
  <c r="BV44" i="46"/>
  <c r="BU44" i="46"/>
  <c r="BT44" i="46"/>
  <c r="BS44" i="46"/>
  <c r="BR44" i="46"/>
  <c r="BQ44" i="46"/>
  <c r="DQ44" i="46" s="1"/>
  <c r="BP44" i="46"/>
  <c r="BO44" i="46"/>
  <c r="BN44" i="46"/>
  <c r="BM44" i="46"/>
  <c r="BL44" i="46"/>
  <c r="BK44" i="46"/>
  <c r="BJ44" i="46"/>
  <c r="BI44" i="46"/>
  <c r="BH44" i="46"/>
  <c r="BG44" i="46"/>
  <c r="D44" i="46"/>
  <c r="DE43" i="46"/>
  <c r="DD43" i="46"/>
  <c r="DC43" i="46"/>
  <c r="DB43" i="46"/>
  <c r="DA43" i="46"/>
  <c r="CZ43" i="46"/>
  <c r="CY43" i="46"/>
  <c r="CX43" i="46"/>
  <c r="CW43" i="46"/>
  <c r="CV43" i="46"/>
  <c r="CU43" i="46"/>
  <c r="CT43" i="46"/>
  <c r="CS43" i="46"/>
  <c r="CR43" i="46"/>
  <c r="CQ43" i="46"/>
  <c r="CP43" i="46"/>
  <c r="CO43" i="46"/>
  <c r="CN43" i="46"/>
  <c r="CM43" i="46"/>
  <c r="CL43" i="46"/>
  <c r="CK43" i="46"/>
  <c r="CJ43" i="46"/>
  <c r="CI43" i="46"/>
  <c r="CH43" i="46"/>
  <c r="CG43" i="46"/>
  <c r="CE43" i="46"/>
  <c r="CD43" i="46"/>
  <c r="CC43" i="46"/>
  <c r="CB43" i="46"/>
  <c r="CA43" i="46"/>
  <c r="BZ43" i="46"/>
  <c r="BY43" i="46"/>
  <c r="EY43" i="46" s="1"/>
  <c r="BX43" i="46"/>
  <c r="BW43" i="46"/>
  <c r="BV43" i="46"/>
  <c r="BU43" i="46"/>
  <c r="EU43" i="46" s="1"/>
  <c r="BT43" i="46"/>
  <c r="BS43" i="46"/>
  <c r="BR43" i="46"/>
  <c r="BQ43" i="46"/>
  <c r="BP43" i="46"/>
  <c r="BO43" i="46"/>
  <c r="BN43" i="46"/>
  <c r="BM43" i="46"/>
  <c r="EM43" i="46" s="1"/>
  <c r="BL43" i="46"/>
  <c r="BK43" i="46"/>
  <c r="BJ43" i="46"/>
  <c r="BI43" i="46"/>
  <c r="BH43" i="46"/>
  <c r="BG43" i="46"/>
  <c r="D43" i="46"/>
  <c r="DE42" i="46"/>
  <c r="DD42" i="46"/>
  <c r="DC42" i="46"/>
  <c r="DB42" i="46"/>
  <c r="DA42" i="46"/>
  <c r="CZ42" i="46"/>
  <c r="CY42" i="46"/>
  <c r="CX42" i="46"/>
  <c r="CW42" i="46"/>
  <c r="CV42" i="46"/>
  <c r="CU42" i="46"/>
  <c r="CT42" i="46"/>
  <c r="CS42" i="46"/>
  <c r="CR42" i="46"/>
  <c r="CQ42" i="46"/>
  <c r="CP42" i="46"/>
  <c r="CO42" i="46"/>
  <c r="CN42" i="46"/>
  <c r="CM42" i="46"/>
  <c r="CL42" i="46"/>
  <c r="CK42" i="46"/>
  <c r="CJ42" i="46"/>
  <c r="CI42" i="46"/>
  <c r="CH42" i="46"/>
  <c r="CG42" i="46"/>
  <c r="CE42" i="46"/>
  <c r="FE42" i="46" s="1"/>
  <c r="CD42" i="46"/>
  <c r="CC42" i="46"/>
  <c r="FC42" i="46" s="1"/>
  <c r="CB42" i="46"/>
  <c r="CA42" i="46"/>
  <c r="FA42" i="46" s="1"/>
  <c r="BZ42" i="46"/>
  <c r="BY42" i="46"/>
  <c r="EY42" i="46" s="1"/>
  <c r="BX42" i="46"/>
  <c r="BW42" i="46"/>
  <c r="EW42" i="46" s="1"/>
  <c r="BV42" i="46"/>
  <c r="BU42" i="46"/>
  <c r="EU42" i="46" s="1"/>
  <c r="BT42" i="46"/>
  <c r="BS42" i="46"/>
  <c r="ES42" i="46" s="1"/>
  <c r="BR42" i="46"/>
  <c r="BQ42" i="46"/>
  <c r="EQ42" i="46" s="1"/>
  <c r="BP42" i="46"/>
  <c r="BO42" i="46"/>
  <c r="EO42" i="46" s="1"/>
  <c r="BN42" i="46"/>
  <c r="BM42" i="46"/>
  <c r="EM42" i="46" s="1"/>
  <c r="BL42" i="46"/>
  <c r="BK42" i="46"/>
  <c r="EK42" i="46" s="1"/>
  <c r="BJ42" i="46"/>
  <c r="BI42" i="46"/>
  <c r="BH42" i="46"/>
  <c r="BG42" i="46"/>
  <c r="EG42" i="46" s="1"/>
  <c r="D42" i="46"/>
  <c r="DE41" i="46"/>
  <c r="DD41" i="46"/>
  <c r="DC41" i="46"/>
  <c r="DB41" i="46"/>
  <c r="DA41" i="46"/>
  <c r="CZ41" i="46"/>
  <c r="CY41" i="46"/>
  <c r="CX41" i="46"/>
  <c r="CW41" i="46"/>
  <c r="CV41" i="46"/>
  <c r="CU41" i="46"/>
  <c r="CT41" i="46"/>
  <c r="CS41" i="46"/>
  <c r="CR41" i="46"/>
  <c r="CQ41" i="46"/>
  <c r="CP41" i="46"/>
  <c r="CO41" i="46"/>
  <c r="CN41" i="46"/>
  <c r="CM41" i="46"/>
  <c r="CL41" i="46"/>
  <c r="CK41" i="46"/>
  <c r="CJ41" i="46"/>
  <c r="CI41" i="46"/>
  <c r="CH41" i="46"/>
  <c r="CG41" i="46"/>
  <c r="CE41" i="46"/>
  <c r="CD41" i="46"/>
  <c r="CC41" i="46"/>
  <c r="CB41" i="46"/>
  <c r="FB41" i="46" s="1"/>
  <c r="CA41" i="46"/>
  <c r="BZ41" i="46"/>
  <c r="BY41" i="46"/>
  <c r="BX41" i="46"/>
  <c r="BW41" i="46"/>
  <c r="BV41" i="46"/>
  <c r="BU41" i="46"/>
  <c r="BT41" i="46"/>
  <c r="ET41" i="46" s="1"/>
  <c r="BS41" i="46"/>
  <c r="BR41" i="46"/>
  <c r="BQ41" i="46"/>
  <c r="BP41" i="46"/>
  <c r="BO41" i="46"/>
  <c r="BN41" i="46"/>
  <c r="BM41" i="46"/>
  <c r="BL41" i="46"/>
  <c r="EL41" i="46" s="1"/>
  <c r="BK41" i="46"/>
  <c r="BJ41" i="46"/>
  <c r="BI41" i="46"/>
  <c r="BH41" i="46"/>
  <c r="BG41" i="46"/>
  <c r="D41" i="46"/>
  <c r="DE40" i="46"/>
  <c r="DD40" i="46"/>
  <c r="DC40" i="46"/>
  <c r="DB40" i="46"/>
  <c r="DA40" i="46"/>
  <c r="CZ40" i="46"/>
  <c r="CY40" i="46"/>
  <c r="CX40" i="46"/>
  <c r="CW40" i="46"/>
  <c r="CV40" i="46"/>
  <c r="CU40" i="46"/>
  <c r="CT40" i="46"/>
  <c r="CS40" i="46"/>
  <c r="CR40" i="46"/>
  <c r="CQ40" i="46"/>
  <c r="CP40" i="46"/>
  <c r="CO40" i="46"/>
  <c r="CN40" i="46"/>
  <c r="CM40" i="46"/>
  <c r="CL40" i="46"/>
  <c r="CK40" i="46"/>
  <c r="CJ40" i="46"/>
  <c r="CI40" i="46"/>
  <c r="CH40" i="46"/>
  <c r="CG40" i="46"/>
  <c r="CE40" i="46"/>
  <c r="CD40" i="46"/>
  <c r="CC40" i="46"/>
  <c r="CB40" i="46"/>
  <c r="CA40" i="46"/>
  <c r="BZ40" i="46"/>
  <c r="BY40" i="46"/>
  <c r="EY40" i="46" s="1"/>
  <c r="BX40" i="46"/>
  <c r="BW40" i="46"/>
  <c r="BV40" i="46"/>
  <c r="BU40" i="46"/>
  <c r="BT40" i="46"/>
  <c r="BS40" i="46"/>
  <c r="BR40" i="46"/>
  <c r="BQ40" i="46"/>
  <c r="EQ40" i="46" s="1"/>
  <c r="BP40" i="46"/>
  <c r="BO40" i="46"/>
  <c r="BN40" i="46"/>
  <c r="BM40" i="46"/>
  <c r="BL40" i="46"/>
  <c r="BK40" i="46"/>
  <c r="BJ40" i="46"/>
  <c r="BI40" i="46"/>
  <c r="BH40" i="46"/>
  <c r="BG40" i="46"/>
  <c r="D40" i="46"/>
  <c r="DE39" i="46"/>
  <c r="DD39" i="46"/>
  <c r="DC39" i="46"/>
  <c r="DB39" i="46"/>
  <c r="DA39" i="46"/>
  <c r="CZ39" i="46"/>
  <c r="CY39" i="46"/>
  <c r="CX39" i="46"/>
  <c r="CW39" i="46"/>
  <c r="CV39" i="46"/>
  <c r="CU39" i="46"/>
  <c r="CT39" i="46"/>
  <c r="CS39" i="46"/>
  <c r="CR39" i="46"/>
  <c r="CQ39" i="46"/>
  <c r="CP39" i="46"/>
  <c r="CO39" i="46"/>
  <c r="CN39" i="46"/>
  <c r="CM39" i="46"/>
  <c r="CL39" i="46"/>
  <c r="CK39" i="46"/>
  <c r="CJ39" i="46"/>
  <c r="CI39" i="46"/>
  <c r="CH39" i="46"/>
  <c r="CG39" i="46"/>
  <c r="CE39" i="46"/>
  <c r="CD39" i="46"/>
  <c r="CC39" i="46"/>
  <c r="CB39" i="46"/>
  <c r="CA39" i="46"/>
  <c r="BZ39" i="46"/>
  <c r="DZ39" i="46" s="1"/>
  <c r="BY39" i="46"/>
  <c r="BX39" i="46"/>
  <c r="BW39" i="46"/>
  <c r="BV39" i="46"/>
  <c r="BU39" i="46"/>
  <c r="BT39" i="46"/>
  <c r="BS39" i="46"/>
  <c r="BR39" i="46"/>
  <c r="BQ39" i="46"/>
  <c r="BP39" i="46"/>
  <c r="BO39" i="46"/>
  <c r="BN39" i="46"/>
  <c r="BM39" i="46"/>
  <c r="BL39" i="46"/>
  <c r="BK39" i="46"/>
  <c r="BJ39" i="46"/>
  <c r="BI39" i="46"/>
  <c r="BH39" i="46"/>
  <c r="BG39" i="46"/>
  <c r="D39" i="46"/>
  <c r="DE38" i="46"/>
  <c r="DD38" i="46"/>
  <c r="DC38" i="46"/>
  <c r="DB38" i="46"/>
  <c r="DA38" i="46"/>
  <c r="CZ38" i="46"/>
  <c r="CY38" i="46"/>
  <c r="CX38" i="46"/>
  <c r="CW38" i="46"/>
  <c r="CV38" i="46"/>
  <c r="CU38" i="46"/>
  <c r="CT38" i="46"/>
  <c r="CS38" i="46"/>
  <c r="CR38" i="46"/>
  <c r="CQ38" i="46"/>
  <c r="CP38" i="46"/>
  <c r="CO38" i="46"/>
  <c r="CN38" i="46"/>
  <c r="CM38" i="46"/>
  <c r="CL38" i="46"/>
  <c r="CK38" i="46"/>
  <c r="CJ38" i="46"/>
  <c r="CI38" i="46"/>
  <c r="CH38" i="46"/>
  <c r="CG38" i="46"/>
  <c r="CE38" i="46"/>
  <c r="EE38" i="46" s="1"/>
  <c r="CD38" i="46"/>
  <c r="CC38" i="46"/>
  <c r="FC38" i="46" s="1"/>
  <c r="CB38" i="46"/>
  <c r="CA38" i="46"/>
  <c r="BZ38" i="46"/>
  <c r="BY38" i="46"/>
  <c r="EY38" i="46" s="1"/>
  <c r="BX38" i="46"/>
  <c r="BW38" i="46"/>
  <c r="DW38" i="46" s="1"/>
  <c r="BV38" i="46"/>
  <c r="BU38" i="46"/>
  <c r="EU38" i="46" s="1"/>
  <c r="BT38" i="46"/>
  <c r="BS38" i="46"/>
  <c r="BR38" i="46"/>
  <c r="BQ38" i="46"/>
  <c r="EQ38" i="46" s="1"/>
  <c r="BP38" i="46"/>
  <c r="BO38" i="46"/>
  <c r="DO38" i="46" s="1"/>
  <c r="BN38" i="46"/>
  <c r="BM38" i="46"/>
  <c r="EM38" i="46" s="1"/>
  <c r="BL38" i="46"/>
  <c r="BK38" i="46"/>
  <c r="BJ38" i="46"/>
  <c r="BI38" i="46"/>
  <c r="BH38" i="46"/>
  <c r="BG38" i="46"/>
  <c r="D38" i="46"/>
  <c r="DE37" i="46"/>
  <c r="DD37" i="46"/>
  <c r="DC37" i="46"/>
  <c r="DB37" i="46"/>
  <c r="DA37" i="46"/>
  <c r="CZ37" i="46"/>
  <c r="CY37" i="46"/>
  <c r="CX37" i="46"/>
  <c r="CW37" i="46"/>
  <c r="CV37" i="46"/>
  <c r="CU37" i="46"/>
  <c r="CT37" i="46"/>
  <c r="CS37" i="46"/>
  <c r="CR37" i="46"/>
  <c r="CQ37" i="46"/>
  <c r="CP37" i="46"/>
  <c r="CO37" i="46"/>
  <c r="CN37" i="46"/>
  <c r="CM37" i="46"/>
  <c r="CL37" i="46"/>
  <c r="CK37" i="46"/>
  <c r="CJ37" i="46"/>
  <c r="CI37" i="46"/>
  <c r="CH37" i="46"/>
  <c r="CG37" i="46"/>
  <c r="CE37" i="46"/>
  <c r="CD37" i="46"/>
  <c r="CC37" i="46"/>
  <c r="CB37" i="46"/>
  <c r="FB37" i="46" s="1"/>
  <c r="CA37" i="46"/>
  <c r="BZ37" i="46"/>
  <c r="BY37" i="46"/>
  <c r="BX37" i="46"/>
  <c r="BW37" i="46"/>
  <c r="BV37" i="46"/>
  <c r="BU37" i="46"/>
  <c r="BT37" i="46"/>
  <c r="ET37" i="46" s="1"/>
  <c r="BS37" i="46"/>
  <c r="BR37" i="46"/>
  <c r="BQ37" i="46"/>
  <c r="BP37" i="46"/>
  <c r="BO37" i="46"/>
  <c r="BN37" i="46"/>
  <c r="BM37" i="46"/>
  <c r="BL37" i="46"/>
  <c r="BK37" i="46"/>
  <c r="BJ37" i="46"/>
  <c r="BI37" i="46"/>
  <c r="BH37" i="46"/>
  <c r="BG37" i="46"/>
  <c r="D37" i="46"/>
  <c r="DE36" i="46"/>
  <c r="DD36" i="46"/>
  <c r="DC36" i="46"/>
  <c r="DB36" i="46"/>
  <c r="DA36" i="46"/>
  <c r="CZ36" i="46"/>
  <c r="CY36" i="46"/>
  <c r="CX36" i="46"/>
  <c r="CW36" i="46"/>
  <c r="CV36" i="46"/>
  <c r="CU36" i="46"/>
  <c r="CT36" i="46"/>
  <c r="CS36" i="46"/>
  <c r="CR36" i="46"/>
  <c r="CQ36" i="46"/>
  <c r="CP36" i="46"/>
  <c r="CO36" i="46"/>
  <c r="CN36" i="46"/>
  <c r="CM36" i="46"/>
  <c r="CL36" i="46"/>
  <c r="CK36" i="46"/>
  <c r="CJ36" i="46"/>
  <c r="CI36" i="46"/>
  <c r="CH36" i="46"/>
  <c r="CG36" i="46"/>
  <c r="CE36" i="46"/>
  <c r="CD36" i="46"/>
  <c r="CC36" i="46"/>
  <c r="CB36" i="46"/>
  <c r="CA36" i="46"/>
  <c r="BZ36" i="46"/>
  <c r="BY36" i="46"/>
  <c r="BX36" i="46"/>
  <c r="BW36" i="46"/>
  <c r="BV36" i="46"/>
  <c r="BU36" i="46"/>
  <c r="BT36" i="46"/>
  <c r="BS36" i="46"/>
  <c r="BR36" i="46"/>
  <c r="BQ36" i="46"/>
  <c r="BP36" i="46"/>
  <c r="BO36" i="46"/>
  <c r="BN36" i="46"/>
  <c r="BM36" i="46"/>
  <c r="BL36" i="46"/>
  <c r="BK36" i="46"/>
  <c r="BJ36" i="46"/>
  <c r="BI36" i="46"/>
  <c r="BH36" i="46"/>
  <c r="BG36" i="46"/>
  <c r="D36" i="46"/>
  <c r="DE35" i="46"/>
  <c r="DD35" i="46"/>
  <c r="DC35" i="46"/>
  <c r="DB35" i="46"/>
  <c r="DA35" i="46"/>
  <c r="CZ35" i="46"/>
  <c r="CY35" i="46"/>
  <c r="CX35" i="46"/>
  <c r="CW35" i="46"/>
  <c r="CV35" i="46"/>
  <c r="CU35" i="46"/>
  <c r="CT35" i="46"/>
  <c r="CS35" i="46"/>
  <c r="CR35" i="46"/>
  <c r="CQ35" i="46"/>
  <c r="CP35" i="46"/>
  <c r="CO35" i="46"/>
  <c r="CN35" i="46"/>
  <c r="CM35" i="46"/>
  <c r="CL35" i="46"/>
  <c r="CK35" i="46"/>
  <c r="CJ35" i="46"/>
  <c r="CI35" i="46"/>
  <c r="CH35" i="46"/>
  <c r="CG35" i="46"/>
  <c r="CE35" i="46"/>
  <c r="CD35" i="46"/>
  <c r="CC35" i="46"/>
  <c r="CB35" i="46"/>
  <c r="CA35" i="46"/>
  <c r="BZ35" i="46"/>
  <c r="EZ35" i="46" s="1"/>
  <c r="BY35" i="46"/>
  <c r="BX35" i="46"/>
  <c r="BW35" i="46"/>
  <c r="BV35" i="46"/>
  <c r="BU35" i="46"/>
  <c r="BT35" i="46"/>
  <c r="BS35" i="46"/>
  <c r="BR35" i="46"/>
  <c r="ER35" i="46" s="1"/>
  <c r="BQ35" i="46"/>
  <c r="BP35" i="46"/>
  <c r="BO35" i="46"/>
  <c r="BN35" i="46"/>
  <c r="BM35" i="46"/>
  <c r="BL35" i="46"/>
  <c r="BK35" i="46"/>
  <c r="BJ35" i="46"/>
  <c r="BI35" i="46"/>
  <c r="BH35" i="46"/>
  <c r="BG35" i="46"/>
  <c r="D35" i="46"/>
  <c r="DE34" i="46"/>
  <c r="DD34" i="46"/>
  <c r="DC34" i="46"/>
  <c r="DB34" i="46"/>
  <c r="DA34" i="46"/>
  <c r="CZ34" i="46"/>
  <c r="CY34" i="46"/>
  <c r="CX34" i="46"/>
  <c r="CW34" i="46"/>
  <c r="CV34" i="46"/>
  <c r="CU34" i="46"/>
  <c r="CT34" i="46"/>
  <c r="CS34" i="46"/>
  <c r="CR34" i="46"/>
  <c r="CQ34" i="46"/>
  <c r="CP34" i="46"/>
  <c r="CO34" i="46"/>
  <c r="CN34" i="46"/>
  <c r="CM34" i="46"/>
  <c r="CL34" i="46"/>
  <c r="CK34" i="46"/>
  <c r="CJ34" i="46"/>
  <c r="CI34" i="46"/>
  <c r="CH34" i="46"/>
  <c r="CG34" i="46"/>
  <c r="CE34" i="46"/>
  <c r="CD34" i="46"/>
  <c r="CC34" i="46"/>
  <c r="FC34" i="46" s="1"/>
  <c r="CB34" i="46"/>
  <c r="CA34" i="46"/>
  <c r="BZ34" i="46"/>
  <c r="BY34" i="46"/>
  <c r="EY34" i="46" s="1"/>
  <c r="BX34" i="46"/>
  <c r="BW34" i="46"/>
  <c r="BV34" i="46"/>
  <c r="BU34" i="46"/>
  <c r="EU34" i="46" s="1"/>
  <c r="BT34" i="46"/>
  <c r="BS34" i="46"/>
  <c r="BR34" i="46"/>
  <c r="BQ34" i="46"/>
  <c r="EQ34" i="46" s="1"/>
  <c r="BP34" i="46"/>
  <c r="BO34" i="46"/>
  <c r="BN34" i="46"/>
  <c r="BM34" i="46"/>
  <c r="EM34" i="46" s="1"/>
  <c r="BL34" i="46"/>
  <c r="BK34" i="46"/>
  <c r="BJ34" i="46"/>
  <c r="BI34" i="46"/>
  <c r="BH34" i="46"/>
  <c r="BG34" i="46"/>
  <c r="D34" i="46"/>
  <c r="DE33" i="46"/>
  <c r="DD33" i="46"/>
  <c r="DC33" i="46"/>
  <c r="DB33" i="46"/>
  <c r="DA33" i="46"/>
  <c r="CZ33" i="46"/>
  <c r="CY33" i="46"/>
  <c r="CX33" i="46"/>
  <c r="CW33" i="46"/>
  <c r="CV33" i="46"/>
  <c r="CU33" i="46"/>
  <c r="CT33" i="46"/>
  <c r="CS33" i="46"/>
  <c r="CR33" i="46"/>
  <c r="CQ33" i="46"/>
  <c r="CP33" i="46"/>
  <c r="CO33" i="46"/>
  <c r="CN33" i="46"/>
  <c r="CM33" i="46"/>
  <c r="CL33" i="46"/>
  <c r="CK33" i="46"/>
  <c r="CJ33" i="46"/>
  <c r="CI33" i="46"/>
  <c r="CH33" i="46"/>
  <c r="CG33" i="46"/>
  <c r="CE33" i="46"/>
  <c r="CD33" i="46"/>
  <c r="CC33" i="46"/>
  <c r="CB33" i="46"/>
  <c r="CA33" i="46"/>
  <c r="EA33" i="46" s="1"/>
  <c r="BZ33" i="46"/>
  <c r="BY33" i="46"/>
  <c r="BX33" i="46"/>
  <c r="BW33" i="46"/>
  <c r="BV33" i="46"/>
  <c r="BU33" i="46"/>
  <c r="BT33" i="46"/>
  <c r="BS33" i="46"/>
  <c r="ES33" i="46" s="1"/>
  <c r="BR33" i="46"/>
  <c r="BQ33" i="46"/>
  <c r="BP33" i="46"/>
  <c r="BO33" i="46"/>
  <c r="BN33" i="46"/>
  <c r="BM33" i="46"/>
  <c r="BL33" i="46"/>
  <c r="BK33" i="46"/>
  <c r="BJ33" i="46"/>
  <c r="BI33" i="46"/>
  <c r="BH33" i="46"/>
  <c r="BG33" i="46"/>
  <c r="D33" i="46"/>
  <c r="DE32" i="46"/>
  <c r="DD32" i="46"/>
  <c r="DC32" i="46"/>
  <c r="DB32" i="46"/>
  <c r="DA32" i="46"/>
  <c r="CZ32" i="46"/>
  <c r="CY32" i="46"/>
  <c r="CX32" i="46"/>
  <c r="CW32" i="46"/>
  <c r="CV32" i="46"/>
  <c r="CU32" i="46"/>
  <c r="CT32" i="46"/>
  <c r="CS32" i="46"/>
  <c r="CR32" i="46"/>
  <c r="CQ32" i="46"/>
  <c r="CP32" i="46"/>
  <c r="CO32" i="46"/>
  <c r="CN32" i="46"/>
  <c r="CM32" i="46"/>
  <c r="CL32" i="46"/>
  <c r="CK32" i="46"/>
  <c r="CJ32" i="46"/>
  <c r="CI32" i="46"/>
  <c r="CH32" i="46"/>
  <c r="CG32" i="46"/>
  <c r="CE32" i="46"/>
  <c r="CD32" i="46"/>
  <c r="CC32" i="46"/>
  <c r="FC32" i="46" s="1"/>
  <c r="CB32" i="46"/>
  <c r="CA32" i="46"/>
  <c r="BZ32" i="46"/>
  <c r="BY32" i="46"/>
  <c r="EY32" i="46" s="1"/>
  <c r="BX32" i="46"/>
  <c r="BW32" i="46"/>
  <c r="BV32" i="46"/>
  <c r="BU32" i="46"/>
  <c r="EU32" i="46" s="1"/>
  <c r="BT32" i="46"/>
  <c r="BS32" i="46"/>
  <c r="BR32" i="46"/>
  <c r="BQ32" i="46"/>
  <c r="EQ32" i="46" s="1"/>
  <c r="BP32" i="46"/>
  <c r="BO32" i="46"/>
  <c r="BN32" i="46"/>
  <c r="BM32" i="46"/>
  <c r="EM32" i="46" s="1"/>
  <c r="BL32" i="46"/>
  <c r="BK32" i="46"/>
  <c r="BJ32" i="46"/>
  <c r="BI32" i="46"/>
  <c r="BH32" i="46"/>
  <c r="BG32" i="46"/>
  <c r="D32" i="46"/>
  <c r="DE31" i="46"/>
  <c r="DD31" i="46"/>
  <c r="DC31" i="46"/>
  <c r="DB31" i="46"/>
  <c r="DA31" i="46"/>
  <c r="CZ31" i="46"/>
  <c r="CY31" i="46"/>
  <c r="CX31" i="46"/>
  <c r="CW31" i="46"/>
  <c r="CV31" i="46"/>
  <c r="CU31" i="46"/>
  <c r="CT31" i="46"/>
  <c r="CS31" i="46"/>
  <c r="CR31" i="46"/>
  <c r="CQ31" i="46"/>
  <c r="CP31" i="46"/>
  <c r="CO31" i="46"/>
  <c r="CN31" i="46"/>
  <c r="CM31" i="46"/>
  <c r="CL31" i="46"/>
  <c r="CK31" i="46"/>
  <c r="CJ31" i="46"/>
  <c r="CI31" i="46"/>
  <c r="CH31" i="46"/>
  <c r="CG31" i="46"/>
  <c r="CE31" i="46"/>
  <c r="CD31" i="46"/>
  <c r="FD31" i="46" s="1"/>
  <c r="CC31" i="46"/>
  <c r="CB31" i="46"/>
  <c r="CA31" i="46"/>
  <c r="BZ31" i="46"/>
  <c r="EZ31" i="46" s="1"/>
  <c r="BY31" i="46"/>
  <c r="BX31" i="46"/>
  <c r="BW31" i="46"/>
  <c r="BV31" i="46"/>
  <c r="EV31" i="46" s="1"/>
  <c r="BU31" i="46"/>
  <c r="BT31" i="46"/>
  <c r="BS31" i="46"/>
  <c r="BR31" i="46"/>
  <c r="ER31" i="46" s="1"/>
  <c r="BQ31" i="46"/>
  <c r="BP31" i="46"/>
  <c r="BO31" i="46"/>
  <c r="BN31" i="46"/>
  <c r="EN31" i="46" s="1"/>
  <c r="BM31" i="46"/>
  <c r="BL31" i="46"/>
  <c r="BK31" i="46"/>
  <c r="BJ31" i="46"/>
  <c r="BI31" i="46"/>
  <c r="BH31" i="46"/>
  <c r="BG31" i="46"/>
  <c r="D31" i="46"/>
  <c r="DE30" i="46"/>
  <c r="DD30" i="46"/>
  <c r="DC30" i="46"/>
  <c r="DB30" i="46"/>
  <c r="DA30" i="46"/>
  <c r="CZ30" i="46"/>
  <c r="CY30" i="46"/>
  <c r="CX30" i="46"/>
  <c r="CW30" i="46"/>
  <c r="CV30" i="46"/>
  <c r="CU30" i="46"/>
  <c r="CT30" i="46"/>
  <c r="CS30" i="46"/>
  <c r="CR30" i="46"/>
  <c r="CQ30" i="46"/>
  <c r="CP30" i="46"/>
  <c r="CO30" i="46"/>
  <c r="CN30" i="46"/>
  <c r="CM30" i="46"/>
  <c r="CL30" i="46"/>
  <c r="CK30" i="46"/>
  <c r="CJ30" i="46"/>
  <c r="CI30" i="46"/>
  <c r="CH30" i="46"/>
  <c r="CG30" i="46"/>
  <c r="CE30" i="46"/>
  <c r="CD30" i="46"/>
  <c r="CC30" i="46"/>
  <c r="CB30" i="46"/>
  <c r="CA30" i="46"/>
  <c r="FA30" i="46" s="1"/>
  <c r="BZ30" i="46"/>
  <c r="BY30" i="46"/>
  <c r="BX30" i="46"/>
  <c r="BW30" i="46"/>
  <c r="BV30" i="46"/>
  <c r="BU30" i="46"/>
  <c r="BT30" i="46"/>
  <c r="BS30" i="46"/>
  <c r="ES30" i="46" s="1"/>
  <c r="BR30" i="46"/>
  <c r="BQ30" i="46"/>
  <c r="BP30" i="46"/>
  <c r="BO30" i="46"/>
  <c r="BN30" i="46"/>
  <c r="BM30" i="46"/>
  <c r="BL30" i="46"/>
  <c r="BK30" i="46"/>
  <c r="BJ30" i="46"/>
  <c r="BI30" i="46"/>
  <c r="BH30" i="46"/>
  <c r="BG30" i="46"/>
  <c r="D30" i="46"/>
  <c r="DE29" i="46"/>
  <c r="DD29" i="46"/>
  <c r="DC29" i="46"/>
  <c r="DB29" i="46"/>
  <c r="DA29" i="46"/>
  <c r="CZ29" i="46"/>
  <c r="CY29" i="46"/>
  <c r="CX29" i="46"/>
  <c r="CW29" i="46"/>
  <c r="CV29" i="46"/>
  <c r="CU29" i="46"/>
  <c r="CT29" i="46"/>
  <c r="CS29" i="46"/>
  <c r="CR29" i="46"/>
  <c r="CQ29" i="46"/>
  <c r="CP29" i="46"/>
  <c r="CO29" i="46"/>
  <c r="CN29" i="46"/>
  <c r="CM29" i="46"/>
  <c r="CL29" i="46"/>
  <c r="CK29" i="46"/>
  <c r="CJ29" i="46"/>
  <c r="CI29" i="46"/>
  <c r="CH29" i="46"/>
  <c r="CG29" i="46"/>
  <c r="CE29" i="46"/>
  <c r="CD29" i="46"/>
  <c r="CC29" i="46"/>
  <c r="CB29" i="46"/>
  <c r="CA29" i="46"/>
  <c r="BZ29" i="46"/>
  <c r="BY29" i="46"/>
  <c r="BX29" i="46"/>
  <c r="BW29" i="46"/>
  <c r="BV29" i="46"/>
  <c r="BU29" i="46"/>
  <c r="BT29" i="46"/>
  <c r="BS29" i="46"/>
  <c r="BR29" i="46"/>
  <c r="BQ29" i="46"/>
  <c r="BP29" i="46"/>
  <c r="BO29" i="46"/>
  <c r="BN29" i="46"/>
  <c r="BM29" i="46"/>
  <c r="BL29" i="46"/>
  <c r="BK29" i="46"/>
  <c r="BJ29" i="46"/>
  <c r="BI29" i="46"/>
  <c r="BH29" i="46"/>
  <c r="BG29" i="46"/>
  <c r="D29" i="46"/>
  <c r="DE28" i="46"/>
  <c r="DD28" i="46"/>
  <c r="DC28" i="46"/>
  <c r="DB28" i="46"/>
  <c r="DA28" i="46"/>
  <c r="CZ28" i="46"/>
  <c r="CY28" i="46"/>
  <c r="CX28" i="46"/>
  <c r="CW28" i="46"/>
  <c r="CV28" i="46"/>
  <c r="CU28" i="46"/>
  <c r="CT28" i="46"/>
  <c r="CS28" i="46"/>
  <c r="CR28" i="46"/>
  <c r="CQ28" i="46"/>
  <c r="CP28" i="46"/>
  <c r="CO28" i="46"/>
  <c r="CN28" i="46"/>
  <c r="CM28" i="46"/>
  <c r="CL28" i="46"/>
  <c r="CK28" i="46"/>
  <c r="CJ28" i="46"/>
  <c r="CI28" i="46"/>
  <c r="CH28" i="46"/>
  <c r="CG28" i="46"/>
  <c r="CE28" i="46"/>
  <c r="CD28" i="46"/>
  <c r="CC28" i="46"/>
  <c r="CB28" i="46"/>
  <c r="EB28" i="46" s="1"/>
  <c r="CA28" i="46"/>
  <c r="BZ28" i="46"/>
  <c r="BY28" i="46"/>
  <c r="BX28" i="46"/>
  <c r="BW28" i="46"/>
  <c r="BV28" i="46"/>
  <c r="BU28" i="46"/>
  <c r="BT28" i="46"/>
  <c r="ET28" i="46" s="1"/>
  <c r="BS28" i="46"/>
  <c r="BR28" i="46"/>
  <c r="BQ28" i="46"/>
  <c r="BP28" i="46"/>
  <c r="DP28" i="46" s="1"/>
  <c r="BO28" i="46"/>
  <c r="BN28" i="46"/>
  <c r="BM28" i="46"/>
  <c r="BL28" i="46"/>
  <c r="BK28" i="46"/>
  <c r="BJ28" i="46"/>
  <c r="BI28" i="46"/>
  <c r="BH28" i="46"/>
  <c r="BG28" i="46"/>
  <c r="D28" i="46"/>
  <c r="DE27" i="46"/>
  <c r="DD27" i="46"/>
  <c r="DC27" i="46"/>
  <c r="DB27" i="46"/>
  <c r="DA27" i="46"/>
  <c r="CZ27" i="46"/>
  <c r="CY27" i="46"/>
  <c r="CX27" i="46"/>
  <c r="CW27" i="46"/>
  <c r="CV27" i="46"/>
  <c r="CU27" i="46"/>
  <c r="CT27" i="46"/>
  <c r="CS27" i="46"/>
  <c r="CR27" i="46"/>
  <c r="CQ27" i="46"/>
  <c r="CP27" i="46"/>
  <c r="CO27" i="46"/>
  <c r="CN27" i="46"/>
  <c r="CM27" i="46"/>
  <c r="CL27" i="46"/>
  <c r="CK27" i="46"/>
  <c r="CJ27" i="46"/>
  <c r="CI27" i="46"/>
  <c r="CH27" i="46"/>
  <c r="CG27" i="46"/>
  <c r="CE27" i="46"/>
  <c r="FE27" i="46" s="1"/>
  <c r="CD27" i="46"/>
  <c r="CC27" i="46"/>
  <c r="CB27" i="46"/>
  <c r="CA27" i="46"/>
  <c r="BZ27" i="46"/>
  <c r="BY27" i="46"/>
  <c r="BX27" i="46"/>
  <c r="BW27" i="46"/>
  <c r="EW27" i="46" s="1"/>
  <c r="BV27" i="46"/>
  <c r="BU27" i="46"/>
  <c r="BT27" i="46"/>
  <c r="BS27" i="46"/>
  <c r="ES27" i="46" s="1"/>
  <c r="BR27" i="46"/>
  <c r="BQ27" i="46"/>
  <c r="BP27" i="46"/>
  <c r="BO27" i="46"/>
  <c r="BN27" i="46"/>
  <c r="BM27" i="46"/>
  <c r="BL27" i="46"/>
  <c r="BK27" i="46"/>
  <c r="BJ27" i="46"/>
  <c r="BI27" i="46"/>
  <c r="BH27" i="46"/>
  <c r="BG27" i="46"/>
  <c r="D27" i="46"/>
  <c r="DE26" i="46"/>
  <c r="DD26" i="46"/>
  <c r="DC26" i="46"/>
  <c r="DB26" i="46"/>
  <c r="DA26" i="46"/>
  <c r="CZ26" i="46"/>
  <c r="CY26" i="46"/>
  <c r="CX26" i="46"/>
  <c r="CW26" i="46"/>
  <c r="CV26" i="46"/>
  <c r="CU26" i="46"/>
  <c r="CT26" i="46"/>
  <c r="CS26" i="46"/>
  <c r="CR26" i="46"/>
  <c r="CQ26" i="46"/>
  <c r="CP26" i="46"/>
  <c r="CO26" i="46"/>
  <c r="CN26" i="46"/>
  <c r="CM26" i="46"/>
  <c r="CL26" i="46"/>
  <c r="CK26" i="46"/>
  <c r="CJ26" i="46"/>
  <c r="CI26" i="46"/>
  <c r="CH26" i="46"/>
  <c r="CG26" i="46"/>
  <c r="CE26" i="46"/>
  <c r="CD26" i="46"/>
  <c r="CC26" i="46"/>
  <c r="CB26" i="46"/>
  <c r="CA26" i="46"/>
  <c r="BZ26" i="46"/>
  <c r="EZ26" i="46" s="1"/>
  <c r="BY26" i="46"/>
  <c r="BX26" i="46"/>
  <c r="BW26" i="46"/>
  <c r="BV26" i="46"/>
  <c r="BU26" i="46"/>
  <c r="BT26" i="46"/>
  <c r="BS26" i="46"/>
  <c r="BR26" i="46"/>
  <c r="BQ26" i="46"/>
  <c r="BP26" i="46"/>
  <c r="BO26" i="46"/>
  <c r="BN26" i="46"/>
  <c r="EN26" i="46" s="1"/>
  <c r="BM26" i="46"/>
  <c r="BL26" i="46"/>
  <c r="BK26" i="46"/>
  <c r="BJ26" i="46"/>
  <c r="BI26" i="46"/>
  <c r="BH26" i="46"/>
  <c r="BG26" i="46"/>
  <c r="D26" i="46"/>
  <c r="DE25" i="46"/>
  <c r="DD25" i="46"/>
  <c r="DC25" i="46"/>
  <c r="DB25" i="46"/>
  <c r="DA25" i="46"/>
  <c r="CZ25" i="46"/>
  <c r="CY25" i="46"/>
  <c r="CX25" i="46"/>
  <c r="CW25" i="46"/>
  <c r="CV25" i="46"/>
  <c r="CU25" i="46"/>
  <c r="CT25" i="46"/>
  <c r="CS25" i="46"/>
  <c r="CR25" i="46"/>
  <c r="CQ25" i="46"/>
  <c r="CP25" i="46"/>
  <c r="CO25" i="46"/>
  <c r="CN25" i="46"/>
  <c r="CM25" i="46"/>
  <c r="CL25" i="46"/>
  <c r="CK25" i="46"/>
  <c r="CJ25" i="46"/>
  <c r="CI25" i="46"/>
  <c r="CH25" i="46"/>
  <c r="CG25" i="46"/>
  <c r="CE25" i="46"/>
  <c r="FE25" i="46" s="1"/>
  <c r="CD25" i="46"/>
  <c r="CC25" i="46"/>
  <c r="FC25" i="46" s="1"/>
  <c r="CB25" i="46"/>
  <c r="CA25" i="46"/>
  <c r="FA25" i="46" s="1"/>
  <c r="BZ25" i="46"/>
  <c r="BY25" i="46"/>
  <c r="EY25" i="46" s="1"/>
  <c r="BX25" i="46"/>
  <c r="BW25" i="46"/>
  <c r="BV25" i="46"/>
  <c r="BU25" i="46"/>
  <c r="BT25" i="46"/>
  <c r="BS25" i="46"/>
  <c r="DS25" i="46" s="1"/>
  <c r="BR25" i="46"/>
  <c r="BQ25" i="46"/>
  <c r="EQ25" i="46" s="1"/>
  <c r="BP25" i="46"/>
  <c r="BO25" i="46"/>
  <c r="BN25" i="46"/>
  <c r="BM25" i="46"/>
  <c r="EM25" i="46" s="1"/>
  <c r="BL25" i="46"/>
  <c r="BK25" i="46"/>
  <c r="BJ25" i="46"/>
  <c r="BI25" i="46"/>
  <c r="BH25" i="46"/>
  <c r="BG25" i="46"/>
  <c r="D25" i="46"/>
  <c r="DE24" i="46"/>
  <c r="DD24" i="46"/>
  <c r="DC24" i="46"/>
  <c r="DB24" i="46"/>
  <c r="DA24" i="46"/>
  <c r="CZ24" i="46"/>
  <c r="CY24" i="46"/>
  <c r="CX24" i="46"/>
  <c r="CW24" i="46"/>
  <c r="CV24" i="46"/>
  <c r="CU24" i="46"/>
  <c r="CT24" i="46"/>
  <c r="CS24" i="46"/>
  <c r="CR24" i="46"/>
  <c r="CQ24" i="46"/>
  <c r="CP24" i="46"/>
  <c r="CO24" i="46"/>
  <c r="CN24" i="46"/>
  <c r="CM24" i="46"/>
  <c r="CL24" i="46"/>
  <c r="CK24" i="46"/>
  <c r="CJ24" i="46"/>
  <c r="CI24" i="46"/>
  <c r="CH24" i="46"/>
  <c r="CG24" i="46"/>
  <c r="CE24" i="46"/>
  <c r="CD24" i="46"/>
  <c r="FD24" i="46" s="1"/>
  <c r="CC24" i="46"/>
  <c r="CB24" i="46"/>
  <c r="FB24" i="46" s="1"/>
  <c r="CA24" i="46"/>
  <c r="BZ24" i="46"/>
  <c r="BY24" i="46"/>
  <c r="BX24" i="46"/>
  <c r="BW24" i="46"/>
  <c r="BV24" i="46"/>
  <c r="EV24" i="46" s="1"/>
  <c r="BU24" i="46"/>
  <c r="BT24" i="46"/>
  <c r="ET24" i="46" s="1"/>
  <c r="BS24" i="46"/>
  <c r="BR24" i="46"/>
  <c r="ER24" i="46" s="1"/>
  <c r="BQ24" i="46"/>
  <c r="BP24" i="46"/>
  <c r="DP24" i="46" s="1"/>
  <c r="BO24" i="46"/>
  <c r="BN24" i="46"/>
  <c r="BM24" i="46"/>
  <c r="BL24" i="46"/>
  <c r="BK24" i="46"/>
  <c r="BJ24" i="46"/>
  <c r="BI24" i="46"/>
  <c r="BH24" i="46"/>
  <c r="BG24" i="46"/>
  <c r="D24" i="46"/>
  <c r="DE23" i="46"/>
  <c r="DD23" i="46"/>
  <c r="DC23" i="46"/>
  <c r="DB23" i="46"/>
  <c r="DA23" i="46"/>
  <c r="CZ23" i="46"/>
  <c r="CY23" i="46"/>
  <c r="CX23" i="46"/>
  <c r="CW23" i="46"/>
  <c r="CV23" i="46"/>
  <c r="CU23" i="46"/>
  <c r="CT23" i="46"/>
  <c r="CS23" i="46"/>
  <c r="CR23" i="46"/>
  <c r="CQ23" i="46"/>
  <c r="CP23" i="46"/>
  <c r="CO23" i="46"/>
  <c r="CN23" i="46"/>
  <c r="CM23" i="46"/>
  <c r="CL23" i="46"/>
  <c r="CK23" i="46"/>
  <c r="CJ23" i="46"/>
  <c r="CI23" i="46"/>
  <c r="CH23" i="46"/>
  <c r="CG23" i="46"/>
  <c r="CE23" i="46"/>
  <c r="CD23" i="46"/>
  <c r="CC23" i="46"/>
  <c r="CB23" i="46"/>
  <c r="CA23" i="46"/>
  <c r="BZ23" i="46"/>
  <c r="BY23" i="46"/>
  <c r="BX23" i="46"/>
  <c r="BW23" i="46"/>
  <c r="BV23" i="46"/>
  <c r="BU23" i="46"/>
  <c r="BT23" i="46"/>
  <c r="BS23" i="46"/>
  <c r="BR23" i="46"/>
  <c r="BQ23" i="46"/>
  <c r="BP23" i="46"/>
  <c r="BO23" i="46"/>
  <c r="BN23" i="46"/>
  <c r="BM23" i="46"/>
  <c r="BL23" i="46"/>
  <c r="BK23" i="46"/>
  <c r="BJ23" i="46"/>
  <c r="BI23" i="46"/>
  <c r="BH23" i="46"/>
  <c r="BG23" i="46"/>
  <c r="D23" i="46"/>
  <c r="DE22" i="46"/>
  <c r="DD22" i="46"/>
  <c r="DC22" i="46"/>
  <c r="DB22" i="46"/>
  <c r="DA22" i="46"/>
  <c r="CZ22" i="46"/>
  <c r="CY22" i="46"/>
  <c r="CX22" i="46"/>
  <c r="CW22" i="46"/>
  <c r="CV22" i="46"/>
  <c r="CU22" i="46"/>
  <c r="CT22" i="46"/>
  <c r="CS22" i="46"/>
  <c r="CR22" i="46"/>
  <c r="CQ22" i="46"/>
  <c r="CP22" i="46"/>
  <c r="CO22" i="46"/>
  <c r="CN22" i="46"/>
  <c r="CM22" i="46"/>
  <c r="CL22" i="46"/>
  <c r="CK22" i="46"/>
  <c r="CJ22" i="46"/>
  <c r="CI22" i="46"/>
  <c r="CH22" i="46"/>
  <c r="CG22" i="46"/>
  <c r="CE22" i="46"/>
  <c r="CD22" i="46"/>
  <c r="CC22" i="46"/>
  <c r="CB22" i="46"/>
  <c r="CA22" i="46"/>
  <c r="BZ22" i="46"/>
  <c r="EZ22" i="46" s="1"/>
  <c r="BY22" i="46"/>
  <c r="BX22" i="46"/>
  <c r="BW22" i="46"/>
  <c r="BV22" i="46"/>
  <c r="DV22" i="46" s="1"/>
  <c r="BU22" i="46"/>
  <c r="BT22" i="46"/>
  <c r="BS22" i="46"/>
  <c r="BR22" i="46"/>
  <c r="BQ22" i="46"/>
  <c r="BP22" i="46"/>
  <c r="BO22" i="46"/>
  <c r="BN22" i="46"/>
  <c r="EN22" i="46" s="1"/>
  <c r="BM22" i="46"/>
  <c r="BL22" i="46"/>
  <c r="BK22" i="46"/>
  <c r="BJ22" i="46"/>
  <c r="BI22" i="46"/>
  <c r="BH22" i="46"/>
  <c r="BG22" i="46"/>
  <c r="D22" i="46"/>
  <c r="DE21" i="46"/>
  <c r="DD21" i="46"/>
  <c r="DC21" i="46"/>
  <c r="DB21" i="46"/>
  <c r="DA21" i="46"/>
  <c r="CZ21" i="46"/>
  <c r="CY21" i="46"/>
  <c r="CX21" i="46"/>
  <c r="CW21" i="46"/>
  <c r="CV21" i="46"/>
  <c r="CU21" i="46"/>
  <c r="CT21" i="46"/>
  <c r="CS21" i="46"/>
  <c r="CR21" i="46"/>
  <c r="CQ21" i="46"/>
  <c r="CP21" i="46"/>
  <c r="CO21" i="46"/>
  <c r="CN21" i="46"/>
  <c r="CM21" i="46"/>
  <c r="CL21" i="46"/>
  <c r="CK21" i="46"/>
  <c r="CJ21" i="46"/>
  <c r="CI21" i="46"/>
  <c r="CH21" i="46"/>
  <c r="CG21" i="46"/>
  <c r="CE21" i="46"/>
  <c r="FE21" i="46" s="1"/>
  <c r="CD21" i="46"/>
  <c r="CC21" i="46"/>
  <c r="FC21" i="46" s="1"/>
  <c r="CB21" i="46"/>
  <c r="CA21" i="46"/>
  <c r="EA21" i="46" s="1"/>
  <c r="BZ21" i="46"/>
  <c r="BY21" i="46"/>
  <c r="EY21" i="46" s="1"/>
  <c r="BX21" i="46"/>
  <c r="BW21" i="46"/>
  <c r="BV21" i="46"/>
  <c r="BU21" i="46"/>
  <c r="BT21" i="46"/>
  <c r="BS21" i="46"/>
  <c r="ES21" i="46" s="1"/>
  <c r="BR21" i="46"/>
  <c r="BQ21" i="46"/>
  <c r="EQ21" i="46" s="1"/>
  <c r="BP21" i="46"/>
  <c r="BO21" i="46"/>
  <c r="EO21" i="46" s="1"/>
  <c r="BN21" i="46"/>
  <c r="BM21" i="46"/>
  <c r="EM21" i="46" s="1"/>
  <c r="BL21" i="46"/>
  <c r="BK21" i="46"/>
  <c r="BJ21" i="46"/>
  <c r="BI21" i="46"/>
  <c r="BH21" i="46"/>
  <c r="BG21" i="46"/>
  <c r="D21" i="46"/>
  <c r="DE20" i="46"/>
  <c r="DD20" i="46"/>
  <c r="DC20" i="46"/>
  <c r="DB20" i="46"/>
  <c r="DA20" i="46"/>
  <c r="CZ20" i="46"/>
  <c r="CY20" i="46"/>
  <c r="CX20" i="46"/>
  <c r="CW20" i="46"/>
  <c r="CV20" i="46"/>
  <c r="CU20" i="46"/>
  <c r="CT20" i="46"/>
  <c r="CS20" i="46"/>
  <c r="CR20" i="46"/>
  <c r="CQ20" i="46"/>
  <c r="CP20" i="46"/>
  <c r="CO20" i="46"/>
  <c r="CN20" i="46"/>
  <c r="CM20" i="46"/>
  <c r="CL20" i="46"/>
  <c r="CK20" i="46"/>
  <c r="CJ20" i="46"/>
  <c r="CI20" i="46"/>
  <c r="CH20" i="46"/>
  <c r="CG20" i="46"/>
  <c r="CE20" i="46"/>
  <c r="CD20" i="46"/>
  <c r="CC20" i="46"/>
  <c r="CB20" i="46"/>
  <c r="EB20" i="46" s="1"/>
  <c r="CA20" i="46"/>
  <c r="BZ20" i="46"/>
  <c r="BY20" i="46"/>
  <c r="BX20" i="46"/>
  <c r="BW20" i="46"/>
  <c r="BV20" i="46"/>
  <c r="BU20" i="46"/>
  <c r="BT20" i="46"/>
  <c r="DT20" i="46" s="1"/>
  <c r="BS20" i="46"/>
  <c r="BR20" i="46"/>
  <c r="BQ20" i="46"/>
  <c r="BP20" i="46"/>
  <c r="DP20" i="46" s="1"/>
  <c r="BO20" i="46"/>
  <c r="BN20" i="46"/>
  <c r="BM20" i="46"/>
  <c r="BL20" i="46"/>
  <c r="BK20" i="46"/>
  <c r="BJ20" i="46"/>
  <c r="BI20" i="46"/>
  <c r="BH20" i="46"/>
  <c r="BG20" i="46"/>
  <c r="D20" i="46"/>
  <c r="DE19" i="46"/>
  <c r="DD19" i="46"/>
  <c r="DC19" i="46"/>
  <c r="DB19" i="46"/>
  <c r="DA19" i="46"/>
  <c r="CZ19" i="46"/>
  <c r="CY19" i="46"/>
  <c r="CX19" i="46"/>
  <c r="CW19" i="46"/>
  <c r="CV19" i="46"/>
  <c r="CU19" i="46"/>
  <c r="CT19" i="46"/>
  <c r="CS19" i="46"/>
  <c r="CR19" i="46"/>
  <c r="CQ19" i="46"/>
  <c r="CP19" i="46"/>
  <c r="CO19" i="46"/>
  <c r="CN19" i="46"/>
  <c r="CM19" i="46"/>
  <c r="CL19" i="46"/>
  <c r="CK19" i="46"/>
  <c r="CJ19" i="46"/>
  <c r="CI19" i="46"/>
  <c r="CH19" i="46"/>
  <c r="CG19" i="46"/>
  <c r="CE19" i="46"/>
  <c r="EE19" i="46" s="1"/>
  <c r="CD19" i="46"/>
  <c r="CC19" i="46"/>
  <c r="CB19" i="46"/>
  <c r="CA19" i="46"/>
  <c r="BZ19" i="46"/>
  <c r="BY19" i="46"/>
  <c r="BX19" i="46"/>
  <c r="BW19" i="46"/>
  <c r="DW19" i="46" s="1"/>
  <c r="BV19" i="46"/>
  <c r="BU19" i="46"/>
  <c r="BT19" i="46"/>
  <c r="BS19" i="46"/>
  <c r="DS19" i="46" s="1"/>
  <c r="BR19" i="46"/>
  <c r="BQ19" i="46"/>
  <c r="BP19" i="46"/>
  <c r="BO19" i="46"/>
  <c r="BN19" i="46"/>
  <c r="BM19" i="46"/>
  <c r="BL19" i="46"/>
  <c r="BK19" i="46"/>
  <c r="BJ19" i="46"/>
  <c r="BI19" i="46"/>
  <c r="BH19" i="46"/>
  <c r="BG19" i="46"/>
  <c r="D19" i="46"/>
  <c r="DE18" i="46"/>
  <c r="DD18" i="46"/>
  <c r="DC18" i="46"/>
  <c r="DB18" i="46"/>
  <c r="DA18" i="46"/>
  <c r="CZ18" i="46"/>
  <c r="CY18" i="46"/>
  <c r="CX18" i="46"/>
  <c r="CW18" i="46"/>
  <c r="CV18" i="46"/>
  <c r="CU18" i="46"/>
  <c r="CT18" i="46"/>
  <c r="CS18" i="46"/>
  <c r="CR18" i="46"/>
  <c r="CQ18" i="46"/>
  <c r="CP18" i="46"/>
  <c r="CO18" i="46"/>
  <c r="CN18" i="46"/>
  <c r="CM18" i="46"/>
  <c r="CL18" i="46"/>
  <c r="CK18" i="46"/>
  <c r="CJ18" i="46"/>
  <c r="CI18" i="46"/>
  <c r="CH18" i="46"/>
  <c r="CG18" i="46"/>
  <c r="CE18" i="46"/>
  <c r="CD18" i="46"/>
  <c r="CC18" i="46"/>
  <c r="CB18" i="46"/>
  <c r="CA18" i="46"/>
  <c r="BZ18" i="46"/>
  <c r="BY18" i="46"/>
  <c r="BX18" i="46"/>
  <c r="BW18" i="46"/>
  <c r="BV18" i="46"/>
  <c r="BU18" i="46"/>
  <c r="BT18" i="46"/>
  <c r="BS18" i="46"/>
  <c r="BR18" i="46"/>
  <c r="BQ18" i="46"/>
  <c r="BP18" i="46"/>
  <c r="BO18" i="46"/>
  <c r="BN18" i="46"/>
  <c r="BM18" i="46"/>
  <c r="BL18" i="46"/>
  <c r="BK18" i="46"/>
  <c r="BJ18" i="46"/>
  <c r="BI18" i="46"/>
  <c r="BH18" i="46"/>
  <c r="BG18" i="46"/>
  <c r="D18" i="46"/>
  <c r="DE17" i="46"/>
  <c r="DD17" i="46"/>
  <c r="DC17" i="46"/>
  <c r="DB17" i="46"/>
  <c r="DA17" i="46"/>
  <c r="CZ17" i="46"/>
  <c r="CY17" i="46"/>
  <c r="CX17" i="46"/>
  <c r="CW17" i="46"/>
  <c r="CV17" i="46"/>
  <c r="CU17" i="46"/>
  <c r="CT17" i="46"/>
  <c r="CS17" i="46"/>
  <c r="CR17" i="46"/>
  <c r="CQ17" i="46"/>
  <c r="CP17" i="46"/>
  <c r="CO17" i="46"/>
  <c r="CN17" i="46"/>
  <c r="CM17" i="46"/>
  <c r="CL17" i="46"/>
  <c r="CK17" i="46"/>
  <c r="CJ17" i="46"/>
  <c r="CI17" i="46"/>
  <c r="CH17" i="46"/>
  <c r="CG17" i="46"/>
  <c r="CE17" i="46"/>
  <c r="CD17" i="46"/>
  <c r="CC17" i="46"/>
  <c r="CB17" i="46"/>
  <c r="CA17" i="46"/>
  <c r="BZ17" i="46"/>
  <c r="BY17" i="46"/>
  <c r="BX17" i="46"/>
  <c r="BW17" i="46"/>
  <c r="BV17" i="46"/>
  <c r="BU17" i="46"/>
  <c r="BT17" i="46"/>
  <c r="BS17" i="46"/>
  <c r="BR17" i="46"/>
  <c r="BQ17" i="46"/>
  <c r="BP17" i="46"/>
  <c r="BO17" i="46"/>
  <c r="BN17" i="46"/>
  <c r="BM17" i="46"/>
  <c r="BL17" i="46"/>
  <c r="BK17" i="46"/>
  <c r="BJ17" i="46"/>
  <c r="BI17" i="46"/>
  <c r="BH17" i="46"/>
  <c r="BG17" i="46"/>
  <c r="D17" i="46"/>
  <c r="BA15" i="46"/>
  <c r="EE15" i="46" s="1"/>
  <c r="FE15" i="46" s="1"/>
  <c r="AY15" i="46"/>
  <c r="ED15" i="46" s="1"/>
  <c r="FD15" i="46" s="1"/>
  <c r="AW15" i="46"/>
  <c r="EC15" i="46" s="1"/>
  <c r="FC15" i="46" s="1"/>
  <c r="AU15" i="46"/>
  <c r="EB15" i="46" s="1"/>
  <c r="FB15" i="46" s="1"/>
  <c r="AS15" i="46"/>
  <c r="EA15" i="46" s="1"/>
  <c r="FA15" i="46" s="1"/>
  <c r="AQ15" i="46"/>
  <c r="DZ15" i="46" s="1"/>
  <c r="EZ15" i="46" s="1"/>
  <c r="AO15" i="46"/>
  <c r="DY15" i="46" s="1"/>
  <c r="EY15" i="46" s="1"/>
  <c r="AM15" i="46"/>
  <c r="DX15" i="46" s="1"/>
  <c r="EX15" i="46" s="1"/>
  <c r="AK15" i="46"/>
  <c r="DW15" i="46" s="1"/>
  <c r="EW15" i="46" s="1"/>
  <c r="AI15" i="46"/>
  <c r="DV15" i="46" s="1"/>
  <c r="EV15" i="46" s="1"/>
  <c r="AG15" i="46"/>
  <c r="DU15" i="46" s="1"/>
  <c r="EU15" i="46" s="1"/>
  <c r="AE15" i="46"/>
  <c r="DT15" i="46" s="1"/>
  <c r="ET15" i="46" s="1"/>
  <c r="AC15" i="46"/>
  <c r="DS15" i="46" s="1"/>
  <c r="ES15" i="46" s="1"/>
  <c r="AA15" i="46"/>
  <c r="DR15" i="46" s="1"/>
  <c r="ER15" i="46" s="1"/>
  <c r="Y15" i="46"/>
  <c r="DQ15" i="46" s="1"/>
  <c r="EQ15" i="46" s="1"/>
  <c r="W15" i="46"/>
  <c r="DP15" i="46" s="1"/>
  <c r="EP15" i="46" s="1"/>
  <c r="U15" i="46"/>
  <c r="DO15" i="46" s="1"/>
  <c r="EO15" i="46" s="1"/>
  <c r="S15" i="46"/>
  <c r="DN15" i="46" s="1"/>
  <c r="EN15" i="46" s="1"/>
  <c r="Q15" i="46"/>
  <c r="DM15" i="46" s="1"/>
  <c r="EM15" i="46" s="1"/>
  <c r="O15" i="46"/>
  <c r="DL15" i="46" s="1"/>
  <c r="EL15" i="46" s="1"/>
  <c r="M15" i="46"/>
  <c r="DK15" i="46" s="1"/>
  <c r="EK15" i="46" s="1"/>
  <c r="K15" i="46"/>
  <c r="DJ15" i="46" s="1"/>
  <c r="I15" i="46"/>
  <c r="DI15" i="46" s="1"/>
  <c r="EI15" i="46" s="1"/>
  <c r="G15" i="46"/>
  <c r="DH15" i="46" s="1"/>
  <c r="EH15" i="46" s="1"/>
  <c r="E15" i="46"/>
  <c r="DG15" i="46" s="1"/>
  <c r="EG15" i="46" s="1"/>
  <c r="B5" i="46"/>
  <c r="DE56" i="45"/>
  <c r="DD56" i="45"/>
  <c r="DC56" i="45"/>
  <c r="DB56" i="45"/>
  <c r="DA56" i="45"/>
  <c r="CZ56" i="45"/>
  <c r="CY56" i="45"/>
  <c r="CX56" i="45"/>
  <c r="CW56" i="45"/>
  <c r="CV56" i="45"/>
  <c r="CU56" i="45"/>
  <c r="CT56" i="45"/>
  <c r="CS56" i="45"/>
  <c r="CR56" i="45"/>
  <c r="CQ56" i="45"/>
  <c r="CP56" i="45"/>
  <c r="CO56" i="45"/>
  <c r="CN56" i="45"/>
  <c r="CM56" i="45"/>
  <c r="CL56" i="45"/>
  <c r="CK56" i="45"/>
  <c r="CJ56" i="45"/>
  <c r="CI56" i="45"/>
  <c r="CH56" i="45"/>
  <c r="CG56" i="45"/>
  <c r="CE56" i="45"/>
  <c r="CD56" i="45"/>
  <c r="ED56" i="45" s="1"/>
  <c r="CC56" i="45"/>
  <c r="CB56" i="45"/>
  <c r="CA56" i="45"/>
  <c r="BZ56" i="45"/>
  <c r="BY56" i="45"/>
  <c r="BX56" i="45"/>
  <c r="EX56" i="45" s="1"/>
  <c r="BW56" i="45"/>
  <c r="BV56" i="45"/>
  <c r="DV56" i="45" s="1"/>
  <c r="BU56" i="45"/>
  <c r="BT56" i="45"/>
  <c r="ET56" i="45" s="1"/>
  <c r="BS56" i="45"/>
  <c r="BR56" i="45"/>
  <c r="ER56" i="45" s="1"/>
  <c r="BQ56" i="45"/>
  <c r="BP56" i="45"/>
  <c r="BO56" i="45"/>
  <c r="BN56" i="45"/>
  <c r="BM56" i="45"/>
  <c r="BL56" i="45"/>
  <c r="BK56" i="45"/>
  <c r="BJ56" i="45"/>
  <c r="DJ56" i="45" s="1"/>
  <c r="BI56" i="45"/>
  <c r="BH56" i="45"/>
  <c r="BG56" i="45"/>
  <c r="D56" i="45"/>
  <c r="DE55" i="45"/>
  <c r="DD55" i="45"/>
  <c r="DC55" i="45"/>
  <c r="DB55" i="45"/>
  <c r="DA55" i="45"/>
  <c r="CZ55" i="45"/>
  <c r="CY55" i="45"/>
  <c r="CX55" i="45"/>
  <c r="CW55" i="45"/>
  <c r="CV55" i="45"/>
  <c r="CU55" i="45"/>
  <c r="CT55" i="45"/>
  <c r="CS55" i="45"/>
  <c r="CR55" i="45"/>
  <c r="CQ55" i="45"/>
  <c r="CP55" i="45"/>
  <c r="CO55" i="45"/>
  <c r="CN55" i="45"/>
  <c r="CM55" i="45"/>
  <c r="CL55" i="45"/>
  <c r="CK55" i="45"/>
  <c r="CJ55" i="45"/>
  <c r="CI55" i="45"/>
  <c r="CH55" i="45"/>
  <c r="CG55" i="45"/>
  <c r="CE55" i="45"/>
  <c r="CD55" i="45"/>
  <c r="CC55" i="45"/>
  <c r="CB55" i="45"/>
  <c r="CA55" i="45"/>
  <c r="FA55" i="45" s="1"/>
  <c r="BZ55" i="45"/>
  <c r="BY55" i="45"/>
  <c r="DY55" i="45" s="1"/>
  <c r="BX55" i="45"/>
  <c r="BW55" i="45"/>
  <c r="EW55" i="45" s="1"/>
  <c r="BV55" i="45"/>
  <c r="BU55" i="45"/>
  <c r="DU55" i="45" s="1"/>
  <c r="BT55" i="45"/>
  <c r="BS55" i="45"/>
  <c r="ES55" i="45" s="1"/>
  <c r="BR55" i="45"/>
  <c r="BQ55" i="45"/>
  <c r="BP55" i="45"/>
  <c r="BO55" i="45"/>
  <c r="DO55" i="45" s="1"/>
  <c r="BN55" i="45"/>
  <c r="BM55" i="45"/>
  <c r="EM55" i="45" s="1"/>
  <c r="BL55" i="45"/>
  <c r="BK55" i="45"/>
  <c r="DK55" i="45" s="1"/>
  <c r="BJ55" i="45"/>
  <c r="BI55" i="45"/>
  <c r="DI55" i="45" s="1"/>
  <c r="BH55" i="45"/>
  <c r="BG55" i="45"/>
  <c r="DG55" i="45" s="1"/>
  <c r="D55" i="45"/>
  <c r="DE54" i="45"/>
  <c r="DD54" i="45"/>
  <c r="DC54" i="45"/>
  <c r="DB54" i="45"/>
  <c r="DA54" i="45"/>
  <c r="CZ54" i="45"/>
  <c r="CY54" i="45"/>
  <c r="CX54" i="45"/>
  <c r="CW54" i="45"/>
  <c r="CV54" i="45"/>
  <c r="CU54" i="45"/>
  <c r="CT54" i="45"/>
  <c r="CS54" i="45"/>
  <c r="CR54" i="45"/>
  <c r="CQ54" i="45"/>
  <c r="CP54" i="45"/>
  <c r="CO54" i="45"/>
  <c r="CN54" i="45"/>
  <c r="CM54" i="45"/>
  <c r="CL54" i="45"/>
  <c r="CK54" i="45"/>
  <c r="CJ54" i="45"/>
  <c r="CI54" i="45"/>
  <c r="CH54" i="45"/>
  <c r="CG54" i="45"/>
  <c r="CE54" i="45"/>
  <c r="CD54" i="45"/>
  <c r="ED54" i="45" s="1"/>
  <c r="CC54" i="45"/>
  <c r="CB54" i="45"/>
  <c r="FB54" i="45" s="1"/>
  <c r="CA54" i="45"/>
  <c r="BZ54" i="45"/>
  <c r="EZ54" i="45" s="1"/>
  <c r="BY54" i="45"/>
  <c r="BX54" i="45"/>
  <c r="EX54" i="45" s="1"/>
  <c r="BW54" i="45"/>
  <c r="BV54" i="45"/>
  <c r="EV54" i="45" s="1"/>
  <c r="BU54" i="45"/>
  <c r="BT54" i="45"/>
  <c r="BS54" i="45"/>
  <c r="BR54" i="45"/>
  <c r="DR54" i="45" s="1"/>
  <c r="BQ54" i="45"/>
  <c r="BP54" i="45"/>
  <c r="BO54" i="45"/>
  <c r="BN54" i="45"/>
  <c r="BM54" i="45"/>
  <c r="BL54" i="45"/>
  <c r="BK54" i="45"/>
  <c r="BJ54" i="45"/>
  <c r="BI54" i="45"/>
  <c r="BH54" i="45"/>
  <c r="BG54" i="45"/>
  <c r="D54" i="45"/>
  <c r="DE53" i="45"/>
  <c r="DD53" i="45"/>
  <c r="DC53" i="45"/>
  <c r="DB53" i="45"/>
  <c r="DA53" i="45"/>
  <c r="CZ53" i="45"/>
  <c r="CY53" i="45"/>
  <c r="CX53" i="45"/>
  <c r="CW53" i="45"/>
  <c r="CV53" i="45"/>
  <c r="CU53" i="45"/>
  <c r="CT53" i="45"/>
  <c r="CS53" i="45"/>
  <c r="CR53" i="45"/>
  <c r="CQ53" i="45"/>
  <c r="CP53" i="45"/>
  <c r="CO53" i="45"/>
  <c r="CN53" i="45"/>
  <c r="CM53" i="45"/>
  <c r="CL53" i="45"/>
  <c r="CK53" i="45"/>
  <c r="CJ53" i="45"/>
  <c r="CI53" i="45"/>
  <c r="CH53" i="45"/>
  <c r="CG53" i="45"/>
  <c r="CE53" i="45"/>
  <c r="FE53" i="45" s="1"/>
  <c r="CD53" i="45"/>
  <c r="CC53" i="45"/>
  <c r="FC53" i="45" s="1"/>
  <c r="CB53" i="45"/>
  <c r="CA53" i="45"/>
  <c r="FA53" i="45" s="1"/>
  <c r="BZ53" i="45"/>
  <c r="BY53" i="45"/>
  <c r="EY53" i="45" s="1"/>
  <c r="BX53" i="45"/>
  <c r="BW53" i="45"/>
  <c r="BV53" i="45"/>
  <c r="BU53" i="45"/>
  <c r="EU53" i="45" s="1"/>
  <c r="BT53" i="45"/>
  <c r="BS53" i="45"/>
  <c r="ES53" i="45" s="1"/>
  <c r="BR53" i="45"/>
  <c r="BQ53" i="45"/>
  <c r="EQ53" i="45" s="1"/>
  <c r="BP53" i="45"/>
  <c r="BO53" i="45"/>
  <c r="BN53" i="45"/>
  <c r="BM53" i="45"/>
  <c r="DM53" i="45" s="1"/>
  <c r="BL53" i="45"/>
  <c r="BK53" i="45"/>
  <c r="BJ53" i="45"/>
  <c r="BI53" i="45"/>
  <c r="EI53" i="45" s="1"/>
  <c r="BH53" i="45"/>
  <c r="BG53" i="45"/>
  <c r="D53" i="45"/>
  <c r="DE52" i="45"/>
  <c r="DD52" i="45"/>
  <c r="DC52" i="45"/>
  <c r="DB52" i="45"/>
  <c r="DA52" i="45"/>
  <c r="CZ52" i="45"/>
  <c r="CY52" i="45"/>
  <c r="CX52" i="45"/>
  <c r="CW52" i="45"/>
  <c r="CV52" i="45"/>
  <c r="CU52" i="45"/>
  <c r="CT52" i="45"/>
  <c r="CS52" i="45"/>
  <c r="CR52" i="45"/>
  <c r="CQ52" i="45"/>
  <c r="CP52" i="45"/>
  <c r="CO52" i="45"/>
  <c r="CN52" i="45"/>
  <c r="CM52" i="45"/>
  <c r="CL52" i="45"/>
  <c r="CK52" i="45"/>
  <c r="CJ52" i="45"/>
  <c r="CI52" i="45"/>
  <c r="CH52" i="45"/>
  <c r="CG52" i="45"/>
  <c r="CE52" i="45"/>
  <c r="CD52" i="45"/>
  <c r="FD52" i="45" s="1"/>
  <c r="CC52" i="45"/>
  <c r="CB52" i="45"/>
  <c r="FB52" i="45" s="1"/>
  <c r="CA52" i="45"/>
  <c r="BZ52" i="45"/>
  <c r="BY52" i="45"/>
  <c r="BX52" i="45"/>
  <c r="EX52" i="45" s="1"/>
  <c r="BW52" i="45"/>
  <c r="BV52" i="45"/>
  <c r="EV52" i="45" s="1"/>
  <c r="BU52" i="45"/>
  <c r="BT52" i="45"/>
  <c r="ET52" i="45" s="1"/>
  <c r="BS52" i="45"/>
  <c r="BR52" i="45"/>
  <c r="ER52" i="45" s="1"/>
  <c r="BQ52" i="45"/>
  <c r="BP52" i="45"/>
  <c r="BO52" i="45"/>
  <c r="BN52" i="45"/>
  <c r="BM52" i="45"/>
  <c r="BL52" i="45"/>
  <c r="BK52" i="45"/>
  <c r="BJ52" i="45"/>
  <c r="EJ52" i="45" s="1"/>
  <c r="BI52" i="45"/>
  <c r="BH52" i="45"/>
  <c r="BG52" i="45"/>
  <c r="D52" i="45"/>
  <c r="DE51" i="45"/>
  <c r="DD51" i="45"/>
  <c r="DC51" i="45"/>
  <c r="DB51" i="45"/>
  <c r="DA51" i="45"/>
  <c r="CZ51" i="45"/>
  <c r="CY51" i="45"/>
  <c r="CX51" i="45"/>
  <c r="CW51" i="45"/>
  <c r="CV51" i="45"/>
  <c r="CU51" i="45"/>
  <c r="CT51" i="45"/>
  <c r="CS51" i="45"/>
  <c r="CR51" i="45"/>
  <c r="CQ51" i="45"/>
  <c r="CP51" i="45"/>
  <c r="CO51" i="45"/>
  <c r="CN51" i="45"/>
  <c r="CM51" i="45"/>
  <c r="CL51" i="45"/>
  <c r="CK51" i="45"/>
  <c r="CJ51" i="45"/>
  <c r="CI51" i="45"/>
  <c r="CH51" i="45"/>
  <c r="CG51" i="45"/>
  <c r="CE51" i="45"/>
  <c r="FE51" i="45" s="1"/>
  <c r="CD51" i="45"/>
  <c r="CC51" i="45"/>
  <c r="CB51" i="45"/>
  <c r="CA51" i="45"/>
  <c r="FA51" i="45" s="1"/>
  <c r="BZ51" i="45"/>
  <c r="BY51" i="45"/>
  <c r="DY51" i="45" s="1"/>
  <c r="BX51" i="45"/>
  <c r="BW51" i="45"/>
  <c r="EW51" i="45" s="1"/>
  <c r="BV51" i="45"/>
  <c r="BU51" i="45"/>
  <c r="EU51" i="45" s="1"/>
  <c r="BT51" i="45"/>
  <c r="BS51" i="45"/>
  <c r="ES51" i="45" s="1"/>
  <c r="BR51" i="45"/>
  <c r="BQ51" i="45"/>
  <c r="BP51" i="45"/>
  <c r="BO51" i="45"/>
  <c r="BN51" i="45"/>
  <c r="BM51" i="45"/>
  <c r="BL51" i="45"/>
  <c r="BK51" i="45"/>
  <c r="BJ51" i="45"/>
  <c r="BI51" i="45"/>
  <c r="BH51" i="45"/>
  <c r="BG51" i="45"/>
  <c r="D51" i="45"/>
  <c r="DE50" i="45"/>
  <c r="DD50" i="45"/>
  <c r="DC50" i="45"/>
  <c r="DB50" i="45"/>
  <c r="DA50" i="45"/>
  <c r="CZ50" i="45"/>
  <c r="CY50" i="45"/>
  <c r="CX50" i="45"/>
  <c r="CW50" i="45"/>
  <c r="CV50" i="45"/>
  <c r="CU50" i="45"/>
  <c r="CT50" i="45"/>
  <c r="CS50" i="45"/>
  <c r="CR50" i="45"/>
  <c r="CQ50" i="45"/>
  <c r="CP50" i="45"/>
  <c r="CO50" i="45"/>
  <c r="CN50" i="45"/>
  <c r="CM50" i="45"/>
  <c r="CL50" i="45"/>
  <c r="CK50" i="45"/>
  <c r="CJ50" i="45"/>
  <c r="CI50" i="45"/>
  <c r="CH50" i="45"/>
  <c r="CG50" i="45"/>
  <c r="CE50" i="45"/>
  <c r="CD50" i="45"/>
  <c r="ED50" i="45" s="1"/>
  <c r="CC50" i="45"/>
  <c r="CB50" i="45"/>
  <c r="EB50" i="45" s="1"/>
  <c r="CA50" i="45"/>
  <c r="BZ50" i="45"/>
  <c r="DZ50" i="45" s="1"/>
  <c r="BY50" i="45"/>
  <c r="BX50" i="45"/>
  <c r="DX50" i="45" s="1"/>
  <c r="BW50" i="45"/>
  <c r="BV50" i="45"/>
  <c r="DV50" i="45" s="1"/>
  <c r="BU50" i="45"/>
  <c r="BT50" i="45"/>
  <c r="BS50" i="45"/>
  <c r="BR50" i="45"/>
  <c r="DR50" i="45" s="1"/>
  <c r="BQ50" i="45"/>
  <c r="BP50" i="45"/>
  <c r="BO50" i="45"/>
  <c r="BN50" i="45"/>
  <c r="BM50" i="45"/>
  <c r="BL50" i="45"/>
  <c r="BK50" i="45"/>
  <c r="BJ50" i="45"/>
  <c r="BI50" i="45"/>
  <c r="BH50" i="45"/>
  <c r="BG50" i="45"/>
  <c r="D50" i="45"/>
  <c r="DE49" i="45"/>
  <c r="DD49" i="45"/>
  <c r="DC49" i="45"/>
  <c r="DB49" i="45"/>
  <c r="DA49" i="45"/>
  <c r="CZ49" i="45"/>
  <c r="CY49" i="45"/>
  <c r="CX49" i="45"/>
  <c r="CW49" i="45"/>
  <c r="CV49" i="45"/>
  <c r="CU49" i="45"/>
  <c r="CT49" i="45"/>
  <c r="CS49" i="45"/>
  <c r="CR49" i="45"/>
  <c r="CQ49" i="45"/>
  <c r="CP49" i="45"/>
  <c r="CO49" i="45"/>
  <c r="CN49" i="45"/>
  <c r="CM49" i="45"/>
  <c r="CL49" i="45"/>
  <c r="CK49" i="45"/>
  <c r="CJ49" i="45"/>
  <c r="CI49" i="45"/>
  <c r="CH49" i="45"/>
  <c r="CG49" i="45"/>
  <c r="CE49" i="45"/>
  <c r="CD49" i="45"/>
  <c r="CC49" i="45"/>
  <c r="CB49" i="45"/>
  <c r="CA49" i="45"/>
  <c r="BZ49" i="45"/>
  <c r="BY49" i="45"/>
  <c r="BX49" i="45"/>
  <c r="BW49" i="45"/>
  <c r="BV49" i="45"/>
  <c r="BU49" i="45"/>
  <c r="BT49" i="45"/>
  <c r="BS49" i="45"/>
  <c r="BR49" i="45"/>
  <c r="BQ49" i="45"/>
  <c r="BP49" i="45"/>
  <c r="BO49" i="45"/>
  <c r="BN49" i="45"/>
  <c r="BM49" i="45"/>
  <c r="BL49" i="45"/>
  <c r="BK49" i="45"/>
  <c r="BJ49" i="45"/>
  <c r="BI49" i="45"/>
  <c r="BH49" i="45"/>
  <c r="BG49" i="45"/>
  <c r="D49" i="45"/>
  <c r="DE48" i="45"/>
  <c r="DD48" i="45"/>
  <c r="DC48" i="45"/>
  <c r="DB48" i="45"/>
  <c r="DA48" i="45"/>
  <c r="CZ48" i="45"/>
  <c r="CY48" i="45"/>
  <c r="CX48" i="45"/>
  <c r="CW48" i="45"/>
  <c r="CV48" i="45"/>
  <c r="CU48" i="45"/>
  <c r="CT48" i="45"/>
  <c r="CS48" i="45"/>
  <c r="CR48" i="45"/>
  <c r="CQ48" i="45"/>
  <c r="CP48" i="45"/>
  <c r="CO48" i="45"/>
  <c r="CN48" i="45"/>
  <c r="CM48" i="45"/>
  <c r="CL48" i="45"/>
  <c r="CK48" i="45"/>
  <c r="CJ48" i="45"/>
  <c r="CI48" i="45"/>
  <c r="CH48" i="45"/>
  <c r="CG48" i="45"/>
  <c r="CE48" i="45"/>
  <c r="CD48" i="45"/>
  <c r="ED48" i="45" s="1"/>
  <c r="CC48" i="45"/>
  <c r="CB48" i="45"/>
  <c r="EB48" i="45" s="1"/>
  <c r="CA48" i="45"/>
  <c r="BZ48" i="45"/>
  <c r="BY48" i="45"/>
  <c r="BX48" i="45"/>
  <c r="DX48" i="45" s="1"/>
  <c r="BW48" i="45"/>
  <c r="BV48" i="45"/>
  <c r="DV48" i="45" s="1"/>
  <c r="BU48" i="45"/>
  <c r="BT48" i="45"/>
  <c r="DT48" i="45" s="1"/>
  <c r="BS48" i="45"/>
  <c r="BR48" i="45"/>
  <c r="DR48" i="45" s="1"/>
  <c r="BQ48" i="45"/>
  <c r="BP48" i="45"/>
  <c r="EP48" i="45" s="1"/>
  <c r="BO48" i="45"/>
  <c r="BN48" i="45"/>
  <c r="BM48" i="45"/>
  <c r="BL48" i="45"/>
  <c r="EL48" i="45" s="1"/>
  <c r="BK48" i="45"/>
  <c r="BJ48" i="45"/>
  <c r="BI48" i="45"/>
  <c r="BH48" i="45"/>
  <c r="EH48" i="45" s="1"/>
  <c r="BG48" i="45"/>
  <c r="D48" i="45"/>
  <c r="DE47" i="45"/>
  <c r="DD47" i="45"/>
  <c r="DC47" i="45"/>
  <c r="DB47" i="45"/>
  <c r="DA47" i="45"/>
  <c r="CZ47" i="45"/>
  <c r="CY47" i="45"/>
  <c r="CX47" i="45"/>
  <c r="CW47" i="45"/>
  <c r="CV47" i="45"/>
  <c r="CU47" i="45"/>
  <c r="CT47" i="45"/>
  <c r="CS47" i="45"/>
  <c r="CR47" i="45"/>
  <c r="CQ47" i="45"/>
  <c r="CP47" i="45"/>
  <c r="CO47" i="45"/>
  <c r="CN47" i="45"/>
  <c r="CM47" i="45"/>
  <c r="CL47" i="45"/>
  <c r="CK47" i="45"/>
  <c r="CJ47" i="45"/>
  <c r="CI47" i="45"/>
  <c r="CH47" i="45"/>
  <c r="CG47" i="45"/>
  <c r="CE47" i="45"/>
  <c r="EE47" i="45" s="1"/>
  <c r="CD47" i="45"/>
  <c r="CC47" i="45"/>
  <c r="CB47" i="45"/>
  <c r="CA47" i="45"/>
  <c r="EA47" i="45" s="1"/>
  <c r="BZ47" i="45"/>
  <c r="BY47" i="45"/>
  <c r="DY47" i="45" s="1"/>
  <c r="BX47" i="45"/>
  <c r="BW47" i="45"/>
  <c r="DW47" i="45" s="1"/>
  <c r="BV47" i="45"/>
  <c r="BU47" i="45"/>
  <c r="DU47" i="45" s="1"/>
  <c r="BT47" i="45"/>
  <c r="BS47" i="45"/>
  <c r="DS47" i="45" s="1"/>
  <c r="BR47" i="45"/>
  <c r="BQ47" i="45"/>
  <c r="BP47" i="45"/>
  <c r="BO47" i="45"/>
  <c r="BN47" i="45"/>
  <c r="BM47" i="45"/>
  <c r="EM47" i="45" s="1"/>
  <c r="BL47" i="45"/>
  <c r="BK47" i="45"/>
  <c r="BJ47" i="45"/>
  <c r="BI47" i="45"/>
  <c r="DI47" i="45" s="1"/>
  <c r="BH47" i="45"/>
  <c r="BG47" i="45"/>
  <c r="D47" i="45"/>
  <c r="DE46" i="45"/>
  <c r="DD46" i="45"/>
  <c r="DC46" i="45"/>
  <c r="DB46" i="45"/>
  <c r="DA46" i="45"/>
  <c r="CZ46" i="45"/>
  <c r="CY46" i="45"/>
  <c r="CX46" i="45"/>
  <c r="CW46" i="45"/>
  <c r="CV46" i="45"/>
  <c r="CU46" i="45"/>
  <c r="CT46" i="45"/>
  <c r="CS46" i="45"/>
  <c r="CR46" i="45"/>
  <c r="CQ46" i="45"/>
  <c r="CP46" i="45"/>
  <c r="CO46" i="45"/>
  <c r="CN46" i="45"/>
  <c r="CM46" i="45"/>
  <c r="CL46" i="45"/>
  <c r="CK46" i="45"/>
  <c r="CJ46" i="45"/>
  <c r="CI46" i="45"/>
  <c r="CH46" i="45"/>
  <c r="CG46" i="45"/>
  <c r="CE46" i="45"/>
  <c r="CD46" i="45"/>
  <c r="FD46" i="45" s="1"/>
  <c r="CC46" i="45"/>
  <c r="CB46" i="45"/>
  <c r="EB46" i="45" s="1"/>
  <c r="CA46" i="45"/>
  <c r="BZ46" i="45"/>
  <c r="DZ46" i="45" s="1"/>
  <c r="BY46" i="45"/>
  <c r="BX46" i="45"/>
  <c r="DX46" i="45" s="1"/>
  <c r="BW46" i="45"/>
  <c r="BV46" i="45"/>
  <c r="EV46" i="45" s="1"/>
  <c r="BU46" i="45"/>
  <c r="BT46" i="45"/>
  <c r="BS46" i="45"/>
  <c r="BR46" i="45"/>
  <c r="ER46" i="45" s="1"/>
  <c r="BQ46" i="45"/>
  <c r="BP46" i="45"/>
  <c r="BO46" i="45"/>
  <c r="BN46" i="45"/>
  <c r="DN46" i="45" s="1"/>
  <c r="BM46" i="45"/>
  <c r="BL46" i="45"/>
  <c r="BK46" i="45"/>
  <c r="BJ46" i="45"/>
  <c r="EJ46" i="45" s="1"/>
  <c r="BI46" i="45"/>
  <c r="BH46" i="45"/>
  <c r="BG46" i="45"/>
  <c r="D46" i="45"/>
  <c r="DE45" i="45"/>
  <c r="DD45" i="45"/>
  <c r="DC45" i="45"/>
  <c r="DB45" i="45"/>
  <c r="DA45" i="45"/>
  <c r="CZ45" i="45"/>
  <c r="CY45" i="45"/>
  <c r="CX45" i="45"/>
  <c r="CW45" i="45"/>
  <c r="CV45" i="45"/>
  <c r="CU45" i="45"/>
  <c r="CT45" i="45"/>
  <c r="CS45" i="45"/>
  <c r="CR45" i="45"/>
  <c r="CQ45" i="45"/>
  <c r="CP45" i="45"/>
  <c r="CO45" i="45"/>
  <c r="CN45" i="45"/>
  <c r="CM45" i="45"/>
  <c r="CL45" i="45"/>
  <c r="CK45" i="45"/>
  <c r="CJ45" i="45"/>
  <c r="CI45" i="45"/>
  <c r="CH45" i="45"/>
  <c r="CG45" i="45"/>
  <c r="CE45" i="45"/>
  <c r="FE45" i="45" s="1"/>
  <c r="CD45" i="45"/>
  <c r="CC45" i="45"/>
  <c r="EC45" i="45" s="1"/>
  <c r="CB45" i="45"/>
  <c r="CA45" i="45"/>
  <c r="FA45" i="45" s="1"/>
  <c r="BZ45" i="45"/>
  <c r="BY45" i="45"/>
  <c r="EY45" i="45" s="1"/>
  <c r="BX45" i="45"/>
  <c r="BW45" i="45"/>
  <c r="BV45" i="45"/>
  <c r="BU45" i="45"/>
  <c r="EU45" i="45" s="1"/>
  <c r="BT45" i="45"/>
  <c r="BS45" i="45"/>
  <c r="ES45" i="45" s="1"/>
  <c r="BR45" i="45"/>
  <c r="BQ45" i="45"/>
  <c r="EQ45" i="45" s="1"/>
  <c r="BP45" i="45"/>
  <c r="BO45" i="45"/>
  <c r="DO45" i="45" s="1"/>
  <c r="BN45" i="45"/>
  <c r="BM45" i="45"/>
  <c r="BL45" i="45"/>
  <c r="BK45" i="45"/>
  <c r="BJ45" i="45"/>
  <c r="BI45" i="45"/>
  <c r="DI45" i="45" s="1"/>
  <c r="BH45" i="45"/>
  <c r="BG45" i="45"/>
  <c r="EG45" i="45" s="1"/>
  <c r="D45" i="45"/>
  <c r="DE44" i="45"/>
  <c r="DD44" i="45"/>
  <c r="DC44" i="45"/>
  <c r="DB44" i="45"/>
  <c r="DA44" i="45"/>
  <c r="CZ44" i="45"/>
  <c r="CY44" i="45"/>
  <c r="CX44" i="45"/>
  <c r="CW44" i="45"/>
  <c r="CV44" i="45"/>
  <c r="CU44" i="45"/>
  <c r="CT44" i="45"/>
  <c r="CS44" i="45"/>
  <c r="CR44" i="45"/>
  <c r="CQ44" i="45"/>
  <c r="CP44" i="45"/>
  <c r="CO44" i="45"/>
  <c r="CN44" i="45"/>
  <c r="CM44" i="45"/>
  <c r="CL44" i="45"/>
  <c r="CK44" i="45"/>
  <c r="CJ44" i="45"/>
  <c r="CI44" i="45"/>
  <c r="CH44" i="45"/>
  <c r="CG44" i="45"/>
  <c r="CE44" i="45"/>
  <c r="CD44" i="45"/>
  <c r="CC44" i="45"/>
  <c r="CB44" i="45"/>
  <c r="FB44" i="45" s="1"/>
  <c r="CA44" i="45"/>
  <c r="BZ44" i="45"/>
  <c r="BY44" i="45"/>
  <c r="BX44" i="45"/>
  <c r="BW44" i="45"/>
  <c r="BV44" i="45"/>
  <c r="BU44" i="45"/>
  <c r="BT44" i="45"/>
  <c r="ET44" i="45" s="1"/>
  <c r="BS44" i="45"/>
  <c r="BR44" i="45"/>
  <c r="BQ44" i="45"/>
  <c r="BP44" i="45"/>
  <c r="BO44" i="45"/>
  <c r="BN44" i="45"/>
  <c r="BM44" i="45"/>
  <c r="BL44" i="45"/>
  <c r="BK44" i="45"/>
  <c r="BJ44" i="45"/>
  <c r="BI44" i="45"/>
  <c r="BH44" i="45"/>
  <c r="BG44" i="45"/>
  <c r="D44" i="45"/>
  <c r="DE43" i="45"/>
  <c r="DD43" i="45"/>
  <c r="DC43" i="45"/>
  <c r="DB43" i="45"/>
  <c r="DA43" i="45"/>
  <c r="CZ43" i="45"/>
  <c r="CY43" i="45"/>
  <c r="CX43" i="45"/>
  <c r="CW43" i="45"/>
  <c r="CV43" i="45"/>
  <c r="CU43" i="45"/>
  <c r="CT43" i="45"/>
  <c r="CS43" i="45"/>
  <c r="CR43" i="45"/>
  <c r="CQ43" i="45"/>
  <c r="CP43" i="45"/>
  <c r="CO43" i="45"/>
  <c r="CN43" i="45"/>
  <c r="CM43" i="45"/>
  <c r="CL43" i="45"/>
  <c r="CK43" i="45"/>
  <c r="CJ43" i="45"/>
  <c r="CI43" i="45"/>
  <c r="CH43" i="45"/>
  <c r="CG43" i="45"/>
  <c r="CE43" i="45"/>
  <c r="CD43" i="45"/>
  <c r="CC43" i="45"/>
  <c r="CB43" i="45"/>
  <c r="CA43" i="45"/>
  <c r="BZ43" i="45"/>
  <c r="BY43" i="45"/>
  <c r="BX43" i="45"/>
  <c r="BW43" i="45"/>
  <c r="BV43" i="45"/>
  <c r="BU43" i="45"/>
  <c r="BT43" i="45"/>
  <c r="BS43" i="45"/>
  <c r="BR43" i="45"/>
  <c r="BQ43" i="45"/>
  <c r="BP43" i="45"/>
  <c r="BO43" i="45"/>
  <c r="BN43" i="45"/>
  <c r="BM43" i="45"/>
  <c r="BL43" i="45"/>
  <c r="BK43" i="45"/>
  <c r="BJ43" i="45"/>
  <c r="BI43" i="45"/>
  <c r="BH43" i="45"/>
  <c r="BG43" i="45"/>
  <c r="D43" i="45"/>
  <c r="DE42" i="45"/>
  <c r="DD42" i="45"/>
  <c r="DC42" i="45"/>
  <c r="DB42" i="45"/>
  <c r="DA42" i="45"/>
  <c r="CZ42" i="45"/>
  <c r="CY42" i="45"/>
  <c r="CX42" i="45"/>
  <c r="CW42" i="45"/>
  <c r="CV42" i="45"/>
  <c r="CU42" i="45"/>
  <c r="CT42" i="45"/>
  <c r="CS42" i="45"/>
  <c r="CR42" i="45"/>
  <c r="CQ42" i="45"/>
  <c r="CP42" i="45"/>
  <c r="CO42" i="45"/>
  <c r="CN42" i="45"/>
  <c r="CM42" i="45"/>
  <c r="CL42" i="45"/>
  <c r="CK42" i="45"/>
  <c r="CJ42" i="45"/>
  <c r="CI42" i="45"/>
  <c r="CH42" i="45"/>
  <c r="CG42" i="45"/>
  <c r="CE42" i="45"/>
  <c r="CD42" i="45"/>
  <c r="CC42" i="45"/>
  <c r="CB42" i="45"/>
  <c r="CA42" i="45"/>
  <c r="BZ42" i="45"/>
  <c r="BY42" i="45"/>
  <c r="BX42" i="45"/>
  <c r="BW42" i="45"/>
  <c r="BV42" i="45"/>
  <c r="BU42" i="45"/>
  <c r="BT42" i="45"/>
  <c r="BS42" i="45"/>
  <c r="BR42" i="45"/>
  <c r="BQ42" i="45"/>
  <c r="BP42" i="45"/>
  <c r="BO42" i="45"/>
  <c r="BN42" i="45"/>
  <c r="BM42" i="45"/>
  <c r="BL42" i="45"/>
  <c r="BK42" i="45"/>
  <c r="BJ42" i="45"/>
  <c r="BI42" i="45"/>
  <c r="BH42" i="45"/>
  <c r="BG42" i="45"/>
  <c r="D42" i="45"/>
  <c r="DE41" i="45"/>
  <c r="DD41" i="45"/>
  <c r="DC41" i="45"/>
  <c r="DB41" i="45"/>
  <c r="DA41" i="45"/>
  <c r="CZ41" i="45"/>
  <c r="CY41" i="45"/>
  <c r="CX41" i="45"/>
  <c r="CW41" i="45"/>
  <c r="CV41" i="45"/>
  <c r="CU41" i="45"/>
  <c r="CT41" i="45"/>
  <c r="CS41" i="45"/>
  <c r="CR41" i="45"/>
  <c r="CQ41" i="45"/>
  <c r="CP41" i="45"/>
  <c r="CO41" i="45"/>
  <c r="CN41" i="45"/>
  <c r="CM41" i="45"/>
  <c r="CL41" i="45"/>
  <c r="CK41" i="45"/>
  <c r="CJ41" i="45"/>
  <c r="CI41" i="45"/>
  <c r="CH41" i="45"/>
  <c r="CG41" i="45"/>
  <c r="CE41" i="45"/>
  <c r="EE41" i="45" s="1"/>
  <c r="CD41" i="45"/>
  <c r="CC41" i="45"/>
  <c r="FC41" i="45" s="1"/>
  <c r="CB41" i="45"/>
  <c r="CA41" i="45"/>
  <c r="EA41" i="45" s="1"/>
  <c r="BZ41" i="45"/>
  <c r="BY41" i="45"/>
  <c r="DY41" i="45" s="1"/>
  <c r="BX41" i="45"/>
  <c r="BW41" i="45"/>
  <c r="BV41" i="45"/>
  <c r="BU41" i="45"/>
  <c r="EU41" i="45" s="1"/>
  <c r="BT41" i="45"/>
  <c r="BS41" i="45"/>
  <c r="DS41" i="45" s="1"/>
  <c r="BR41" i="45"/>
  <c r="BQ41" i="45"/>
  <c r="EQ41" i="45" s="1"/>
  <c r="BP41" i="45"/>
  <c r="BO41" i="45"/>
  <c r="BN41" i="45"/>
  <c r="BM41" i="45"/>
  <c r="DM41" i="45" s="1"/>
  <c r="BL41" i="45"/>
  <c r="BK41" i="45"/>
  <c r="BJ41" i="45"/>
  <c r="BI41" i="45"/>
  <c r="DI41" i="45" s="1"/>
  <c r="BH41" i="45"/>
  <c r="BG41" i="45"/>
  <c r="D41" i="45"/>
  <c r="DE40" i="45"/>
  <c r="DD40" i="45"/>
  <c r="DC40" i="45"/>
  <c r="DB40" i="45"/>
  <c r="DA40" i="45"/>
  <c r="CZ40" i="45"/>
  <c r="CY40" i="45"/>
  <c r="CX40" i="45"/>
  <c r="CW40" i="45"/>
  <c r="CV40" i="45"/>
  <c r="CU40" i="45"/>
  <c r="CT40" i="45"/>
  <c r="CS40" i="45"/>
  <c r="CR40" i="45"/>
  <c r="CQ40" i="45"/>
  <c r="CP40" i="45"/>
  <c r="CO40" i="45"/>
  <c r="CN40" i="45"/>
  <c r="CM40" i="45"/>
  <c r="CL40" i="45"/>
  <c r="CK40" i="45"/>
  <c r="CJ40" i="45"/>
  <c r="CI40" i="45"/>
  <c r="CH40" i="45"/>
  <c r="CG40" i="45"/>
  <c r="CE40" i="45"/>
  <c r="CD40" i="45"/>
  <c r="FD40" i="45" s="1"/>
  <c r="CC40" i="45"/>
  <c r="CB40" i="45"/>
  <c r="FB40" i="45" s="1"/>
  <c r="CA40" i="45"/>
  <c r="BZ40" i="45"/>
  <c r="BY40" i="45"/>
  <c r="BX40" i="45"/>
  <c r="DX40" i="45" s="1"/>
  <c r="BW40" i="45"/>
  <c r="BV40" i="45"/>
  <c r="EV40" i="45" s="1"/>
  <c r="BU40" i="45"/>
  <c r="BT40" i="45"/>
  <c r="ET40" i="45" s="1"/>
  <c r="BS40" i="45"/>
  <c r="BR40" i="45"/>
  <c r="ER40" i="45" s="1"/>
  <c r="BQ40" i="45"/>
  <c r="BP40" i="45"/>
  <c r="BO40" i="45"/>
  <c r="BN40" i="45"/>
  <c r="BM40" i="45"/>
  <c r="BL40" i="45"/>
  <c r="BK40" i="45"/>
  <c r="BJ40" i="45"/>
  <c r="BI40" i="45"/>
  <c r="BH40" i="45"/>
  <c r="BG40" i="45"/>
  <c r="D40" i="45"/>
  <c r="DE39" i="45"/>
  <c r="DD39" i="45"/>
  <c r="DC39" i="45"/>
  <c r="DB39" i="45"/>
  <c r="DA39" i="45"/>
  <c r="CZ39" i="45"/>
  <c r="CY39" i="45"/>
  <c r="CX39" i="45"/>
  <c r="CW39" i="45"/>
  <c r="CV39" i="45"/>
  <c r="CU39" i="45"/>
  <c r="CT39" i="45"/>
  <c r="CS39" i="45"/>
  <c r="CR39" i="45"/>
  <c r="CQ39" i="45"/>
  <c r="CP39" i="45"/>
  <c r="CO39" i="45"/>
  <c r="CN39" i="45"/>
  <c r="CM39" i="45"/>
  <c r="CL39" i="45"/>
  <c r="CK39" i="45"/>
  <c r="CJ39" i="45"/>
  <c r="CI39" i="45"/>
  <c r="CH39" i="45"/>
  <c r="CG39" i="45"/>
  <c r="CE39" i="45"/>
  <c r="EE39" i="45" s="1"/>
  <c r="CD39" i="45"/>
  <c r="CC39" i="45"/>
  <c r="CB39" i="45"/>
  <c r="CA39" i="45"/>
  <c r="EA39" i="45" s="1"/>
  <c r="BZ39" i="45"/>
  <c r="BY39" i="45"/>
  <c r="DY39" i="45" s="1"/>
  <c r="BX39" i="45"/>
  <c r="BW39" i="45"/>
  <c r="DW39" i="45" s="1"/>
  <c r="BV39" i="45"/>
  <c r="BU39" i="45"/>
  <c r="DU39" i="45" s="1"/>
  <c r="BT39" i="45"/>
  <c r="BS39" i="45"/>
  <c r="DS39" i="45" s="1"/>
  <c r="BR39" i="45"/>
  <c r="BQ39" i="45"/>
  <c r="BP39" i="45"/>
  <c r="BO39" i="45"/>
  <c r="BN39" i="45"/>
  <c r="BM39" i="45"/>
  <c r="BL39" i="45"/>
  <c r="BK39" i="45"/>
  <c r="BJ39" i="45"/>
  <c r="BI39" i="45"/>
  <c r="BH39" i="45"/>
  <c r="BG39" i="45"/>
  <c r="D39" i="45"/>
  <c r="DE38" i="45"/>
  <c r="DD38" i="45"/>
  <c r="DC38" i="45"/>
  <c r="DB38" i="45"/>
  <c r="DA38" i="45"/>
  <c r="CZ38" i="45"/>
  <c r="CY38" i="45"/>
  <c r="CX38" i="45"/>
  <c r="CW38" i="45"/>
  <c r="CV38" i="45"/>
  <c r="CU38" i="45"/>
  <c r="CT38" i="45"/>
  <c r="CS38" i="45"/>
  <c r="CR38" i="45"/>
  <c r="CQ38" i="45"/>
  <c r="CP38" i="45"/>
  <c r="CO38" i="45"/>
  <c r="CN38" i="45"/>
  <c r="CM38" i="45"/>
  <c r="CL38" i="45"/>
  <c r="CK38" i="45"/>
  <c r="CJ38" i="45"/>
  <c r="CI38" i="45"/>
  <c r="CH38" i="45"/>
  <c r="CG38" i="45"/>
  <c r="CE38" i="45"/>
  <c r="CD38" i="45"/>
  <c r="FD38" i="45" s="1"/>
  <c r="CC38" i="45"/>
  <c r="CB38" i="45"/>
  <c r="FB38" i="45" s="1"/>
  <c r="CA38" i="45"/>
  <c r="BZ38" i="45"/>
  <c r="EZ38" i="45" s="1"/>
  <c r="BY38" i="45"/>
  <c r="BX38" i="45"/>
  <c r="EX38" i="45" s="1"/>
  <c r="BW38" i="45"/>
  <c r="BV38" i="45"/>
  <c r="EV38" i="45" s="1"/>
  <c r="BU38" i="45"/>
  <c r="BT38" i="45"/>
  <c r="BS38" i="45"/>
  <c r="BR38" i="45"/>
  <c r="ER38" i="45" s="1"/>
  <c r="BQ38" i="45"/>
  <c r="BP38" i="45"/>
  <c r="DP38" i="45" s="1"/>
  <c r="BO38" i="45"/>
  <c r="BN38" i="45"/>
  <c r="BM38" i="45"/>
  <c r="BL38" i="45"/>
  <c r="BK38" i="45"/>
  <c r="BJ38" i="45"/>
  <c r="BI38" i="45"/>
  <c r="BH38" i="45"/>
  <c r="BG38" i="45"/>
  <c r="D38" i="45"/>
  <c r="DE37" i="45"/>
  <c r="DD37" i="45"/>
  <c r="DC37" i="45"/>
  <c r="DB37" i="45"/>
  <c r="DA37" i="45"/>
  <c r="CZ37" i="45"/>
  <c r="CY37" i="45"/>
  <c r="CX37" i="45"/>
  <c r="CW37" i="45"/>
  <c r="CV37" i="45"/>
  <c r="CU37" i="45"/>
  <c r="CT37" i="45"/>
  <c r="CS37" i="45"/>
  <c r="CR37" i="45"/>
  <c r="CQ37" i="45"/>
  <c r="CP37" i="45"/>
  <c r="CO37" i="45"/>
  <c r="CN37" i="45"/>
  <c r="CM37" i="45"/>
  <c r="CL37" i="45"/>
  <c r="CK37" i="45"/>
  <c r="CJ37" i="45"/>
  <c r="CI37" i="45"/>
  <c r="CH37" i="45"/>
  <c r="CG37" i="45"/>
  <c r="CE37" i="45"/>
  <c r="CD37" i="45"/>
  <c r="CC37" i="45"/>
  <c r="CB37" i="45"/>
  <c r="CA37" i="45"/>
  <c r="BZ37" i="45"/>
  <c r="BY37" i="45"/>
  <c r="BX37" i="45"/>
  <c r="BW37" i="45"/>
  <c r="BV37" i="45"/>
  <c r="BU37" i="45"/>
  <c r="BT37" i="45"/>
  <c r="BS37" i="45"/>
  <c r="BR37" i="45"/>
  <c r="BQ37" i="45"/>
  <c r="BP37" i="45"/>
  <c r="BO37" i="45"/>
  <c r="BN37" i="45"/>
  <c r="BM37" i="45"/>
  <c r="BL37" i="45"/>
  <c r="BK37" i="45"/>
  <c r="BJ37" i="45"/>
  <c r="BI37" i="45"/>
  <c r="BH37" i="45"/>
  <c r="BG37" i="45"/>
  <c r="D37" i="45"/>
  <c r="DE36" i="45"/>
  <c r="DD36" i="45"/>
  <c r="DC36" i="45"/>
  <c r="DB36" i="45"/>
  <c r="DA36" i="45"/>
  <c r="CZ36" i="45"/>
  <c r="CY36" i="45"/>
  <c r="CX36" i="45"/>
  <c r="CW36" i="45"/>
  <c r="CV36" i="45"/>
  <c r="CU36" i="45"/>
  <c r="CT36" i="45"/>
  <c r="CS36" i="45"/>
  <c r="CR36" i="45"/>
  <c r="CQ36" i="45"/>
  <c r="CP36" i="45"/>
  <c r="CO36" i="45"/>
  <c r="CN36" i="45"/>
  <c r="CM36" i="45"/>
  <c r="CL36" i="45"/>
  <c r="CK36" i="45"/>
  <c r="CJ36" i="45"/>
  <c r="CI36" i="45"/>
  <c r="CH36" i="45"/>
  <c r="CG36" i="45"/>
  <c r="CE36" i="45"/>
  <c r="CD36" i="45"/>
  <c r="CC36" i="45"/>
  <c r="CB36" i="45"/>
  <c r="CA36" i="45"/>
  <c r="BZ36" i="45"/>
  <c r="BY36" i="45"/>
  <c r="BX36" i="45"/>
  <c r="BW36" i="45"/>
  <c r="BV36" i="45"/>
  <c r="BU36" i="45"/>
  <c r="BT36" i="45"/>
  <c r="BS36" i="45"/>
  <c r="BR36" i="45"/>
  <c r="BQ36" i="45"/>
  <c r="BP36" i="45"/>
  <c r="BO36" i="45"/>
  <c r="BN36" i="45"/>
  <c r="BM36" i="45"/>
  <c r="BL36" i="45"/>
  <c r="BK36" i="45"/>
  <c r="BJ36" i="45"/>
  <c r="BI36" i="45"/>
  <c r="BH36" i="45"/>
  <c r="BG36" i="45"/>
  <c r="D36" i="45"/>
  <c r="DE35" i="45"/>
  <c r="DD35" i="45"/>
  <c r="DC35" i="45"/>
  <c r="DB35" i="45"/>
  <c r="DA35" i="45"/>
  <c r="CZ35" i="45"/>
  <c r="CY35" i="45"/>
  <c r="CX35" i="45"/>
  <c r="CW35" i="45"/>
  <c r="CV35" i="45"/>
  <c r="CU35" i="45"/>
  <c r="CT35" i="45"/>
  <c r="CS35" i="45"/>
  <c r="CR35" i="45"/>
  <c r="CQ35" i="45"/>
  <c r="CP35" i="45"/>
  <c r="CO35" i="45"/>
  <c r="CN35" i="45"/>
  <c r="CM35" i="45"/>
  <c r="CL35" i="45"/>
  <c r="CK35" i="45"/>
  <c r="CJ35" i="45"/>
  <c r="CI35" i="45"/>
  <c r="CH35" i="45"/>
  <c r="CG35" i="45"/>
  <c r="CE35" i="45"/>
  <c r="EE35" i="45" s="1"/>
  <c r="CD35" i="45"/>
  <c r="CC35" i="45"/>
  <c r="CB35" i="45"/>
  <c r="CA35" i="45"/>
  <c r="EA35" i="45" s="1"/>
  <c r="BZ35" i="45"/>
  <c r="BY35" i="45"/>
  <c r="DY35" i="45" s="1"/>
  <c r="BX35" i="45"/>
  <c r="BW35" i="45"/>
  <c r="DW35" i="45" s="1"/>
  <c r="BV35" i="45"/>
  <c r="BU35" i="45"/>
  <c r="DU35" i="45" s="1"/>
  <c r="BT35" i="45"/>
  <c r="BS35" i="45"/>
  <c r="DS35" i="45" s="1"/>
  <c r="BR35" i="45"/>
  <c r="BQ35" i="45"/>
  <c r="BP35" i="45"/>
  <c r="BO35" i="45"/>
  <c r="BN35" i="45"/>
  <c r="BM35" i="45"/>
  <c r="EM35" i="45" s="1"/>
  <c r="BL35" i="45"/>
  <c r="BK35" i="45"/>
  <c r="DK35" i="45" s="1"/>
  <c r="BJ35" i="45"/>
  <c r="BI35" i="45"/>
  <c r="EI35" i="45" s="1"/>
  <c r="BH35" i="45"/>
  <c r="BG35" i="45"/>
  <c r="DG35" i="45" s="1"/>
  <c r="D35" i="45"/>
  <c r="DE34" i="45"/>
  <c r="DD34" i="45"/>
  <c r="DC34" i="45"/>
  <c r="DB34" i="45"/>
  <c r="DA34" i="45"/>
  <c r="CZ34" i="45"/>
  <c r="CY34" i="45"/>
  <c r="CX34" i="45"/>
  <c r="CW34" i="45"/>
  <c r="CV34" i="45"/>
  <c r="CU34" i="45"/>
  <c r="CT34" i="45"/>
  <c r="CS34" i="45"/>
  <c r="CR34" i="45"/>
  <c r="CQ34" i="45"/>
  <c r="CP34" i="45"/>
  <c r="CO34" i="45"/>
  <c r="CN34" i="45"/>
  <c r="CM34" i="45"/>
  <c r="CL34" i="45"/>
  <c r="CK34" i="45"/>
  <c r="CJ34" i="45"/>
  <c r="CI34" i="45"/>
  <c r="CH34" i="45"/>
  <c r="CG34" i="45"/>
  <c r="CE34" i="45"/>
  <c r="CD34" i="45"/>
  <c r="CC34" i="45"/>
  <c r="CB34" i="45"/>
  <c r="EB34" i="45" s="1"/>
  <c r="CA34" i="45"/>
  <c r="BZ34" i="45"/>
  <c r="BY34" i="45"/>
  <c r="BX34" i="45"/>
  <c r="DX34" i="45" s="1"/>
  <c r="BW34" i="45"/>
  <c r="BV34" i="45"/>
  <c r="BU34" i="45"/>
  <c r="BT34" i="45"/>
  <c r="BS34" i="45"/>
  <c r="BR34" i="45"/>
  <c r="BQ34" i="45"/>
  <c r="BP34" i="45"/>
  <c r="DP34" i="45" s="1"/>
  <c r="BO34" i="45"/>
  <c r="BN34" i="45"/>
  <c r="BM34" i="45"/>
  <c r="BL34" i="45"/>
  <c r="DL34" i="45" s="1"/>
  <c r="BK34" i="45"/>
  <c r="BJ34" i="45"/>
  <c r="BI34" i="45"/>
  <c r="BH34" i="45"/>
  <c r="BG34" i="45"/>
  <c r="D34" i="45"/>
  <c r="DE33" i="45"/>
  <c r="DD33" i="45"/>
  <c r="DC33" i="45"/>
  <c r="DB33" i="45"/>
  <c r="DA33" i="45"/>
  <c r="CZ33" i="45"/>
  <c r="CY33" i="45"/>
  <c r="CX33" i="45"/>
  <c r="CW33" i="45"/>
  <c r="CV33" i="45"/>
  <c r="CU33" i="45"/>
  <c r="CT33" i="45"/>
  <c r="CS33" i="45"/>
  <c r="CR33" i="45"/>
  <c r="CQ33" i="45"/>
  <c r="CP33" i="45"/>
  <c r="CO33" i="45"/>
  <c r="CN33" i="45"/>
  <c r="CM33" i="45"/>
  <c r="CL33" i="45"/>
  <c r="CK33" i="45"/>
  <c r="CJ33" i="45"/>
  <c r="CI33" i="45"/>
  <c r="CH33" i="45"/>
  <c r="CG33" i="45"/>
  <c r="CE33" i="45"/>
  <c r="EE33" i="45" s="1"/>
  <c r="CD33" i="45"/>
  <c r="CC33" i="45"/>
  <c r="CB33" i="45"/>
  <c r="CA33" i="45"/>
  <c r="EA33" i="45" s="1"/>
  <c r="BZ33" i="45"/>
  <c r="BY33" i="45"/>
  <c r="BX33" i="45"/>
  <c r="BW33" i="45"/>
  <c r="BV33" i="45"/>
  <c r="BU33" i="45"/>
  <c r="BT33" i="45"/>
  <c r="BS33" i="45"/>
  <c r="DS33" i="45" s="1"/>
  <c r="BR33" i="45"/>
  <c r="BQ33" i="45"/>
  <c r="BP33" i="45"/>
  <c r="BO33" i="45"/>
  <c r="BN33" i="45"/>
  <c r="BM33" i="45"/>
  <c r="BL33" i="45"/>
  <c r="BK33" i="45"/>
  <c r="BJ33" i="45"/>
  <c r="BI33" i="45"/>
  <c r="BH33" i="45"/>
  <c r="BG33" i="45"/>
  <c r="D33" i="45"/>
  <c r="DE32" i="45"/>
  <c r="DD32" i="45"/>
  <c r="DC32" i="45"/>
  <c r="DB32" i="45"/>
  <c r="DA32" i="45"/>
  <c r="CZ32" i="45"/>
  <c r="CY32" i="45"/>
  <c r="CX32" i="45"/>
  <c r="CW32" i="45"/>
  <c r="CV32" i="45"/>
  <c r="CU32" i="45"/>
  <c r="CT32" i="45"/>
  <c r="CS32" i="45"/>
  <c r="CR32" i="45"/>
  <c r="CQ32" i="45"/>
  <c r="CP32" i="45"/>
  <c r="CO32" i="45"/>
  <c r="CN32" i="45"/>
  <c r="CM32" i="45"/>
  <c r="CL32" i="45"/>
  <c r="CK32" i="45"/>
  <c r="CJ32" i="45"/>
  <c r="CI32" i="45"/>
  <c r="CH32" i="45"/>
  <c r="CG32" i="45"/>
  <c r="CE32" i="45"/>
  <c r="CD32" i="45"/>
  <c r="CC32" i="45"/>
  <c r="CB32" i="45"/>
  <c r="CA32" i="45"/>
  <c r="BZ32" i="45"/>
  <c r="BY32" i="45"/>
  <c r="BX32" i="45"/>
  <c r="BW32" i="45"/>
  <c r="BV32" i="45"/>
  <c r="BU32" i="45"/>
  <c r="BT32" i="45"/>
  <c r="BS32" i="45"/>
  <c r="BR32" i="45"/>
  <c r="BQ32" i="45"/>
  <c r="BP32" i="45"/>
  <c r="BO32" i="45"/>
  <c r="BN32" i="45"/>
  <c r="BM32" i="45"/>
  <c r="BL32" i="45"/>
  <c r="BK32" i="45"/>
  <c r="BJ32" i="45"/>
  <c r="BI32" i="45"/>
  <c r="BH32" i="45"/>
  <c r="BG32" i="45"/>
  <c r="D32" i="45"/>
  <c r="DE31" i="45"/>
  <c r="DD31" i="45"/>
  <c r="DC31" i="45"/>
  <c r="DB31" i="45"/>
  <c r="DA31" i="45"/>
  <c r="CZ31" i="45"/>
  <c r="CY31" i="45"/>
  <c r="CX31" i="45"/>
  <c r="CW31" i="45"/>
  <c r="CV31" i="45"/>
  <c r="CU31" i="45"/>
  <c r="CT31" i="45"/>
  <c r="CS31" i="45"/>
  <c r="CR31" i="45"/>
  <c r="CQ31" i="45"/>
  <c r="CP31" i="45"/>
  <c r="CO31" i="45"/>
  <c r="CN31" i="45"/>
  <c r="CM31" i="45"/>
  <c r="CL31" i="45"/>
  <c r="CK31" i="45"/>
  <c r="CJ31" i="45"/>
  <c r="CI31" i="45"/>
  <c r="CH31" i="45"/>
  <c r="CG31" i="45"/>
  <c r="CE31" i="45"/>
  <c r="CD31" i="45"/>
  <c r="CC31" i="45"/>
  <c r="CB31" i="45"/>
  <c r="CA31" i="45"/>
  <c r="BZ31" i="45"/>
  <c r="BY31" i="45"/>
  <c r="BX31" i="45"/>
  <c r="BW31" i="45"/>
  <c r="BV31" i="45"/>
  <c r="BU31" i="45"/>
  <c r="BT31" i="45"/>
  <c r="BS31" i="45"/>
  <c r="BR31" i="45"/>
  <c r="BQ31" i="45"/>
  <c r="BP31" i="45"/>
  <c r="BO31" i="45"/>
  <c r="BN31" i="45"/>
  <c r="BM31" i="45"/>
  <c r="BL31" i="45"/>
  <c r="BK31" i="45"/>
  <c r="BJ31" i="45"/>
  <c r="BI31" i="45"/>
  <c r="BH31" i="45"/>
  <c r="BG31" i="45"/>
  <c r="D31" i="45"/>
  <c r="DE30" i="45"/>
  <c r="DD30" i="45"/>
  <c r="DC30" i="45"/>
  <c r="DB30" i="45"/>
  <c r="DA30" i="45"/>
  <c r="CZ30" i="45"/>
  <c r="CY30" i="45"/>
  <c r="CX30" i="45"/>
  <c r="CW30" i="45"/>
  <c r="CV30" i="45"/>
  <c r="CU30" i="45"/>
  <c r="CT30" i="45"/>
  <c r="CS30" i="45"/>
  <c r="CR30" i="45"/>
  <c r="CQ30" i="45"/>
  <c r="CP30" i="45"/>
  <c r="CO30" i="45"/>
  <c r="CN30" i="45"/>
  <c r="CM30" i="45"/>
  <c r="CL30" i="45"/>
  <c r="CK30" i="45"/>
  <c r="CJ30" i="45"/>
  <c r="CI30" i="45"/>
  <c r="CH30" i="45"/>
  <c r="CG30" i="45"/>
  <c r="CE30" i="45"/>
  <c r="CD30" i="45"/>
  <c r="CC30" i="45"/>
  <c r="CB30" i="45"/>
  <c r="EB30" i="45" s="1"/>
  <c r="CA30" i="45"/>
  <c r="BZ30" i="45"/>
  <c r="BY30" i="45"/>
  <c r="BX30" i="45"/>
  <c r="DX30" i="45" s="1"/>
  <c r="BW30" i="45"/>
  <c r="BV30" i="45"/>
  <c r="BU30" i="45"/>
  <c r="BT30" i="45"/>
  <c r="BS30" i="45"/>
  <c r="BR30" i="45"/>
  <c r="BQ30" i="45"/>
  <c r="BP30" i="45"/>
  <c r="DP30" i="45" s="1"/>
  <c r="BO30" i="45"/>
  <c r="BN30" i="45"/>
  <c r="BM30" i="45"/>
  <c r="BL30" i="45"/>
  <c r="DL30" i="45" s="1"/>
  <c r="BK30" i="45"/>
  <c r="BJ30" i="45"/>
  <c r="BI30" i="45"/>
  <c r="BH30" i="45"/>
  <c r="BG30" i="45"/>
  <c r="D30" i="45"/>
  <c r="DE29" i="45"/>
  <c r="DD29" i="45"/>
  <c r="DC29" i="45"/>
  <c r="DB29" i="45"/>
  <c r="DA29" i="45"/>
  <c r="CZ29" i="45"/>
  <c r="CY29" i="45"/>
  <c r="CX29" i="45"/>
  <c r="CW29" i="45"/>
  <c r="CV29" i="45"/>
  <c r="CU29" i="45"/>
  <c r="CT29" i="45"/>
  <c r="CS29" i="45"/>
  <c r="CR29" i="45"/>
  <c r="CQ29" i="45"/>
  <c r="CP29" i="45"/>
  <c r="CO29" i="45"/>
  <c r="CN29" i="45"/>
  <c r="CM29" i="45"/>
  <c r="CL29" i="45"/>
  <c r="CK29" i="45"/>
  <c r="CJ29" i="45"/>
  <c r="CI29" i="45"/>
  <c r="CH29" i="45"/>
  <c r="CG29" i="45"/>
  <c r="CE29" i="45"/>
  <c r="CD29" i="45"/>
  <c r="CC29" i="45"/>
  <c r="CB29" i="45"/>
  <c r="CA29" i="45"/>
  <c r="BZ29" i="45"/>
  <c r="BY29" i="45"/>
  <c r="BX29" i="45"/>
  <c r="BW29" i="45"/>
  <c r="BV29" i="45"/>
  <c r="BU29" i="45"/>
  <c r="BT29" i="45"/>
  <c r="BS29" i="45"/>
  <c r="BR29" i="45"/>
  <c r="BQ29" i="45"/>
  <c r="BP29" i="45"/>
  <c r="BO29" i="45"/>
  <c r="BN29" i="45"/>
  <c r="BM29" i="45"/>
  <c r="BL29" i="45"/>
  <c r="BK29" i="45"/>
  <c r="BJ29" i="45"/>
  <c r="BI29" i="45"/>
  <c r="BH29" i="45"/>
  <c r="BG29" i="45"/>
  <c r="D29" i="45"/>
  <c r="DE28" i="45"/>
  <c r="DD28" i="45"/>
  <c r="DC28" i="45"/>
  <c r="DB28" i="45"/>
  <c r="DA28" i="45"/>
  <c r="CZ28" i="45"/>
  <c r="CY28" i="45"/>
  <c r="CX28" i="45"/>
  <c r="CW28" i="45"/>
  <c r="CV28" i="45"/>
  <c r="CU28" i="45"/>
  <c r="CT28" i="45"/>
  <c r="CS28" i="45"/>
  <c r="CR28" i="45"/>
  <c r="CQ28" i="45"/>
  <c r="CP28" i="45"/>
  <c r="CO28" i="45"/>
  <c r="CN28" i="45"/>
  <c r="CM28" i="45"/>
  <c r="CL28" i="45"/>
  <c r="CK28" i="45"/>
  <c r="CJ28" i="45"/>
  <c r="CI28" i="45"/>
  <c r="CH28" i="45"/>
  <c r="CG28" i="45"/>
  <c r="CE28" i="45"/>
  <c r="CD28" i="45"/>
  <c r="CC28" i="45"/>
  <c r="CB28" i="45"/>
  <c r="CA28" i="45"/>
  <c r="BZ28" i="45"/>
  <c r="BY28" i="45"/>
  <c r="BX28" i="45"/>
  <c r="BW28" i="45"/>
  <c r="BV28" i="45"/>
  <c r="BU28" i="45"/>
  <c r="BT28" i="45"/>
  <c r="BS28" i="45"/>
  <c r="BR28" i="45"/>
  <c r="BQ28" i="45"/>
  <c r="BP28" i="45"/>
  <c r="BO28" i="45"/>
  <c r="BN28" i="45"/>
  <c r="BM28" i="45"/>
  <c r="BL28" i="45"/>
  <c r="BK28" i="45"/>
  <c r="BJ28" i="45"/>
  <c r="BI28" i="45"/>
  <c r="BH28" i="45"/>
  <c r="BG28" i="45"/>
  <c r="D28" i="45"/>
  <c r="DE27" i="45"/>
  <c r="DD27" i="45"/>
  <c r="DC27" i="45"/>
  <c r="DB27" i="45"/>
  <c r="DA27" i="45"/>
  <c r="CZ27" i="45"/>
  <c r="CY27" i="45"/>
  <c r="CX27" i="45"/>
  <c r="CW27" i="45"/>
  <c r="CV27" i="45"/>
  <c r="CU27" i="45"/>
  <c r="CT27" i="45"/>
  <c r="CS27" i="45"/>
  <c r="CR27" i="45"/>
  <c r="CQ27" i="45"/>
  <c r="CP27" i="45"/>
  <c r="CO27" i="45"/>
  <c r="CN27" i="45"/>
  <c r="CM27" i="45"/>
  <c r="CL27" i="45"/>
  <c r="CK27" i="45"/>
  <c r="CJ27" i="45"/>
  <c r="CI27" i="45"/>
  <c r="CH27" i="45"/>
  <c r="CG27" i="45"/>
  <c r="CE27" i="45"/>
  <c r="CD27" i="45"/>
  <c r="CC27" i="45"/>
  <c r="CB27" i="45"/>
  <c r="CA27" i="45"/>
  <c r="BZ27" i="45"/>
  <c r="BY27" i="45"/>
  <c r="BX27" i="45"/>
  <c r="BW27" i="45"/>
  <c r="BV27" i="45"/>
  <c r="BU27" i="45"/>
  <c r="BT27" i="45"/>
  <c r="BS27" i="45"/>
  <c r="BR27" i="45"/>
  <c r="BQ27" i="45"/>
  <c r="BP27" i="45"/>
  <c r="BO27" i="45"/>
  <c r="BN27" i="45"/>
  <c r="BM27" i="45"/>
  <c r="BL27" i="45"/>
  <c r="BK27" i="45"/>
  <c r="BJ27" i="45"/>
  <c r="BI27" i="45"/>
  <c r="BH27" i="45"/>
  <c r="BG27" i="45"/>
  <c r="D27" i="45"/>
  <c r="DE26" i="45"/>
  <c r="DD26" i="45"/>
  <c r="DC26" i="45"/>
  <c r="DB26" i="45"/>
  <c r="DA26" i="45"/>
  <c r="CZ26" i="45"/>
  <c r="CY26" i="45"/>
  <c r="CX26" i="45"/>
  <c r="CW26" i="45"/>
  <c r="CV26" i="45"/>
  <c r="CU26" i="45"/>
  <c r="CT26" i="45"/>
  <c r="CS26" i="45"/>
  <c r="CR26" i="45"/>
  <c r="CQ26" i="45"/>
  <c r="CP26" i="45"/>
  <c r="CO26" i="45"/>
  <c r="CN26" i="45"/>
  <c r="CM26" i="45"/>
  <c r="CL26" i="45"/>
  <c r="CK26" i="45"/>
  <c r="CJ26" i="45"/>
  <c r="CI26" i="45"/>
  <c r="CH26" i="45"/>
  <c r="CG26" i="45"/>
  <c r="CE26" i="45"/>
  <c r="FE26" i="45" s="1"/>
  <c r="CD26" i="45"/>
  <c r="CC26" i="45"/>
  <c r="CB26" i="45"/>
  <c r="CA26" i="45"/>
  <c r="FA26" i="45" s="1"/>
  <c r="BZ26" i="45"/>
  <c r="BY26" i="45"/>
  <c r="BX26" i="45"/>
  <c r="BW26" i="45"/>
  <c r="EW26" i="45" s="1"/>
  <c r="BV26" i="45"/>
  <c r="BU26" i="45"/>
  <c r="BT26" i="45"/>
  <c r="BS26" i="45"/>
  <c r="ES26" i="45" s="1"/>
  <c r="BR26" i="45"/>
  <c r="BQ26" i="45"/>
  <c r="BP26" i="45"/>
  <c r="BO26" i="45"/>
  <c r="BN26" i="45"/>
  <c r="BM26" i="45"/>
  <c r="BL26" i="45"/>
  <c r="BK26" i="45"/>
  <c r="BJ26" i="45"/>
  <c r="BI26" i="45"/>
  <c r="BH26" i="45"/>
  <c r="BG26" i="45"/>
  <c r="D26" i="45"/>
  <c r="DE25" i="45"/>
  <c r="DD25" i="45"/>
  <c r="DC25" i="45"/>
  <c r="DB25" i="45"/>
  <c r="DA25" i="45"/>
  <c r="CZ25" i="45"/>
  <c r="CY25" i="45"/>
  <c r="CX25" i="45"/>
  <c r="CW25" i="45"/>
  <c r="CV25" i="45"/>
  <c r="CU25" i="45"/>
  <c r="CT25" i="45"/>
  <c r="CS25" i="45"/>
  <c r="CR25" i="45"/>
  <c r="CQ25" i="45"/>
  <c r="CP25" i="45"/>
  <c r="CO25" i="45"/>
  <c r="CN25" i="45"/>
  <c r="CM25" i="45"/>
  <c r="CL25" i="45"/>
  <c r="CK25" i="45"/>
  <c r="CJ25" i="45"/>
  <c r="CI25" i="45"/>
  <c r="CH25" i="45"/>
  <c r="CG25" i="45"/>
  <c r="CE25" i="45"/>
  <c r="CD25" i="45"/>
  <c r="ED25" i="45" s="1"/>
  <c r="CC25" i="45"/>
  <c r="CB25" i="45"/>
  <c r="CA25" i="45"/>
  <c r="BZ25" i="45"/>
  <c r="DZ25" i="45" s="1"/>
  <c r="BY25" i="45"/>
  <c r="BX25" i="45"/>
  <c r="BW25" i="45"/>
  <c r="BV25" i="45"/>
  <c r="DV25" i="45" s="1"/>
  <c r="BU25" i="45"/>
  <c r="BT25" i="45"/>
  <c r="BS25" i="45"/>
  <c r="BR25" i="45"/>
  <c r="DR25" i="45" s="1"/>
  <c r="BQ25" i="45"/>
  <c r="BP25" i="45"/>
  <c r="BO25" i="45"/>
  <c r="BN25" i="45"/>
  <c r="EN25" i="45" s="1"/>
  <c r="BM25" i="45"/>
  <c r="BL25" i="45"/>
  <c r="BK25" i="45"/>
  <c r="BJ25" i="45"/>
  <c r="EJ25" i="45" s="1"/>
  <c r="BI25" i="45"/>
  <c r="BH25" i="45"/>
  <c r="BG25" i="45"/>
  <c r="D25" i="45"/>
  <c r="DE24" i="45"/>
  <c r="DD24" i="45"/>
  <c r="DC24" i="45"/>
  <c r="DB24" i="45"/>
  <c r="DA24" i="45"/>
  <c r="CZ24" i="45"/>
  <c r="CY24" i="45"/>
  <c r="CX24" i="45"/>
  <c r="CW24" i="45"/>
  <c r="CV24" i="45"/>
  <c r="CU24" i="45"/>
  <c r="CT24" i="45"/>
  <c r="CS24" i="45"/>
  <c r="CR24" i="45"/>
  <c r="CQ24" i="45"/>
  <c r="CP24" i="45"/>
  <c r="CO24" i="45"/>
  <c r="CN24" i="45"/>
  <c r="CM24" i="45"/>
  <c r="CL24" i="45"/>
  <c r="CK24" i="45"/>
  <c r="CJ24" i="45"/>
  <c r="CI24" i="45"/>
  <c r="CH24" i="45"/>
  <c r="CG24" i="45"/>
  <c r="CE24" i="45"/>
  <c r="EE24" i="45" s="1"/>
  <c r="CD24" i="45"/>
  <c r="CC24" i="45"/>
  <c r="CB24" i="45"/>
  <c r="CA24" i="45"/>
  <c r="EA24" i="45" s="1"/>
  <c r="BZ24" i="45"/>
  <c r="BY24" i="45"/>
  <c r="BX24" i="45"/>
  <c r="BW24" i="45"/>
  <c r="DW24" i="45" s="1"/>
  <c r="BV24" i="45"/>
  <c r="BU24" i="45"/>
  <c r="BT24" i="45"/>
  <c r="BS24" i="45"/>
  <c r="DS24" i="45" s="1"/>
  <c r="BR24" i="45"/>
  <c r="BQ24" i="45"/>
  <c r="BP24" i="45"/>
  <c r="BO24" i="45"/>
  <c r="BN24" i="45"/>
  <c r="BM24" i="45"/>
  <c r="BL24" i="45"/>
  <c r="BK24" i="45"/>
  <c r="BJ24" i="45"/>
  <c r="BI24" i="45"/>
  <c r="BH24" i="45"/>
  <c r="BG24" i="45"/>
  <c r="D24" i="45"/>
  <c r="DE23" i="45"/>
  <c r="DD23" i="45"/>
  <c r="DC23" i="45"/>
  <c r="DB23" i="45"/>
  <c r="DA23" i="45"/>
  <c r="CZ23" i="45"/>
  <c r="CY23" i="45"/>
  <c r="CX23" i="45"/>
  <c r="CW23" i="45"/>
  <c r="CV23" i="45"/>
  <c r="CU23" i="45"/>
  <c r="CT23" i="45"/>
  <c r="CS23" i="45"/>
  <c r="CR23" i="45"/>
  <c r="CQ23" i="45"/>
  <c r="CP23" i="45"/>
  <c r="CO23" i="45"/>
  <c r="CN23" i="45"/>
  <c r="CM23" i="45"/>
  <c r="CL23" i="45"/>
  <c r="CK23" i="45"/>
  <c r="CJ23" i="45"/>
  <c r="CI23" i="45"/>
  <c r="CH23" i="45"/>
  <c r="CG23" i="45"/>
  <c r="CE23" i="45"/>
  <c r="CD23" i="45"/>
  <c r="FD23" i="45" s="1"/>
  <c r="CC23" i="45"/>
  <c r="CB23" i="45"/>
  <c r="CA23" i="45"/>
  <c r="BZ23" i="45"/>
  <c r="EZ23" i="45" s="1"/>
  <c r="BY23" i="45"/>
  <c r="BX23" i="45"/>
  <c r="BW23" i="45"/>
  <c r="BV23" i="45"/>
  <c r="EV23" i="45" s="1"/>
  <c r="BU23" i="45"/>
  <c r="BT23" i="45"/>
  <c r="BS23" i="45"/>
  <c r="BR23" i="45"/>
  <c r="ER23" i="45" s="1"/>
  <c r="BQ23" i="45"/>
  <c r="BP23" i="45"/>
  <c r="BO23" i="45"/>
  <c r="BN23" i="45"/>
  <c r="BM23" i="45"/>
  <c r="BL23" i="45"/>
  <c r="BK23" i="45"/>
  <c r="BJ23" i="45"/>
  <c r="BI23" i="45"/>
  <c r="BH23" i="45"/>
  <c r="BG23" i="45"/>
  <c r="D23" i="45"/>
  <c r="DE22" i="45"/>
  <c r="DD22" i="45"/>
  <c r="DC22" i="45"/>
  <c r="DB22" i="45"/>
  <c r="DA22" i="45"/>
  <c r="CZ22" i="45"/>
  <c r="CY22" i="45"/>
  <c r="CX22" i="45"/>
  <c r="CW22" i="45"/>
  <c r="CV22" i="45"/>
  <c r="CU22" i="45"/>
  <c r="CT22" i="45"/>
  <c r="CS22" i="45"/>
  <c r="CR22" i="45"/>
  <c r="CQ22" i="45"/>
  <c r="CP22" i="45"/>
  <c r="CO22" i="45"/>
  <c r="CN22" i="45"/>
  <c r="CM22" i="45"/>
  <c r="CL22" i="45"/>
  <c r="CK22" i="45"/>
  <c r="CJ22" i="45"/>
  <c r="CI22" i="45"/>
  <c r="CH22" i="45"/>
  <c r="CG22" i="45"/>
  <c r="CE22" i="45"/>
  <c r="EE22" i="45" s="1"/>
  <c r="CD22" i="45"/>
  <c r="CC22" i="45"/>
  <c r="CB22" i="45"/>
  <c r="CA22" i="45"/>
  <c r="EA22" i="45" s="1"/>
  <c r="BZ22" i="45"/>
  <c r="BY22" i="45"/>
  <c r="BX22" i="45"/>
  <c r="BW22" i="45"/>
  <c r="DW22" i="45" s="1"/>
  <c r="BV22" i="45"/>
  <c r="BU22" i="45"/>
  <c r="BT22" i="45"/>
  <c r="BS22" i="45"/>
  <c r="DS22" i="45" s="1"/>
  <c r="BR22" i="45"/>
  <c r="BQ22" i="45"/>
  <c r="BP22" i="45"/>
  <c r="BO22" i="45"/>
  <c r="BN22" i="45"/>
  <c r="BM22" i="45"/>
  <c r="BL22" i="45"/>
  <c r="BK22" i="45"/>
  <c r="BJ22" i="45"/>
  <c r="BI22" i="45"/>
  <c r="BH22" i="45"/>
  <c r="BG22" i="45"/>
  <c r="D22" i="45"/>
  <c r="DE21" i="45"/>
  <c r="DD21" i="45"/>
  <c r="DC21" i="45"/>
  <c r="DB21" i="45"/>
  <c r="DA21" i="45"/>
  <c r="CZ21" i="45"/>
  <c r="CY21" i="45"/>
  <c r="CX21" i="45"/>
  <c r="CW21" i="45"/>
  <c r="CV21" i="45"/>
  <c r="CU21" i="45"/>
  <c r="CT21" i="45"/>
  <c r="CS21" i="45"/>
  <c r="CR21" i="45"/>
  <c r="CQ21" i="45"/>
  <c r="CP21" i="45"/>
  <c r="CO21" i="45"/>
  <c r="CN21" i="45"/>
  <c r="CM21" i="45"/>
  <c r="CL21" i="45"/>
  <c r="CK21" i="45"/>
  <c r="CJ21" i="45"/>
  <c r="CI21" i="45"/>
  <c r="CH21" i="45"/>
  <c r="CG21" i="45"/>
  <c r="CE21" i="45"/>
  <c r="CD21" i="45"/>
  <c r="FD21" i="45" s="1"/>
  <c r="CC21" i="45"/>
  <c r="CB21" i="45"/>
  <c r="CA21" i="45"/>
  <c r="BZ21" i="45"/>
  <c r="DZ21" i="45" s="1"/>
  <c r="BY21" i="45"/>
  <c r="BX21" i="45"/>
  <c r="BW21" i="45"/>
  <c r="BV21" i="45"/>
  <c r="DV21" i="45" s="1"/>
  <c r="BU21" i="45"/>
  <c r="BT21" i="45"/>
  <c r="BS21" i="45"/>
  <c r="BR21" i="45"/>
  <c r="ER21" i="45" s="1"/>
  <c r="BQ21" i="45"/>
  <c r="BP21" i="45"/>
  <c r="BO21" i="45"/>
  <c r="BN21" i="45"/>
  <c r="EN21" i="45" s="1"/>
  <c r="BM21" i="45"/>
  <c r="BL21" i="45"/>
  <c r="BK21" i="45"/>
  <c r="BJ21" i="45"/>
  <c r="EJ21" i="45" s="1"/>
  <c r="BI21" i="45"/>
  <c r="BH21" i="45"/>
  <c r="BG21" i="45"/>
  <c r="D21" i="45"/>
  <c r="DE20" i="45"/>
  <c r="DD20" i="45"/>
  <c r="DC20" i="45"/>
  <c r="DB20" i="45"/>
  <c r="DA20" i="45"/>
  <c r="CZ20" i="45"/>
  <c r="CY20" i="45"/>
  <c r="CX20" i="45"/>
  <c r="CW20" i="45"/>
  <c r="CV20" i="45"/>
  <c r="CU20" i="45"/>
  <c r="CT20" i="45"/>
  <c r="CS20" i="45"/>
  <c r="CR20" i="45"/>
  <c r="CQ20" i="45"/>
  <c r="CP20" i="45"/>
  <c r="CO20" i="45"/>
  <c r="CN20" i="45"/>
  <c r="CM20" i="45"/>
  <c r="CL20" i="45"/>
  <c r="CK20" i="45"/>
  <c r="CJ20" i="45"/>
  <c r="CI20" i="45"/>
  <c r="CH20" i="45"/>
  <c r="CG20" i="45"/>
  <c r="CE20" i="45"/>
  <c r="CD20" i="45"/>
  <c r="CC20" i="45"/>
  <c r="FC20" i="45" s="1"/>
  <c r="CB20" i="45"/>
  <c r="CA20" i="45"/>
  <c r="BZ20" i="45"/>
  <c r="BY20" i="45"/>
  <c r="EY20" i="45" s="1"/>
  <c r="BX20" i="45"/>
  <c r="BW20" i="45"/>
  <c r="BV20" i="45"/>
  <c r="BU20" i="45"/>
  <c r="EU20" i="45" s="1"/>
  <c r="BT20" i="45"/>
  <c r="BS20" i="45"/>
  <c r="BR20" i="45"/>
  <c r="BQ20" i="45"/>
  <c r="EQ20" i="45" s="1"/>
  <c r="BP20" i="45"/>
  <c r="BO20" i="45"/>
  <c r="BN20" i="45"/>
  <c r="BM20" i="45"/>
  <c r="EM20" i="45" s="1"/>
  <c r="BL20" i="45"/>
  <c r="BK20" i="45"/>
  <c r="BJ20" i="45"/>
  <c r="BI20" i="45"/>
  <c r="EI20" i="45" s="1"/>
  <c r="BH20" i="45"/>
  <c r="BG20" i="45"/>
  <c r="D20" i="45"/>
  <c r="DE19" i="45"/>
  <c r="DD19" i="45"/>
  <c r="DC19" i="45"/>
  <c r="DB19" i="45"/>
  <c r="DA19" i="45"/>
  <c r="CZ19" i="45"/>
  <c r="CY19" i="45"/>
  <c r="CX19" i="45"/>
  <c r="CW19" i="45"/>
  <c r="CV19" i="45"/>
  <c r="CU19" i="45"/>
  <c r="CT19" i="45"/>
  <c r="CS19" i="45"/>
  <c r="CR19" i="45"/>
  <c r="CQ19" i="45"/>
  <c r="CP19" i="45"/>
  <c r="CO19" i="45"/>
  <c r="CN19" i="45"/>
  <c r="CM19" i="45"/>
  <c r="CL19" i="45"/>
  <c r="CK19" i="45"/>
  <c r="CJ19" i="45"/>
  <c r="CI19" i="45"/>
  <c r="CH19" i="45"/>
  <c r="CG19" i="45"/>
  <c r="CE19" i="45"/>
  <c r="CD19" i="45"/>
  <c r="CC19" i="45"/>
  <c r="CB19" i="45"/>
  <c r="EB19" i="45" s="1"/>
  <c r="CA19" i="45"/>
  <c r="BZ19" i="45"/>
  <c r="BY19" i="45"/>
  <c r="BX19" i="45"/>
  <c r="DX19" i="45" s="1"/>
  <c r="BW19" i="45"/>
  <c r="BV19" i="45"/>
  <c r="BU19" i="45"/>
  <c r="BT19" i="45"/>
  <c r="DT19" i="45" s="1"/>
  <c r="BS19" i="45"/>
  <c r="BR19" i="45"/>
  <c r="BQ19" i="45"/>
  <c r="BP19" i="45"/>
  <c r="BO19" i="45"/>
  <c r="BN19" i="45"/>
  <c r="BM19" i="45"/>
  <c r="BL19" i="45"/>
  <c r="BK19" i="45"/>
  <c r="BJ19" i="45"/>
  <c r="BI19" i="45"/>
  <c r="BH19" i="45"/>
  <c r="BG19" i="45"/>
  <c r="D19" i="45"/>
  <c r="DE18" i="45"/>
  <c r="DD18" i="45"/>
  <c r="DC18" i="45"/>
  <c r="DB18" i="45"/>
  <c r="DA18" i="45"/>
  <c r="CZ18" i="45"/>
  <c r="CY18" i="45"/>
  <c r="CX18" i="45"/>
  <c r="CW18" i="45"/>
  <c r="CV18" i="45"/>
  <c r="CU18" i="45"/>
  <c r="CT18" i="45"/>
  <c r="CS18" i="45"/>
  <c r="CR18" i="45"/>
  <c r="CQ18" i="45"/>
  <c r="CP18" i="45"/>
  <c r="CO18" i="45"/>
  <c r="CN18" i="45"/>
  <c r="CM18" i="45"/>
  <c r="CL18" i="45"/>
  <c r="CK18" i="45"/>
  <c r="CJ18" i="45"/>
  <c r="CI18" i="45"/>
  <c r="CH18" i="45"/>
  <c r="CG18" i="45"/>
  <c r="CE18" i="45"/>
  <c r="CD18" i="45"/>
  <c r="CC18" i="45"/>
  <c r="CB18" i="45"/>
  <c r="CA18" i="45"/>
  <c r="BZ18" i="45"/>
  <c r="BY18" i="45"/>
  <c r="BX18" i="45"/>
  <c r="BW18" i="45"/>
  <c r="BV18" i="45"/>
  <c r="BU18" i="45"/>
  <c r="BT18" i="45"/>
  <c r="BS18" i="45"/>
  <c r="BR18" i="45"/>
  <c r="BQ18" i="45"/>
  <c r="BP18" i="45"/>
  <c r="BO18" i="45"/>
  <c r="BN18" i="45"/>
  <c r="BM18" i="45"/>
  <c r="BL18" i="45"/>
  <c r="BK18" i="45"/>
  <c r="BJ18" i="45"/>
  <c r="BI18" i="45"/>
  <c r="BH18" i="45"/>
  <c r="BG18" i="45"/>
  <c r="D18" i="45"/>
  <c r="DE17" i="45"/>
  <c r="DD17" i="45"/>
  <c r="DC17" i="45"/>
  <c r="DB17" i="45"/>
  <c r="DA17" i="45"/>
  <c r="CZ17" i="45"/>
  <c r="CY17" i="45"/>
  <c r="CX17" i="45"/>
  <c r="CW17" i="45"/>
  <c r="CV17" i="45"/>
  <c r="CU17" i="45"/>
  <c r="CT17" i="45"/>
  <c r="CS17" i="45"/>
  <c r="CR17" i="45"/>
  <c r="CQ17" i="45"/>
  <c r="CP17" i="45"/>
  <c r="CO17" i="45"/>
  <c r="CN17" i="45"/>
  <c r="CM17" i="45"/>
  <c r="CL17" i="45"/>
  <c r="CK17" i="45"/>
  <c r="CJ17" i="45"/>
  <c r="CI17" i="45"/>
  <c r="CH17" i="45"/>
  <c r="CG17" i="45"/>
  <c r="CE17" i="45"/>
  <c r="CD17" i="45"/>
  <c r="CC17" i="45"/>
  <c r="CB17" i="45"/>
  <c r="EB17" i="45" s="1"/>
  <c r="CA17" i="45"/>
  <c r="BZ17" i="45"/>
  <c r="BY17" i="45"/>
  <c r="BX17" i="45"/>
  <c r="DX17" i="45" s="1"/>
  <c r="BW17" i="45"/>
  <c r="BV17" i="45"/>
  <c r="BU17" i="45"/>
  <c r="BT17" i="45"/>
  <c r="DT17" i="45" s="1"/>
  <c r="BS17" i="45"/>
  <c r="BR17" i="45"/>
  <c r="BQ17" i="45"/>
  <c r="BP17" i="45"/>
  <c r="BO17" i="45"/>
  <c r="BN17" i="45"/>
  <c r="BM17" i="45"/>
  <c r="BL17" i="45"/>
  <c r="BK17" i="45"/>
  <c r="BJ17" i="45"/>
  <c r="BI17" i="45"/>
  <c r="BH17" i="45"/>
  <c r="BG17" i="45"/>
  <c r="D17" i="45"/>
  <c r="BA15" i="45"/>
  <c r="EE15" i="45" s="1"/>
  <c r="FE15" i="45" s="1"/>
  <c r="AY15" i="45"/>
  <c r="ED15" i="45" s="1"/>
  <c r="FD15" i="45" s="1"/>
  <c r="AW15" i="45"/>
  <c r="EC15" i="45" s="1"/>
  <c r="FC15" i="45" s="1"/>
  <c r="AU15" i="45"/>
  <c r="EB15" i="45" s="1"/>
  <c r="FB15" i="45" s="1"/>
  <c r="AS15" i="45"/>
  <c r="EA15" i="45" s="1"/>
  <c r="FA15" i="45" s="1"/>
  <c r="AQ15" i="45"/>
  <c r="DZ15" i="45" s="1"/>
  <c r="EZ15" i="45" s="1"/>
  <c r="AO15" i="45"/>
  <c r="DY15" i="45" s="1"/>
  <c r="EY15" i="45" s="1"/>
  <c r="AM15" i="45"/>
  <c r="DX15" i="45" s="1"/>
  <c r="EX15" i="45" s="1"/>
  <c r="AK15" i="45"/>
  <c r="DW15" i="45" s="1"/>
  <c r="EW15" i="45" s="1"/>
  <c r="AI15" i="45"/>
  <c r="DV15" i="45" s="1"/>
  <c r="EV15" i="45" s="1"/>
  <c r="AG15" i="45"/>
  <c r="DU15" i="45" s="1"/>
  <c r="EU15" i="45" s="1"/>
  <c r="AE15" i="45"/>
  <c r="DT15" i="45" s="1"/>
  <c r="ET15" i="45" s="1"/>
  <c r="AC15" i="45"/>
  <c r="DS15" i="45" s="1"/>
  <c r="ES15" i="45" s="1"/>
  <c r="AA15" i="45"/>
  <c r="DR15" i="45" s="1"/>
  <c r="ER15" i="45" s="1"/>
  <c r="Y15" i="45"/>
  <c r="DQ15" i="45" s="1"/>
  <c r="EQ15" i="45" s="1"/>
  <c r="W15" i="45"/>
  <c r="DP15" i="45" s="1"/>
  <c r="EP15" i="45" s="1"/>
  <c r="U15" i="45"/>
  <c r="DO15" i="45" s="1"/>
  <c r="EO15" i="45" s="1"/>
  <c r="S15" i="45"/>
  <c r="DN15" i="45" s="1"/>
  <c r="EN15" i="45" s="1"/>
  <c r="Q15" i="45"/>
  <c r="DM15" i="45" s="1"/>
  <c r="EM15" i="45" s="1"/>
  <c r="O15" i="45"/>
  <c r="DL15" i="45" s="1"/>
  <c r="EL15" i="45" s="1"/>
  <c r="M15" i="45"/>
  <c r="DK15" i="45" s="1"/>
  <c r="EK15" i="45" s="1"/>
  <c r="K15" i="45"/>
  <c r="DJ15" i="45" s="1"/>
  <c r="I15" i="45"/>
  <c r="DI15" i="45" s="1"/>
  <c r="EI15" i="45" s="1"/>
  <c r="G15" i="45"/>
  <c r="DH15" i="45" s="1"/>
  <c r="EH15" i="45" s="1"/>
  <c r="E15" i="45"/>
  <c r="DG15" i="45" s="1"/>
  <c r="EG15" i="45" s="1"/>
  <c r="B5" i="45"/>
  <c r="DE37" i="44"/>
  <c r="DD37" i="44"/>
  <c r="DC37" i="44"/>
  <c r="DB37" i="44"/>
  <c r="DA37" i="44"/>
  <c r="CZ37" i="44"/>
  <c r="CY37" i="44"/>
  <c r="CX37" i="44"/>
  <c r="CW37" i="44"/>
  <c r="CV37" i="44"/>
  <c r="CU37" i="44"/>
  <c r="CT37" i="44"/>
  <c r="CS37" i="44"/>
  <c r="CR37" i="44"/>
  <c r="CQ37" i="44"/>
  <c r="CP37" i="44"/>
  <c r="CO37" i="44"/>
  <c r="CN37" i="44"/>
  <c r="CM37" i="44"/>
  <c r="CL37" i="44"/>
  <c r="CK37" i="44"/>
  <c r="CJ37" i="44"/>
  <c r="CI37" i="44"/>
  <c r="CH37" i="44"/>
  <c r="CG37" i="44"/>
  <c r="CE37" i="44"/>
  <c r="CD37" i="44"/>
  <c r="CC37" i="44"/>
  <c r="CB37" i="44"/>
  <c r="CA37" i="44"/>
  <c r="BZ37" i="44"/>
  <c r="BY37" i="44"/>
  <c r="EY37" i="44" s="1"/>
  <c r="BX37" i="44"/>
  <c r="BW37" i="44"/>
  <c r="BV37" i="44"/>
  <c r="BU37" i="44"/>
  <c r="BT37" i="44"/>
  <c r="BS37" i="44"/>
  <c r="BR37" i="44"/>
  <c r="BQ37" i="44"/>
  <c r="BP37" i="44"/>
  <c r="BO37" i="44"/>
  <c r="BN37" i="44"/>
  <c r="BM37" i="44"/>
  <c r="BL37" i="44"/>
  <c r="BK37" i="44"/>
  <c r="BJ37" i="44"/>
  <c r="BI37" i="44"/>
  <c r="BH37" i="44"/>
  <c r="BG37" i="44"/>
  <c r="D37" i="44"/>
  <c r="DE36" i="44"/>
  <c r="DD36" i="44"/>
  <c r="DC36" i="44"/>
  <c r="DB36" i="44"/>
  <c r="DA36" i="44"/>
  <c r="CZ36" i="44"/>
  <c r="CY36" i="44"/>
  <c r="CX36" i="44"/>
  <c r="CW36" i="44"/>
  <c r="CV36" i="44"/>
  <c r="CU36" i="44"/>
  <c r="CT36" i="44"/>
  <c r="CS36" i="44"/>
  <c r="CR36" i="44"/>
  <c r="CQ36" i="44"/>
  <c r="CP36" i="44"/>
  <c r="CO36" i="44"/>
  <c r="CN36" i="44"/>
  <c r="CM36" i="44"/>
  <c r="CL36" i="44"/>
  <c r="CK36" i="44"/>
  <c r="CJ36" i="44"/>
  <c r="CI36" i="44"/>
  <c r="CH36" i="44"/>
  <c r="CG36" i="44"/>
  <c r="CE36" i="44"/>
  <c r="CD36" i="44"/>
  <c r="CC36" i="44"/>
  <c r="CB36" i="44"/>
  <c r="CA36" i="44"/>
  <c r="BZ36" i="44"/>
  <c r="BY36" i="44"/>
  <c r="BX36" i="44"/>
  <c r="BW36" i="44"/>
  <c r="BV36" i="44"/>
  <c r="BU36" i="44"/>
  <c r="BT36" i="44"/>
  <c r="BS36" i="44"/>
  <c r="BR36" i="44"/>
  <c r="BQ36" i="44"/>
  <c r="BP36" i="44"/>
  <c r="BO36" i="44"/>
  <c r="BN36" i="44"/>
  <c r="BM36" i="44"/>
  <c r="BL36" i="44"/>
  <c r="BK36" i="44"/>
  <c r="BJ36" i="44"/>
  <c r="BI36" i="44"/>
  <c r="BH36" i="44"/>
  <c r="BG36" i="44"/>
  <c r="D36" i="44"/>
  <c r="DE35" i="44"/>
  <c r="DD35" i="44"/>
  <c r="DC35" i="44"/>
  <c r="DB35" i="44"/>
  <c r="DA35" i="44"/>
  <c r="CZ35" i="44"/>
  <c r="CY35" i="44"/>
  <c r="CX35" i="44"/>
  <c r="CW35" i="44"/>
  <c r="CV35" i="44"/>
  <c r="CU35" i="44"/>
  <c r="CT35" i="44"/>
  <c r="CS35" i="44"/>
  <c r="CR35" i="44"/>
  <c r="CQ35" i="44"/>
  <c r="CP35" i="44"/>
  <c r="CO35" i="44"/>
  <c r="CN35" i="44"/>
  <c r="CM35" i="44"/>
  <c r="CL35" i="44"/>
  <c r="CK35" i="44"/>
  <c r="CJ35" i="44"/>
  <c r="CI35" i="44"/>
  <c r="CH35" i="44"/>
  <c r="CG35" i="44"/>
  <c r="CE35" i="44"/>
  <c r="CD35" i="44"/>
  <c r="CC35" i="44"/>
  <c r="CB35" i="44"/>
  <c r="CA35" i="44"/>
  <c r="BZ35" i="44"/>
  <c r="BY35" i="44"/>
  <c r="BX35" i="44"/>
  <c r="BW35" i="44"/>
  <c r="BV35" i="44"/>
  <c r="BU35" i="44"/>
  <c r="BT35" i="44"/>
  <c r="BS35" i="44"/>
  <c r="BR35" i="44"/>
  <c r="BQ35" i="44"/>
  <c r="BP35" i="44"/>
  <c r="BO35" i="44"/>
  <c r="BN35" i="44"/>
  <c r="BM35" i="44"/>
  <c r="BL35" i="44"/>
  <c r="BK35" i="44"/>
  <c r="BJ35" i="44"/>
  <c r="BI35" i="44"/>
  <c r="BH35" i="44"/>
  <c r="BG35" i="44"/>
  <c r="D35" i="44"/>
  <c r="DE34" i="44"/>
  <c r="DD34" i="44"/>
  <c r="DC34" i="44"/>
  <c r="DB34" i="44"/>
  <c r="DA34" i="44"/>
  <c r="CZ34" i="44"/>
  <c r="CY34" i="44"/>
  <c r="CX34" i="44"/>
  <c r="CW34" i="44"/>
  <c r="CV34" i="44"/>
  <c r="CU34" i="44"/>
  <c r="CT34" i="44"/>
  <c r="CS34" i="44"/>
  <c r="CR34" i="44"/>
  <c r="CQ34" i="44"/>
  <c r="CP34" i="44"/>
  <c r="CO34" i="44"/>
  <c r="CN34" i="44"/>
  <c r="CM34" i="44"/>
  <c r="CL34" i="44"/>
  <c r="CK34" i="44"/>
  <c r="CJ34" i="44"/>
  <c r="CI34" i="44"/>
  <c r="CH34" i="44"/>
  <c r="CG34" i="44"/>
  <c r="CE34" i="44"/>
  <c r="CD34" i="44"/>
  <c r="CC34" i="44"/>
  <c r="CB34" i="44"/>
  <c r="CA34" i="44"/>
  <c r="BZ34" i="44"/>
  <c r="BY34" i="44"/>
  <c r="BX34" i="44"/>
  <c r="BW34" i="44"/>
  <c r="BV34" i="44"/>
  <c r="BU34" i="44"/>
  <c r="BT34" i="44"/>
  <c r="BS34" i="44"/>
  <c r="BR34" i="44"/>
  <c r="BQ34" i="44"/>
  <c r="BP34" i="44"/>
  <c r="BO34" i="44"/>
  <c r="BN34" i="44"/>
  <c r="BM34" i="44"/>
  <c r="BL34" i="44"/>
  <c r="BK34" i="44"/>
  <c r="BJ34" i="44"/>
  <c r="BI34" i="44"/>
  <c r="BH34" i="44"/>
  <c r="BG34" i="44"/>
  <c r="D34" i="44"/>
  <c r="DE33" i="44"/>
  <c r="DD33" i="44"/>
  <c r="DC33" i="44"/>
  <c r="DB33" i="44"/>
  <c r="DA33" i="44"/>
  <c r="CZ33" i="44"/>
  <c r="CY33" i="44"/>
  <c r="CX33" i="44"/>
  <c r="CW33" i="44"/>
  <c r="CV33" i="44"/>
  <c r="CU33" i="44"/>
  <c r="CT33" i="44"/>
  <c r="CS33" i="44"/>
  <c r="CR33" i="44"/>
  <c r="CQ33" i="44"/>
  <c r="CP33" i="44"/>
  <c r="CO33" i="44"/>
  <c r="CN33" i="44"/>
  <c r="CM33" i="44"/>
  <c r="CL33" i="44"/>
  <c r="CK33" i="44"/>
  <c r="CJ33" i="44"/>
  <c r="CI33" i="44"/>
  <c r="CH33" i="44"/>
  <c r="CG33" i="44"/>
  <c r="CE33" i="44"/>
  <c r="CD33" i="44"/>
  <c r="CC33" i="44"/>
  <c r="CB33" i="44"/>
  <c r="CA33" i="44"/>
  <c r="BZ33" i="44"/>
  <c r="BY33" i="44"/>
  <c r="BX33" i="44"/>
  <c r="BW33" i="44"/>
  <c r="BV33" i="44"/>
  <c r="BU33" i="44"/>
  <c r="BT33" i="44"/>
  <c r="BS33" i="44"/>
  <c r="BR33" i="44"/>
  <c r="BQ33" i="44"/>
  <c r="BP33" i="44"/>
  <c r="BO33" i="44"/>
  <c r="BN33" i="44"/>
  <c r="BM33" i="44"/>
  <c r="BL33" i="44"/>
  <c r="BK33" i="44"/>
  <c r="BJ33" i="44"/>
  <c r="BI33" i="44"/>
  <c r="BH33" i="44"/>
  <c r="BG33" i="44"/>
  <c r="D33" i="44"/>
  <c r="DE32" i="44"/>
  <c r="DD32" i="44"/>
  <c r="DC32" i="44"/>
  <c r="DB32" i="44"/>
  <c r="DA32" i="44"/>
  <c r="CZ32" i="44"/>
  <c r="CY32" i="44"/>
  <c r="CX32" i="44"/>
  <c r="CW32" i="44"/>
  <c r="CV32" i="44"/>
  <c r="CU32" i="44"/>
  <c r="CT32" i="44"/>
  <c r="CS32" i="44"/>
  <c r="CR32" i="44"/>
  <c r="CQ32" i="44"/>
  <c r="CP32" i="44"/>
  <c r="CO32" i="44"/>
  <c r="CN32" i="44"/>
  <c r="CM32" i="44"/>
  <c r="CL32" i="44"/>
  <c r="CK32" i="44"/>
  <c r="CJ32" i="44"/>
  <c r="CI32" i="44"/>
  <c r="CH32" i="44"/>
  <c r="CG32" i="44"/>
  <c r="CE32" i="44"/>
  <c r="CD32" i="44"/>
  <c r="CC32" i="44"/>
  <c r="CB32" i="44"/>
  <c r="CA32" i="44"/>
  <c r="BZ32" i="44"/>
  <c r="BY32" i="44"/>
  <c r="BX32" i="44"/>
  <c r="BW32" i="44"/>
  <c r="BV32" i="44"/>
  <c r="BU32" i="44"/>
  <c r="BT32" i="44"/>
  <c r="BS32" i="44"/>
  <c r="BR32" i="44"/>
  <c r="BQ32" i="44"/>
  <c r="BP32" i="44"/>
  <c r="BO32" i="44"/>
  <c r="BN32" i="44"/>
  <c r="BM32" i="44"/>
  <c r="BL32" i="44"/>
  <c r="BK32" i="44"/>
  <c r="BJ32" i="44"/>
  <c r="BI32" i="44"/>
  <c r="BH32" i="44"/>
  <c r="BG32" i="44"/>
  <c r="D32" i="44"/>
  <c r="DE31" i="44"/>
  <c r="DD31" i="44"/>
  <c r="DC31" i="44"/>
  <c r="DB31" i="44"/>
  <c r="DA31" i="44"/>
  <c r="CZ31" i="44"/>
  <c r="CY31" i="44"/>
  <c r="CX31" i="44"/>
  <c r="CW31" i="44"/>
  <c r="CV31" i="44"/>
  <c r="CU31" i="44"/>
  <c r="CT31" i="44"/>
  <c r="CS31" i="44"/>
  <c r="CR31" i="44"/>
  <c r="CQ31" i="44"/>
  <c r="CP31" i="44"/>
  <c r="CO31" i="44"/>
  <c r="CN31" i="44"/>
  <c r="CM31" i="44"/>
  <c r="CL31" i="44"/>
  <c r="CK31" i="44"/>
  <c r="CJ31" i="44"/>
  <c r="CI31" i="44"/>
  <c r="CH31" i="44"/>
  <c r="CG31" i="44"/>
  <c r="CE31" i="44"/>
  <c r="CD31" i="44"/>
  <c r="CC31" i="44"/>
  <c r="CB31" i="44"/>
  <c r="CA31" i="44"/>
  <c r="BZ31" i="44"/>
  <c r="BY31" i="44"/>
  <c r="BX31" i="44"/>
  <c r="BW31" i="44"/>
  <c r="BV31" i="44"/>
  <c r="BU31" i="44"/>
  <c r="BT31" i="44"/>
  <c r="BS31" i="44"/>
  <c r="BR31" i="44"/>
  <c r="BQ31" i="44"/>
  <c r="BP31" i="44"/>
  <c r="BO31" i="44"/>
  <c r="BN31" i="44"/>
  <c r="BM31" i="44"/>
  <c r="BL31" i="44"/>
  <c r="BK31" i="44"/>
  <c r="BJ31" i="44"/>
  <c r="BI31" i="44"/>
  <c r="BH31" i="44"/>
  <c r="BG31" i="44"/>
  <c r="D31" i="44"/>
  <c r="DE30" i="44"/>
  <c r="DD30" i="44"/>
  <c r="DC30" i="44"/>
  <c r="DB30" i="44"/>
  <c r="DA30" i="44"/>
  <c r="CZ30" i="44"/>
  <c r="CY30" i="44"/>
  <c r="CX30" i="44"/>
  <c r="CW30" i="44"/>
  <c r="CV30" i="44"/>
  <c r="CU30" i="44"/>
  <c r="CT30" i="44"/>
  <c r="CS30" i="44"/>
  <c r="CR30" i="44"/>
  <c r="CQ30" i="44"/>
  <c r="CP30" i="44"/>
  <c r="CO30" i="44"/>
  <c r="CN30" i="44"/>
  <c r="CM30" i="44"/>
  <c r="CL30" i="44"/>
  <c r="CK30" i="44"/>
  <c r="CJ30" i="44"/>
  <c r="CI30" i="44"/>
  <c r="CH30" i="44"/>
  <c r="CG30" i="44"/>
  <c r="CE30" i="44"/>
  <c r="CD30" i="44"/>
  <c r="ED30" i="44" s="1"/>
  <c r="CC30" i="44"/>
  <c r="CB30" i="44"/>
  <c r="EB30" i="44" s="1"/>
  <c r="CA30" i="44"/>
  <c r="BZ30" i="44"/>
  <c r="DZ30" i="44" s="1"/>
  <c r="BY30" i="44"/>
  <c r="BX30" i="44"/>
  <c r="DX30" i="44" s="1"/>
  <c r="BW30" i="44"/>
  <c r="BV30" i="44"/>
  <c r="DV30" i="44" s="1"/>
  <c r="BU30" i="44"/>
  <c r="BT30" i="44"/>
  <c r="DT30" i="44" s="1"/>
  <c r="BS30" i="44"/>
  <c r="BR30" i="44"/>
  <c r="DR30" i="44" s="1"/>
  <c r="BQ30" i="44"/>
  <c r="BP30" i="44"/>
  <c r="BO30" i="44"/>
  <c r="BN30" i="44"/>
  <c r="DN30" i="44" s="1"/>
  <c r="BM30" i="44"/>
  <c r="BL30" i="44"/>
  <c r="BK30" i="44"/>
  <c r="BJ30" i="44"/>
  <c r="DJ30" i="44" s="1"/>
  <c r="BI30" i="44"/>
  <c r="BH30" i="44"/>
  <c r="BG30" i="44"/>
  <c r="D30" i="44"/>
  <c r="DE29" i="44"/>
  <c r="DD29" i="44"/>
  <c r="DC29" i="44"/>
  <c r="DB29" i="44"/>
  <c r="DA29" i="44"/>
  <c r="CZ29" i="44"/>
  <c r="CY29" i="44"/>
  <c r="CX29" i="44"/>
  <c r="CW29" i="44"/>
  <c r="CV29" i="44"/>
  <c r="CU29" i="44"/>
  <c r="CT29" i="44"/>
  <c r="CS29" i="44"/>
  <c r="CR29" i="44"/>
  <c r="CQ29" i="44"/>
  <c r="CP29" i="44"/>
  <c r="CO29" i="44"/>
  <c r="CN29" i="44"/>
  <c r="CM29" i="44"/>
  <c r="CL29" i="44"/>
  <c r="CK29" i="44"/>
  <c r="CJ29" i="44"/>
  <c r="CI29" i="44"/>
  <c r="CH29" i="44"/>
  <c r="CG29" i="44"/>
  <c r="CE29" i="44"/>
  <c r="CD29" i="44"/>
  <c r="CC29" i="44"/>
  <c r="EC29" i="44" s="1"/>
  <c r="CB29" i="44"/>
  <c r="CA29" i="44"/>
  <c r="EA29" i="44" s="1"/>
  <c r="BZ29" i="44"/>
  <c r="BY29" i="44"/>
  <c r="DY29" i="44" s="1"/>
  <c r="BX29" i="44"/>
  <c r="BW29" i="44"/>
  <c r="DW29" i="44" s="1"/>
  <c r="BV29" i="44"/>
  <c r="BU29" i="44"/>
  <c r="DU29" i="44" s="1"/>
  <c r="BT29" i="44"/>
  <c r="BS29" i="44"/>
  <c r="DS29" i="44" s="1"/>
  <c r="BR29" i="44"/>
  <c r="BQ29" i="44"/>
  <c r="DQ29" i="44" s="1"/>
  <c r="BP29" i="44"/>
  <c r="BO29" i="44"/>
  <c r="BN29" i="44"/>
  <c r="BM29" i="44"/>
  <c r="BL29" i="44"/>
  <c r="BK29" i="44"/>
  <c r="DK29" i="44" s="1"/>
  <c r="BJ29" i="44"/>
  <c r="BI29" i="44"/>
  <c r="BH29" i="44"/>
  <c r="BG29" i="44"/>
  <c r="D29" i="44"/>
  <c r="DE28" i="44"/>
  <c r="DD28" i="44"/>
  <c r="DC28" i="44"/>
  <c r="DB28" i="44"/>
  <c r="DA28" i="44"/>
  <c r="CZ28" i="44"/>
  <c r="CY28" i="44"/>
  <c r="CX28" i="44"/>
  <c r="CW28" i="44"/>
  <c r="CV28" i="44"/>
  <c r="CU28" i="44"/>
  <c r="CT28" i="44"/>
  <c r="CS28" i="44"/>
  <c r="CR28" i="44"/>
  <c r="CQ28" i="44"/>
  <c r="CP28" i="44"/>
  <c r="CO28" i="44"/>
  <c r="CN28" i="44"/>
  <c r="CM28" i="44"/>
  <c r="CL28" i="44"/>
  <c r="CK28" i="44"/>
  <c r="CJ28" i="44"/>
  <c r="CI28" i="44"/>
  <c r="CH28" i="44"/>
  <c r="CG28" i="44"/>
  <c r="CE28" i="44"/>
  <c r="CD28" i="44"/>
  <c r="CC28" i="44"/>
  <c r="CB28" i="44"/>
  <c r="EB28" i="44" s="1"/>
  <c r="CA28" i="44"/>
  <c r="BZ28" i="44"/>
  <c r="BY28" i="44"/>
  <c r="BX28" i="44"/>
  <c r="DX28" i="44" s="1"/>
  <c r="BW28" i="44"/>
  <c r="BV28" i="44"/>
  <c r="BU28" i="44"/>
  <c r="BT28" i="44"/>
  <c r="DT28" i="44" s="1"/>
  <c r="BS28" i="44"/>
  <c r="BR28" i="44"/>
  <c r="BQ28" i="44"/>
  <c r="BP28" i="44"/>
  <c r="DP28" i="44" s="1"/>
  <c r="BO28" i="44"/>
  <c r="BN28" i="44"/>
  <c r="BM28" i="44"/>
  <c r="BL28" i="44"/>
  <c r="DL28" i="44" s="1"/>
  <c r="BK28" i="44"/>
  <c r="BJ28" i="44"/>
  <c r="BI28" i="44"/>
  <c r="BH28" i="44"/>
  <c r="DH28" i="44" s="1"/>
  <c r="BG28" i="44"/>
  <c r="D28" i="44"/>
  <c r="DE27" i="44"/>
  <c r="DD27" i="44"/>
  <c r="DC27" i="44"/>
  <c r="DB27" i="44"/>
  <c r="DA27" i="44"/>
  <c r="CZ27" i="44"/>
  <c r="CY27" i="44"/>
  <c r="CX27" i="44"/>
  <c r="CW27" i="44"/>
  <c r="CV27" i="44"/>
  <c r="CU27" i="44"/>
  <c r="CT27" i="44"/>
  <c r="CS27" i="44"/>
  <c r="CR27" i="44"/>
  <c r="CQ27" i="44"/>
  <c r="CP27" i="44"/>
  <c r="CO27" i="44"/>
  <c r="CN27" i="44"/>
  <c r="CM27" i="44"/>
  <c r="CL27" i="44"/>
  <c r="CK27" i="44"/>
  <c r="CJ27" i="44"/>
  <c r="CI27" i="44"/>
  <c r="CH27" i="44"/>
  <c r="CG27" i="44"/>
  <c r="CE27" i="44"/>
  <c r="CD27" i="44"/>
  <c r="CC27" i="44"/>
  <c r="CB27" i="44"/>
  <c r="CA27" i="44"/>
  <c r="BZ27" i="44"/>
  <c r="BY27" i="44"/>
  <c r="BX27" i="44"/>
  <c r="BW27" i="44"/>
  <c r="BV27" i="44"/>
  <c r="BU27" i="44"/>
  <c r="BT27" i="44"/>
  <c r="BS27" i="44"/>
  <c r="BR27" i="44"/>
  <c r="BQ27" i="44"/>
  <c r="BP27" i="44"/>
  <c r="BO27" i="44"/>
  <c r="BN27" i="44"/>
  <c r="BM27" i="44"/>
  <c r="BL27" i="44"/>
  <c r="BK27" i="44"/>
  <c r="BJ27" i="44"/>
  <c r="BI27" i="44"/>
  <c r="BH27" i="44"/>
  <c r="BG27" i="44"/>
  <c r="D27" i="44"/>
  <c r="DE26" i="44"/>
  <c r="DD26" i="44"/>
  <c r="DC26" i="44"/>
  <c r="DB26" i="44"/>
  <c r="DA26" i="44"/>
  <c r="CZ26" i="44"/>
  <c r="CY26" i="44"/>
  <c r="CX26" i="44"/>
  <c r="CW26" i="44"/>
  <c r="CV26" i="44"/>
  <c r="CU26" i="44"/>
  <c r="CT26" i="44"/>
  <c r="CS26" i="44"/>
  <c r="CR26" i="44"/>
  <c r="CQ26" i="44"/>
  <c r="CP26" i="44"/>
  <c r="CO26" i="44"/>
  <c r="CN26" i="44"/>
  <c r="CM26" i="44"/>
  <c r="CL26" i="44"/>
  <c r="CK26" i="44"/>
  <c r="CJ26" i="44"/>
  <c r="CI26" i="44"/>
  <c r="CH26" i="44"/>
  <c r="CG26" i="44"/>
  <c r="CE26" i="44"/>
  <c r="CD26" i="44"/>
  <c r="CC26" i="44"/>
  <c r="CB26" i="44"/>
  <c r="CA26" i="44"/>
  <c r="BZ26" i="44"/>
  <c r="BY26" i="44"/>
  <c r="BX26" i="44"/>
  <c r="BW26" i="44"/>
  <c r="BV26" i="44"/>
  <c r="BU26" i="44"/>
  <c r="BT26" i="44"/>
  <c r="BS26" i="44"/>
  <c r="BR26" i="44"/>
  <c r="BQ26" i="44"/>
  <c r="BP26" i="44"/>
  <c r="BO26" i="44"/>
  <c r="BN26" i="44"/>
  <c r="BM26" i="44"/>
  <c r="BL26" i="44"/>
  <c r="BK26" i="44"/>
  <c r="BJ26" i="44"/>
  <c r="BI26" i="44"/>
  <c r="BH26" i="44"/>
  <c r="BG26" i="44"/>
  <c r="D26" i="44"/>
  <c r="DE25" i="44"/>
  <c r="DD25" i="44"/>
  <c r="DC25" i="44"/>
  <c r="DB25" i="44"/>
  <c r="DA25" i="44"/>
  <c r="CZ25" i="44"/>
  <c r="CY25" i="44"/>
  <c r="CX25" i="44"/>
  <c r="CW25" i="44"/>
  <c r="CV25" i="44"/>
  <c r="CU25" i="44"/>
  <c r="CT25" i="44"/>
  <c r="CS25" i="44"/>
  <c r="CR25" i="44"/>
  <c r="CQ25" i="44"/>
  <c r="CP25" i="44"/>
  <c r="CO25" i="44"/>
  <c r="CN25" i="44"/>
  <c r="CM25" i="44"/>
  <c r="CL25" i="44"/>
  <c r="CK25" i="44"/>
  <c r="CJ25" i="44"/>
  <c r="CI25" i="44"/>
  <c r="CH25" i="44"/>
  <c r="CG25" i="44"/>
  <c r="CE25" i="44"/>
  <c r="CD25" i="44"/>
  <c r="CC25" i="44"/>
  <c r="CB25" i="44"/>
  <c r="CA25" i="44"/>
  <c r="BZ25" i="44"/>
  <c r="BY25" i="44"/>
  <c r="BX25" i="44"/>
  <c r="BW25" i="44"/>
  <c r="BV25" i="44"/>
  <c r="BU25" i="44"/>
  <c r="BT25" i="44"/>
  <c r="BS25" i="44"/>
  <c r="BR25" i="44"/>
  <c r="BQ25" i="44"/>
  <c r="BP25" i="44"/>
  <c r="BO25" i="44"/>
  <c r="BN25" i="44"/>
  <c r="BM25" i="44"/>
  <c r="BL25" i="44"/>
  <c r="BK25" i="44"/>
  <c r="BJ25" i="44"/>
  <c r="BI25" i="44"/>
  <c r="BH25" i="44"/>
  <c r="BG25" i="44"/>
  <c r="D25" i="44"/>
  <c r="DE24" i="44"/>
  <c r="DD24" i="44"/>
  <c r="DC24" i="44"/>
  <c r="DB24" i="44"/>
  <c r="DA24" i="44"/>
  <c r="CZ24" i="44"/>
  <c r="CY24" i="44"/>
  <c r="CX24" i="44"/>
  <c r="CW24" i="44"/>
  <c r="CV24" i="44"/>
  <c r="CU24" i="44"/>
  <c r="CT24" i="44"/>
  <c r="CS24" i="44"/>
  <c r="CR24" i="44"/>
  <c r="CQ24" i="44"/>
  <c r="CP24" i="44"/>
  <c r="CO24" i="44"/>
  <c r="CN24" i="44"/>
  <c r="CM24" i="44"/>
  <c r="CL24" i="44"/>
  <c r="CK24" i="44"/>
  <c r="CJ24" i="44"/>
  <c r="CI24" i="44"/>
  <c r="CH24" i="44"/>
  <c r="CG24" i="44"/>
  <c r="CE24" i="44"/>
  <c r="CD24" i="44"/>
  <c r="CC24" i="44"/>
  <c r="CB24" i="44"/>
  <c r="CA24" i="44"/>
  <c r="BZ24" i="44"/>
  <c r="BY24" i="44"/>
  <c r="BX24" i="44"/>
  <c r="BW24" i="44"/>
  <c r="BV24" i="44"/>
  <c r="BU24" i="44"/>
  <c r="BT24" i="44"/>
  <c r="BS24" i="44"/>
  <c r="BR24" i="44"/>
  <c r="BQ24" i="44"/>
  <c r="BP24" i="44"/>
  <c r="BO24" i="44"/>
  <c r="BN24" i="44"/>
  <c r="BM24" i="44"/>
  <c r="BL24" i="44"/>
  <c r="BK24" i="44"/>
  <c r="BJ24" i="44"/>
  <c r="BI24" i="44"/>
  <c r="BH24" i="44"/>
  <c r="BG24" i="44"/>
  <c r="D24" i="44"/>
  <c r="DE23" i="44"/>
  <c r="DD23" i="44"/>
  <c r="DC23" i="44"/>
  <c r="DB23" i="44"/>
  <c r="DA23" i="44"/>
  <c r="CZ23" i="44"/>
  <c r="CY23" i="44"/>
  <c r="CX23" i="44"/>
  <c r="CW23" i="44"/>
  <c r="CV23" i="44"/>
  <c r="CU23" i="44"/>
  <c r="CT23" i="44"/>
  <c r="CS23" i="44"/>
  <c r="CR23" i="44"/>
  <c r="CQ23" i="44"/>
  <c r="CP23" i="44"/>
  <c r="CO23" i="44"/>
  <c r="CN23" i="44"/>
  <c r="CM23" i="44"/>
  <c r="CL23" i="44"/>
  <c r="CK23" i="44"/>
  <c r="CJ23" i="44"/>
  <c r="CI23" i="44"/>
  <c r="CH23" i="44"/>
  <c r="CG23" i="44"/>
  <c r="CE23" i="44"/>
  <c r="CD23" i="44"/>
  <c r="CC23" i="44"/>
  <c r="CB23" i="44"/>
  <c r="CA23" i="44"/>
  <c r="BZ23" i="44"/>
  <c r="BY23" i="44"/>
  <c r="BX23" i="44"/>
  <c r="BW23" i="44"/>
  <c r="DW23" i="44" s="1"/>
  <c r="BV23" i="44"/>
  <c r="BU23" i="44"/>
  <c r="BT23" i="44"/>
  <c r="BS23" i="44"/>
  <c r="BR23" i="44"/>
  <c r="BQ23" i="44"/>
  <c r="BP23" i="44"/>
  <c r="BO23" i="44"/>
  <c r="BN23" i="44"/>
  <c r="BM23" i="44"/>
  <c r="BL23" i="44"/>
  <c r="BK23" i="44"/>
  <c r="BJ23" i="44"/>
  <c r="BI23" i="44"/>
  <c r="BH23" i="44"/>
  <c r="BG23" i="44"/>
  <c r="D23" i="44"/>
  <c r="DE22" i="44"/>
  <c r="DD22" i="44"/>
  <c r="DC22" i="44"/>
  <c r="DB22" i="44"/>
  <c r="DA22" i="44"/>
  <c r="CZ22" i="44"/>
  <c r="CY22" i="44"/>
  <c r="CX22" i="44"/>
  <c r="CW22" i="44"/>
  <c r="CV22" i="44"/>
  <c r="CU22" i="44"/>
  <c r="CT22" i="44"/>
  <c r="CS22" i="44"/>
  <c r="CR22" i="44"/>
  <c r="CQ22" i="44"/>
  <c r="CP22" i="44"/>
  <c r="CO22" i="44"/>
  <c r="CN22" i="44"/>
  <c r="CM22" i="44"/>
  <c r="CL22" i="44"/>
  <c r="CK22" i="44"/>
  <c r="CJ22" i="44"/>
  <c r="CI22" i="44"/>
  <c r="CH22" i="44"/>
  <c r="CG22" i="44"/>
  <c r="CE22" i="44"/>
  <c r="CD22" i="44"/>
  <c r="CC22" i="44"/>
  <c r="CB22" i="44"/>
  <c r="FB22" i="44" s="1"/>
  <c r="CA22" i="44"/>
  <c r="BZ22" i="44"/>
  <c r="BY22" i="44"/>
  <c r="BX22" i="44"/>
  <c r="EX22" i="44" s="1"/>
  <c r="BW22" i="44"/>
  <c r="BV22" i="44"/>
  <c r="BU22" i="44"/>
  <c r="BT22" i="44"/>
  <c r="ET22" i="44" s="1"/>
  <c r="BS22" i="44"/>
  <c r="BR22" i="44"/>
  <c r="BQ22" i="44"/>
  <c r="BP22" i="44"/>
  <c r="BO22" i="44"/>
  <c r="BN22" i="44"/>
  <c r="BM22" i="44"/>
  <c r="BL22" i="44"/>
  <c r="BK22" i="44"/>
  <c r="BJ22" i="44"/>
  <c r="BI22" i="44"/>
  <c r="BH22" i="44"/>
  <c r="BG22" i="44"/>
  <c r="D22" i="44"/>
  <c r="DE21" i="44"/>
  <c r="DD21" i="44"/>
  <c r="DC21" i="44"/>
  <c r="DB21" i="44"/>
  <c r="DA21" i="44"/>
  <c r="CZ21" i="44"/>
  <c r="CY21" i="44"/>
  <c r="CX21" i="44"/>
  <c r="CW21" i="44"/>
  <c r="CV21" i="44"/>
  <c r="CU21" i="44"/>
  <c r="CT21" i="44"/>
  <c r="CS21" i="44"/>
  <c r="CR21" i="44"/>
  <c r="CQ21" i="44"/>
  <c r="CP21" i="44"/>
  <c r="CO21" i="44"/>
  <c r="CN21" i="44"/>
  <c r="CM21" i="44"/>
  <c r="CL21" i="44"/>
  <c r="CK21" i="44"/>
  <c r="CJ21" i="44"/>
  <c r="CI21" i="44"/>
  <c r="CH21" i="44"/>
  <c r="CG21" i="44"/>
  <c r="CE21" i="44"/>
  <c r="FE21" i="44" s="1"/>
  <c r="CD21" i="44"/>
  <c r="CC21" i="44"/>
  <c r="FC21" i="44" s="1"/>
  <c r="CB21" i="44"/>
  <c r="CA21" i="44"/>
  <c r="FA21" i="44" s="1"/>
  <c r="BZ21" i="44"/>
  <c r="BY21" i="44"/>
  <c r="EY21" i="44" s="1"/>
  <c r="BX21" i="44"/>
  <c r="BW21" i="44"/>
  <c r="EW21" i="44" s="1"/>
  <c r="BV21" i="44"/>
  <c r="BU21" i="44"/>
  <c r="EU21" i="44" s="1"/>
  <c r="BT21" i="44"/>
  <c r="BS21" i="44"/>
  <c r="ES21" i="44" s="1"/>
  <c r="BR21" i="44"/>
  <c r="BQ21" i="44"/>
  <c r="EQ21" i="44" s="1"/>
  <c r="BP21" i="44"/>
  <c r="BO21" i="44"/>
  <c r="BN21" i="44"/>
  <c r="BM21" i="44"/>
  <c r="BL21" i="44"/>
  <c r="BK21" i="44"/>
  <c r="BJ21" i="44"/>
  <c r="BI21" i="44"/>
  <c r="BH21" i="44"/>
  <c r="BG21" i="44"/>
  <c r="D21" i="44"/>
  <c r="DE20" i="44"/>
  <c r="DD20" i="44"/>
  <c r="DC20" i="44"/>
  <c r="DB20" i="44"/>
  <c r="DA20" i="44"/>
  <c r="CZ20" i="44"/>
  <c r="CY20" i="44"/>
  <c r="CX20" i="44"/>
  <c r="CW20" i="44"/>
  <c r="CV20" i="44"/>
  <c r="CU20" i="44"/>
  <c r="CT20" i="44"/>
  <c r="CS20" i="44"/>
  <c r="CR20" i="44"/>
  <c r="CQ20" i="44"/>
  <c r="CP20" i="44"/>
  <c r="CO20" i="44"/>
  <c r="CN20" i="44"/>
  <c r="CM20" i="44"/>
  <c r="CL20" i="44"/>
  <c r="CK20" i="44"/>
  <c r="CJ20" i="44"/>
  <c r="CI20" i="44"/>
  <c r="CH20" i="44"/>
  <c r="CG20" i="44"/>
  <c r="CE20" i="44"/>
  <c r="CD20" i="44"/>
  <c r="CC20" i="44"/>
  <c r="CB20" i="44"/>
  <c r="FB20" i="44" s="1"/>
  <c r="CA20" i="44"/>
  <c r="BZ20" i="44"/>
  <c r="BY20" i="44"/>
  <c r="BX20" i="44"/>
  <c r="EX20" i="44" s="1"/>
  <c r="BW20" i="44"/>
  <c r="BV20" i="44"/>
  <c r="BU20" i="44"/>
  <c r="BT20" i="44"/>
  <c r="ET20" i="44" s="1"/>
  <c r="BS20" i="44"/>
  <c r="BR20" i="44"/>
  <c r="BQ20" i="44"/>
  <c r="BP20" i="44"/>
  <c r="EP20" i="44" s="1"/>
  <c r="BO20" i="44"/>
  <c r="BN20" i="44"/>
  <c r="BM20" i="44"/>
  <c r="BL20" i="44"/>
  <c r="EL20" i="44" s="1"/>
  <c r="BK20" i="44"/>
  <c r="BJ20" i="44"/>
  <c r="BI20" i="44"/>
  <c r="BH20" i="44"/>
  <c r="EH20" i="44" s="1"/>
  <c r="BG20" i="44"/>
  <c r="D20" i="44"/>
  <c r="DE19" i="44"/>
  <c r="DD19" i="44"/>
  <c r="DC19" i="44"/>
  <c r="DB19" i="44"/>
  <c r="DA19" i="44"/>
  <c r="CZ19" i="44"/>
  <c r="CY19" i="44"/>
  <c r="CX19" i="44"/>
  <c r="CW19" i="44"/>
  <c r="CV19" i="44"/>
  <c r="EV19" i="44" s="1"/>
  <c r="CU19" i="44"/>
  <c r="CT19" i="44"/>
  <c r="CS19" i="44"/>
  <c r="CR19" i="44"/>
  <c r="CQ19" i="44"/>
  <c r="CP19" i="44"/>
  <c r="CO19" i="44"/>
  <c r="CN19" i="44"/>
  <c r="CM19" i="44"/>
  <c r="CL19" i="44"/>
  <c r="CK19" i="44"/>
  <c r="CJ19" i="44"/>
  <c r="CI19" i="44"/>
  <c r="CH19" i="44"/>
  <c r="CG19" i="44"/>
  <c r="CE19" i="44"/>
  <c r="FE19" i="44" s="1"/>
  <c r="CD19" i="44"/>
  <c r="CC19" i="44"/>
  <c r="FC19" i="44" s="1"/>
  <c r="CB19" i="44"/>
  <c r="CA19" i="44"/>
  <c r="FA19" i="44" s="1"/>
  <c r="BZ19" i="44"/>
  <c r="BY19" i="44"/>
  <c r="EY19" i="44" s="1"/>
  <c r="BX19" i="44"/>
  <c r="BW19" i="44"/>
  <c r="EW19" i="44" s="1"/>
  <c r="BV19" i="44"/>
  <c r="BU19" i="44"/>
  <c r="EU19" i="44" s="1"/>
  <c r="BT19" i="44"/>
  <c r="BS19" i="44"/>
  <c r="ES19" i="44" s="1"/>
  <c r="BR19" i="44"/>
  <c r="BQ19" i="44"/>
  <c r="EQ19" i="44" s="1"/>
  <c r="BP19" i="44"/>
  <c r="BO19" i="44"/>
  <c r="EO19" i="44" s="1"/>
  <c r="BN19" i="44"/>
  <c r="BM19" i="44"/>
  <c r="BL19" i="44"/>
  <c r="BK19" i="44"/>
  <c r="EK19" i="44" s="1"/>
  <c r="BJ19" i="44"/>
  <c r="BI19" i="44"/>
  <c r="BH19" i="44"/>
  <c r="BG19" i="44"/>
  <c r="EG19" i="44" s="1"/>
  <c r="D19" i="44"/>
  <c r="DE18" i="44"/>
  <c r="DD18" i="44"/>
  <c r="DC18" i="44"/>
  <c r="DB18" i="44"/>
  <c r="DA18" i="44"/>
  <c r="CZ18" i="44"/>
  <c r="CY18" i="44"/>
  <c r="EY18" i="44" s="1"/>
  <c r="CX18" i="44"/>
  <c r="CW18" i="44"/>
  <c r="CV18" i="44"/>
  <c r="CU18" i="44"/>
  <c r="CT18" i="44"/>
  <c r="CS18" i="44"/>
  <c r="CR18" i="44"/>
  <c r="CQ18" i="44"/>
  <c r="CP18" i="44"/>
  <c r="CO18" i="44"/>
  <c r="CN18" i="44"/>
  <c r="CM18" i="44"/>
  <c r="CL18" i="44"/>
  <c r="CK18" i="44"/>
  <c r="CJ18" i="44"/>
  <c r="CI18" i="44"/>
  <c r="CH18" i="44"/>
  <c r="CG18" i="44"/>
  <c r="CE18" i="44"/>
  <c r="CD18" i="44"/>
  <c r="FD18" i="44" s="1"/>
  <c r="CC18" i="44"/>
  <c r="CB18" i="44"/>
  <c r="FB18" i="44" s="1"/>
  <c r="CA18" i="44"/>
  <c r="BZ18" i="44"/>
  <c r="EZ18" i="44" s="1"/>
  <c r="BY18" i="44"/>
  <c r="BX18" i="44"/>
  <c r="EX18" i="44" s="1"/>
  <c r="BW18" i="44"/>
  <c r="BV18" i="44"/>
  <c r="EV18" i="44" s="1"/>
  <c r="BU18" i="44"/>
  <c r="BT18" i="44"/>
  <c r="ET18" i="44" s="1"/>
  <c r="BS18" i="44"/>
  <c r="BR18" i="44"/>
  <c r="ER18" i="44" s="1"/>
  <c r="BQ18" i="44"/>
  <c r="BP18" i="44"/>
  <c r="BO18" i="44"/>
  <c r="BN18" i="44"/>
  <c r="EN18" i="44" s="1"/>
  <c r="BM18" i="44"/>
  <c r="BL18" i="44"/>
  <c r="BK18" i="44"/>
  <c r="BJ18" i="44"/>
  <c r="BI18" i="44"/>
  <c r="BH18" i="44"/>
  <c r="BG18" i="44"/>
  <c r="D18" i="44"/>
  <c r="DE17" i="44"/>
  <c r="DD17" i="44"/>
  <c r="DC17" i="44"/>
  <c r="DB17" i="44"/>
  <c r="DA17" i="44"/>
  <c r="CZ17" i="44"/>
  <c r="CY17" i="44"/>
  <c r="CX17" i="44"/>
  <c r="CW17" i="44"/>
  <c r="CV17" i="44"/>
  <c r="CU17" i="44"/>
  <c r="CT17" i="44"/>
  <c r="CS17" i="44"/>
  <c r="CR17" i="44"/>
  <c r="CQ17" i="44"/>
  <c r="CP17" i="44"/>
  <c r="CO17" i="44"/>
  <c r="CN17" i="44"/>
  <c r="CM17" i="44"/>
  <c r="CL17" i="44"/>
  <c r="CK17" i="44"/>
  <c r="CJ17" i="44"/>
  <c r="CI17" i="44"/>
  <c r="CH17" i="44"/>
  <c r="CG17" i="44"/>
  <c r="CE17" i="44"/>
  <c r="FE17" i="44" s="1"/>
  <c r="CD17" i="44"/>
  <c r="CC17" i="44"/>
  <c r="CB17" i="44"/>
  <c r="CA17" i="44"/>
  <c r="BZ17" i="44"/>
  <c r="BY17" i="44"/>
  <c r="BX17" i="44"/>
  <c r="BW17" i="44"/>
  <c r="EW17" i="44" s="1"/>
  <c r="BV17" i="44"/>
  <c r="BU17" i="44"/>
  <c r="BT17" i="44"/>
  <c r="BS17" i="44"/>
  <c r="BR17" i="44"/>
  <c r="BQ17" i="44"/>
  <c r="BP17" i="44"/>
  <c r="BO17" i="44"/>
  <c r="BN17" i="44"/>
  <c r="BM17" i="44"/>
  <c r="BL17" i="44"/>
  <c r="BK17" i="44"/>
  <c r="BJ17" i="44"/>
  <c r="BI17" i="44"/>
  <c r="BH17" i="44"/>
  <c r="BG17" i="44"/>
  <c r="BA15" i="44"/>
  <c r="EE15" i="44" s="1"/>
  <c r="FE15" i="44" s="1"/>
  <c r="AY15" i="44"/>
  <c r="ED15" i="44" s="1"/>
  <c r="FD15" i="44" s="1"/>
  <c r="AW15" i="44"/>
  <c r="EC15" i="44" s="1"/>
  <c r="FC15" i="44" s="1"/>
  <c r="AU15" i="44"/>
  <c r="EB15" i="44" s="1"/>
  <c r="FB15" i="44" s="1"/>
  <c r="AS15" i="44"/>
  <c r="EA15" i="44" s="1"/>
  <c r="FA15" i="44" s="1"/>
  <c r="AQ15" i="44"/>
  <c r="DZ15" i="44" s="1"/>
  <c r="EZ15" i="44" s="1"/>
  <c r="AO15" i="44"/>
  <c r="DY15" i="44" s="1"/>
  <c r="EY15" i="44" s="1"/>
  <c r="AM15" i="44"/>
  <c r="DX15" i="44" s="1"/>
  <c r="EX15" i="44" s="1"/>
  <c r="AK15" i="44"/>
  <c r="DW15" i="44" s="1"/>
  <c r="EW15" i="44" s="1"/>
  <c r="AI15" i="44"/>
  <c r="DV15" i="44" s="1"/>
  <c r="EV15" i="44" s="1"/>
  <c r="AG15" i="44"/>
  <c r="DU15" i="44" s="1"/>
  <c r="EU15" i="44" s="1"/>
  <c r="AE15" i="44"/>
  <c r="DT15" i="44" s="1"/>
  <c r="ET15" i="44" s="1"/>
  <c r="AC15" i="44"/>
  <c r="DS15" i="44" s="1"/>
  <c r="ES15" i="44" s="1"/>
  <c r="AA15" i="44"/>
  <c r="DR15" i="44" s="1"/>
  <c r="ER15" i="44" s="1"/>
  <c r="Y15" i="44"/>
  <c r="DQ15" i="44" s="1"/>
  <c r="EQ15" i="44" s="1"/>
  <c r="W15" i="44"/>
  <c r="DP15" i="44" s="1"/>
  <c r="EP15" i="44" s="1"/>
  <c r="U15" i="44"/>
  <c r="DO15" i="44" s="1"/>
  <c r="EO15" i="44" s="1"/>
  <c r="S15" i="44"/>
  <c r="DN15" i="44" s="1"/>
  <c r="EN15" i="44" s="1"/>
  <c r="Q15" i="44"/>
  <c r="DM15" i="44" s="1"/>
  <c r="EM15" i="44" s="1"/>
  <c r="O15" i="44"/>
  <c r="DL15" i="44" s="1"/>
  <c r="EL15" i="44" s="1"/>
  <c r="M15" i="44"/>
  <c r="DK15" i="44" s="1"/>
  <c r="EK15" i="44" s="1"/>
  <c r="K15" i="44"/>
  <c r="DJ15" i="44" s="1"/>
  <c r="EJ15" i="44" s="1"/>
  <c r="I15" i="44"/>
  <c r="DI15" i="44" s="1"/>
  <c r="EI15" i="44" s="1"/>
  <c r="G15" i="44"/>
  <c r="DH15" i="44" s="1"/>
  <c r="EH15" i="44" s="1"/>
  <c r="E15" i="44"/>
  <c r="DG15" i="44" s="1"/>
  <c r="EG15" i="44" s="1"/>
  <c r="B5" i="44"/>
  <c r="K20" i="41"/>
  <c r="G20" i="41"/>
  <c r="C20" i="41"/>
  <c r="K17" i="41"/>
  <c r="G17" i="41"/>
  <c r="C17" i="41"/>
  <c r="G14" i="41"/>
  <c r="C14" i="41"/>
  <c r="K11" i="41"/>
  <c r="G11" i="41"/>
  <c r="H5" i="40"/>
  <c r="H5" i="39"/>
  <c r="H5" i="38"/>
  <c r="H5" i="37"/>
  <c r="H5" i="36"/>
  <c r="H5" i="35"/>
  <c r="H5" i="34"/>
  <c r="H5" i="33"/>
  <c r="H5" i="32"/>
  <c r="H5" i="31"/>
  <c r="H5" i="30"/>
  <c r="H5" i="29"/>
  <c r="H5" i="28"/>
  <c r="H5" i="27"/>
  <c r="H5" i="26"/>
  <c r="K19" i="10"/>
  <c r="C19" i="10"/>
  <c r="K16" i="10"/>
  <c r="G16" i="10"/>
  <c r="C16" i="10"/>
  <c r="K13" i="10"/>
  <c r="K10" i="10"/>
  <c r="H5" i="25"/>
  <c r="H5" i="24"/>
  <c r="H5" i="23"/>
  <c r="H5" i="22"/>
  <c r="H5" i="21"/>
  <c r="H5" i="20"/>
  <c r="H5" i="19"/>
  <c r="H5" i="18"/>
  <c r="H5" i="17"/>
  <c r="H5" i="16"/>
  <c r="H5" i="15"/>
  <c r="H5" i="14"/>
  <c r="H5" i="13"/>
  <c r="H5" i="12"/>
  <c r="H5" i="11"/>
  <c r="K19" i="9"/>
  <c r="G19" i="9"/>
  <c r="C19" i="9"/>
  <c r="K16" i="9"/>
  <c r="G16" i="9"/>
  <c r="C16" i="9"/>
  <c r="K13" i="9"/>
  <c r="G13" i="9"/>
  <c r="C13" i="9"/>
  <c r="K10" i="9"/>
  <c r="G10" i="9"/>
  <c r="C10" i="9"/>
  <c r="K7" i="9"/>
  <c r="G7" i="9"/>
  <c r="C7" i="9"/>
  <c r="DV20" i="57" l="1"/>
  <c r="DO41" i="58"/>
  <c r="DX41" i="45"/>
  <c r="DT43" i="49"/>
  <c r="DN45" i="49"/>
  <c r="EU26" i="50"/>
  <c r="EO48" i="50"/>
  <c r="EB35" i="51"/>
  <c r="ES26" i="56"/>
  <c r="EC34" i="57"/>
  <c r="DH24" i="58"/>
  <c r="ET24" i="58"/>
  <c r="EP49" i="58"/>
  <c r="DV51" i="58"/>
  <c r="S35" i="72"/>
  <c r="Q27" i="75" s="1"/>
  <c r="O23" i="81" s="1"/>
  <c r="S39" i="72"/>
  <c r="Q31" i="75" s="1"/>
  <c r="O27" i="81" s="1"/>
  <c r="S43" i="72"/>
  <c r="Q35" i="75" s="1"/>
  <c r="O31" i="81" s="1"/>
  <c r="S47" i="72"/>
  <c r="Q39" i="75" s="1"/>
  <c r="O35" i="81" s="1"/>
  <c r="S51" i="72"/>
  <c r="Q43" i="75" s="1"/>
  <c r="O39" i="81" s="1"/>
  <c r="S55" i="72"/>
  <c r="Q47" i="75" s="1"/>
  <c r="O43" i="81" s="1"/>
  <c r="DM30" i="49"/>
  <c r="DY30" i="49"/>
  <c r="DS40" i="49"/>
  <c r="EE40" i="49"/>
  <c r="DG19" i="50"/>
  <c r="FE19" i="50"/>
  <c r="ES39" i="50"/>
  <c r="EE55" i="50"/>
  <c r="FC31" i="51"/>
  <c r="DT34" i="51"/>
  <c r="DN36" i="51"/>
  <c r="DZ36" i="51"/>
  <c r="EK49" i="51"/>
  <c r="EK53" i="51"/>
  <c r="EQ55" i="51"/>
  <c r="FC55" i="51"/>
  <c r="EW50" i="45"/>
  <c r="EQ52" i="45"/>
  <c r="DX33" i="46"/>
  <c r="DG38" i="47"/>
  <c r="DS38" i="47"/>
  <c r="DZ27" i="48"/>
  <c r="DZ35" i="48"/>
  <c r="DH45" i="48"/>
  <c r="DT53" i="48"/>
  <c r="DW39" i="49"/>
  <c r="DG56" i="49"/>
  <c r="DS56" i="49"/>
  <c r="EE56" i="49"/>
  <c r="EH23" i="50"/>
  <c r="ET23" i="50"/>
  <c r="EN25" i="50"/>
  <c r="EZ25" i="50"/>
  <c r="DH31" i="50"/>
  <c r="EN33" i="50"/>
  <c r="EZ33" i="50"/>
  <c r="DH43" i="50"/>
  <c r="EN49" i="50"/>
  <c r="EZ49" i="50"/>
  <c r="DL21" i="51"/>
  <c r="ER23" i="51"/>
  <c r="FC18" i="44"/>
  <c r="EZ19" i="44"/>
  <c r="DP56" i="46"/>
  <c r="EK41" i="47"/>
  <c r="EQ43" i="47"/>
  <c r="FC43" i="47"/>
  <c r="DI33" i="48"/>
  <c r="DU33" i="48"/>
  <c r="DO43" i="48"/>
  <c r="EA43" i="48"/>
  <c r="EA51" i="48"/>
  <c r="DO55" i="48"/>
  <c r="EA55" i="48"/>
  <c r="DR21" i="49"/>
  <c r="DP46" i="57"/>
  <c r="DO33" i="58"/>
  <c r="DH43" i="49"/>
  <c r="FC48" i="49"/>
  <c r="EI26" i="50"/>
  <c r="FA48" i="50"/>
  <c r="DY40" i="51"/>
  <c r="DH20" i="58"/>
  <c r="FA33" i="58"/>
  <c r="DU35" i="58"/>
  <c r="EA41" i="58"/>
  <c r="FA44" i="45"/>
  <c r="EX33" i="50"/>
  <c r="EX45" i="50"/>
  <c r="EE22" i="51"/>
  <c r="DY44" i="51"/>
  <c r="EB47" i="51"/>
  <c r="EZ19" i="57"/>
  <c r="ET21" i="57"/>
  <c r="DQ34" i="57"/>
  <c r="FC52" i="45"/>
  <c r="DX45" i="46"/>
  <c r="DG46" i="52"/>
  <c r="FE46" i="52"/>
  <c r="DG54" i="52"/>
  <c r="EN23" i="53"/>
  <c r="EH29" i="53"/>
  <c r="DH33" i="53"/>
  <c r="DH24" i="54"/>
  <c r="DO25" i="55"/>
  <c r="DZ32" i="56"/>
  <c r="DY19" i="58"/>
  <c r="ER25" i="58"/>
  <c r="FA26" i="58"/>
  <c r="DH32" i="58"/>
  <c r="ES44" i="45"/>
  <c r="FB49" i="45"/>
  <c r="EC28" i="46"/>
  <c r="ET47" i="46"/>
  <c r="EB26" i="49"/>
  <c r="DL35" i="49"/>
  <c r="EL34" i="50"/>
  <c r="DX42" i="50"/>
  <c r="EY17" i="51"/>
  <c r="FB36" i="51"/>
  <c r="DY49" i="51"/>
  <c r="ET30" i="52"/>
  <c r="EN32" i="52"/>
  <c r="DL36" i="53"/>
  <c r="EW52" i="53"/>
  <c r="FD17" i="54"/>
  <c r="DX19" i="54"/>
  <c r="DL47" i="54"/>
  <c r="DT51" i="55"/>
  <c r="EW54" i="55"/>
  <c r="DT55" i="55"/>
  <c r="DI42" i="56"/>
  <c r="EU46" i="56"/>
  <c r="EB31" i="57"/>
  <c r="EG34" i="57"/>
  <c r="DV37" i="57"/>
  <c r="DX39" i="58"/>
  <c r="DL55" i="58"/>
  <c r="S20" i="63"/>
  <c r="H12" i="75" s="1"/>
  <c r="F8" i="81" s="1"/>
  <c r="S28" i="63"/>
  <c r="H20" i="75" s="1"/>
  <c r="F16" i="81" s="1"/>
  <c r="S36" i="63"/>
  <c r="H28" i="75" s="1"/>
  <c r="F24" i="81" s="1"/>
  <c r="S44" i="63"/>
  <c r="H36" i="75" s="1"/>
  <c r="F32" i="81" s="1"/>
  <c r="S48" i="63"/>
  <c r="H40" i="75" s="1"/>
  <c r="F36" i="81" s="1"/>
  <c r="EA49" i="46"/>
  <c r="EA53" i="46"/>
  <c r="EJ34" i="47"/>
  <c r="EG48" i="50"/>
  <c r="FE48" i="50"/>
  <c r="DT35" i="51"/>
  <c r="DX29" i="52"/>
  <c r="DX45" i="52"/>
  <c r="DL40" i="53"/>
  <c r="FB26" i="54"/>
  <c r="EP34" i="54"/>
  <c r="DG37" i="54"/>
  <c r="EE37" i="54"/>
  <c r="DY39" i="54"/>
  <c r="FC17" i="55"/>
  <c r="DP32" i="56"/>
  <c r="ET54" i="57"/>
  <c r="DX20" i="58"/>
  <c r="DG41" i="58"/>
  <c r="DS41" i="58"/>
  <c r="S23" i="68"/>
  <c r="M15" i="75" s="1"/>
  <c r="K11" i="81" s="1"/>
  <c r="S31" i="68"/>
  <c r="M23" i="75" s="1"/>
  <c r="K19" i="81" s="1"/>
  <c r="S43" i="68"/>
  <c r="M35" i="75" s="1"/>
  <c r="K31" i="81" s="1"/>
  <c r="S55" i="68"/>
  <c r="M47" i="75" s="1"/>
  <c r="K43" i="81" s="1"/>
  <c r="DV43" i="46"/>
  <c r="DP45" i="46"/>
  <c r="EH19" i="47"/>
  <c r="EX41" i="48"/>
  <c r="EL45" i="48"/>
  <c r="EX49" i="48"/>
  <c r="EL53" i="48"/>
  <c r="EC30" i="49"/>
  <c r="DW40" i="49"/>
  <c r="EK39" i="50"/>
  <c r="EC41" i="50"/>
  <c r="EK47" i="50"/>
  <c r="ED36" i="51"/>
  <c r="FA45" i="51"/>
  <c r="EU18" i="44"/>
  <c r="FD19" i="44"/>
  <c r="EX21" i="44"/>
  <c r="DO41" i="47"/>
  <c r="EI43" i="47"/>
  <c r="DM33" i="48"/>
  <c r="DS51" i="48"/>
  <c r="DG55" i="48"/>
  <c r="DV21" i="49"/>
  <c r="EX23" i="50"/>
  <c r="ER25" i="50"/>
  <c r="ER33" i="50"/>
  <c r="ER49" i="50"/>
  <c r="DT41" i="45"/>
  <c r="DU28" i="46"/>
  <c r="ET36" i="51"/>
  <c r="EL26" i="52"/>
  <c r="EX30" i="52"/>
  <c r="ER32" i="52"/>
  <c r="DL38" i="52"/>
  <c r="DR48" i="52"/>
  <c r="DG31" i="53"/>
  <c r="EB36" i="53"/>
  <c r="FA52" i="53"/>
  <c r="EL53" i="53"/>
  <c r="EJ17" i="54"/>
  <c r="DP19" i="54"/>
  <c r="EX35" i="55"/>
  <c r="DX51" i="55"/>
  <c r="DL55" i="55"/>
  <c r="DN37" i="57"/>
  <c r="DZ37" i="57"/>
  <c r="DP39" i="58"/>
  <c r="EL25" i="51"/>
  <c r="EX25" i="51"/>
  <c r="DV21" i="52"/>
  <c r="DP27" i="52"/>
  <c r="EK24" i="53"/>
  <c r="ET29" i="53"/>
  <c r="DZ34" i="54"/>
  <c r="EX22" i="55"/>
  <c r="EA25" i="55"/>
  <c r="EB40" i="55"/>
  <c r="EA43" i="57"/>
  <c r="FD25" i="58"/>
  <c r="EO26" i="58"/>
  <c r="DN34" i="58"/>
  <c r="EB41" i="45"/>
  <c r="DG34" i="48"/>
  <c r="FE38" i="48"/>
  <c r="DX35" i="49"/>
  <c r="DK55" i="49"/>
  <c r="FA17" i="50"/>
  <c r="DX34" i="50"/>
  <c r="EM17" i="51"/>
  <c r="DY33" i="51"/>
  <c r="EP36" i="51"/>
  <c r="DM45" i="51"/>
  <c r="DM49" i="51"/>
  <c r="EH26" i="52"/>
  <c r="EH30" i="52"/>
  <c r="EZ32" i="52"/>
  <c r="EA31" i="53"/>
  <c r="DR34" i="53"/>
  <c r="EK52" i="53"/>
  <c r="ER17" i="54"/>
  <c r="DO18" i="54"/>
  <c r="FA18" i="54"/>
  <c r="DL19" i="54"/>
  <c r="FD41" i="54"/>
  <c r="EH51" i="55"/>
  <c r="DH55" i="55"/>
  <c r="FE26" i="57"/>
  <c r="DP31" i="57"/>
  <c r="EM36" i="57"/>
  <c r="DJ37" i="57"/>
  <c r="S24" i="63"/>
  <c r="H16" i="75" s="1"/>
  <c r="F12" i="81" s="1"/>
  <c r="S32" i="63"/>
  <c r="H24" i="75" s="1"/>
  <c r="F20" i="81" s="1"/>
  <c r="S40" i="63"/>
  <c r="H32" i="75" s="1"/>
  <c r="F28" i="81" s="1"/>
  <c r="S52" i="63"/>
  <c r="H44" i="75" s="1"/>
  <c r="F40" i="81" s="1"/>
  <c r="DP46" i="49"/>
  <c r="DR36" i="51"/>
  <c r="FA49" i="51"/>
  <c r="DZ54" i="46"/>
  <c r="FA41" i="47"/>
  <c r="DY33" i="48"/>
  <c r="DS43" i="48"/>
  <c r="EE55" i="48"/>
  <c r="DK56" i="49"/>
  <c r="FD25" i="50"/>
  <c r="FB25" i="51"/>
  <c r="EO18" i="53"/>
  <c r="FE37" i="46"/>
  <c r="ES49" i="46"/>
  <c r="DZ34" i="47"/>
  <c r="EB43" i="49"/>
  <c r="DJ53" i="49"/>
  <c r="FC26" i="50"/>
  <c r="EH33" i="50"/>
  <c r="EW48" i="50"/>
  <c r="EO30" i="51"/>
  <c r="DX35" i="51"/>
  <c r="DL47" i="51"/>
  <c r="DP29" i="52"/>
  <c r="FB45" i="52"/>
  <c r="DP53" i="52"/>
  <c r="DQ28" i="53"/>
  <c r="EB40" i="53"/>
  <c r="EB48" i="53"/>
  <c r="EB56" i="53"/>
  <c r="EH26" i="54"/>
  <c r="DW37" i="54"/>
  <c r="DQ39" i="54"/>
  <c r="FA23" i="55"/>
  <c r="DM47" i="55"/>
  <c r="DY47" i="55"/>
  <c r="DH40" i="56"/>
  <c r="FE54" i="52"/>
  <c r="DN34" i="54"/>
  <c r="EN33" i="55"/>
  <c r="DU49" i="57"/>
  <c r="DQ28" i="46"/>
  <c r="DX25" i="47"/>
  <c r="FE34" i="48"/>
  <c r="DP26" i="49"/>
  <c r="FD20" i="50"/>
  <c r="EL42" i="50"/>
  <c r="DX54" i="50"/>
  <c r="DM33" i="51"/>
  <c r="DY45" i="51"/>
  <c r="ES55" i="51"/>
  <c r="ET26" i="52"/>
  <c r="EQ51" i="52"/>
  <c r="DU21" i="53"/>
  <c r="ER41" i="54"/>
  <c r="DH35" i="55"/>
  <c r="EO37" i="46"/>
  <c r="EJ50" i="47"/>
  <c r="EW21" i="48"/>
  <c r="DN32" i="48"/>
  <c r="DT46" i="48"/>
  <c r="EP38" i="49"/>
  <c r="DL43" i="49"/>
  <c r="DX43" i="49"/>
  <c r="EM26" i="50"/>
  <c r="EY26" i="50"/>
  <c r="EV27" i="50"/>
  <c r="ES48" i="50"/>
  <c r="DW30" i="51"/>
  <c r="EL45" i="52"/>
  <c r="EX53" i="52"/>
  <c r="EY28" i="53"/>
  <c r="DL48" i="53"/>
  <c r="DU49" i="53"/>
  <c r="DL56" i="53"/>
  <c r="EP26" i="54"/>
  <c r="EJ48" i="54"/>
  <c r="EJ56" i="54"/>
  <c r="EK23" i="55"/>
  <c r="DI47" i="55"/>
  <c r="EB40" i="56"/>
  <c r="EY53" i="56"/>
  <c r="DN24" i="57"/>
  <c r="DH30" i="57"/>
  <c r="DH50" i="57"/>
  <c r="EL20" i="58"/>
  <c r="EM35" i="58"/>
  <c r="EE41" i="58"/>
  <c r="S27" i="68"/>
  <c r="M19" i="75" s="1"/>
  <c r="K15" i="81" s="1"/>
  <c r="S35" i="68"/>
  <c r="M27" i="75" s="1"/>
  <c r="K23" i="81" s="1"/>
  <c r="S39" i="68"/>
  <c r="M31" i="75" s="1"/>
  <c r="K27" i="81" s="1"/>
  <c r="S47" i="68"/>
  <c r="M39" i="75" s="1"/>
  <c r="K35" i="81" s="1"/>
  <c r="S51" i="68"/>
  <c r="M43" i="75" s="1"/>
  <c r="K39" i="81" s="1"/>
  <c r="S16" i="71"/>
  <c r="H22" i="80" s="1"/>
  <c r="FA50" i="45"/>
  <c r="EU52" i="45"/>
  <c r="DP33" i="46"/>
  <c r="DJ55" i="46"/>
  <c r="DK38" i="47"/>
  <c r="DX45" i="48"/>
  <c r="DQ30" i="49"/>
  <c r="ET56" i="46"/>
  <c r="EU43" i="47"/>
  <c r="DS55" i="48"/>
  <c r="DW56" i="49"/>
  <c r="EL23" i="50"/>
  <c r="FD33" i="50"/>
  <c r="FD49" i="50"/>
  <c r="EJ23" i="51"/>
  <c r="EP25" i="51"/>
  <c r="ET49" i="45"/>
  <c r="EL47" i="46"/>
  <c r="EK34" i="48"/>
  <c r="FE34" i="49"/>
  <c r="DP35" i="49"/>
  <c r="EB35" i="49"/>
  <c r="EA51" i="49"/>
  <c r="EJ20" i="50"/>
  <c r="EB22" i="50"/>
  <c r="DV32" i="50"/>
  <c r="DP34" i="50"/>
  <c r="FB34" i="50"/>
  <c r="DV36" i="50"/>
  <c r="EP42" i="50"/>
  <c r="FB42" i="50"/>
  <c r="FB54" i="50"/>
  <c r="EQ17" i="51"/>
  <c r="FC17" i="51"/>
  <c r="EC29" i="51"/>
  <c r="DQ33" i="51"/>
  <c r="EC33" i="51"/>
  <c r="DQ45" i="51"/>
  <c r="EC45" i="51"/>
  <c r="DQ49" i="51"/>
  <c r="EC49" i="51"/>
  <c r="EH56" i="51"/>
  <c r="EX26" i="52"/>
  <c r="EL30" i="52"/>
  <c r="DO37" i="52"/>
  <c r="EI47" i="52"/>
  <c r="DM21" i="53"/>
  <c r="DS31" i="53"/>
  <c r="EO52" i="53"/>
  <c r="EV17" i="54"/>
  <c r="EG18" i="54"/>
  <c r="FE18" i="54"/>
  <c r="EB19" i="54"/>
  <c r="EV29" i="54"/>
  <c r="EV45" i="54"/>
  <c r="DL35" i="55"/>
  <c r="DL51" i="55"/>
  <c r="DX55" i="55"/>
  <c r="DY42" i="56"/>
  <c r="EK26" i="57"/>
  <c r="DH31" i="57"/>
  <c r="DT31" i="57"/>
  <c r="DG49" i="46"/>
  <c r="ES53" i="46"/>
  <c r="DN26" i="47"/>
  <c r="EZ26" i="47"/>
  <c r="EN34" i="47"/>
  <c r="DN50" i="47"/>
  <c r="EZ50" i="47"/>
  <c r="EO21" i="48"/>
  <c r="ED32" i="48"/>
  <c r="EO37" i="48"/>
  <c r="DL46" i="48"/>
  <c r="DP43" i="49"/>
  <c r="DJ49" i="49"/>
  <c r="EQ26" i="50"/>
  <c r="EK48" i="50"/>
  <c r="DL35" i="51"/>
  <c r="DL43" i="51"/>
  <c r="EX50" i="51"/>
  <c r="FA53" i="51"/>
  <c r="EI55" i="51"/>
  <c r="EU55" i="51"/>
  <c r="EK26" i="52"/>
  <c r="EW26" i="52"/>
  <c r="EK30" i="52"/>
  <c r="EG31" i="52"/>
  <c r="EQ32" i="52"/>
  <c r="FC32" i="52"/>
  <c r="EK34" i="52"/>
  <c r="DJ34" i="52"/>
  <c r="DV34" i="52"/>
  <c r="EK46" i="52"/>
  <c r="DK54" i="52"/>
  <c r="DQ56" i="52"/>
  <c r="EI18" i="53"/>
  <c r="EU18" i="53"/>
  <c r="EC31" i="53"/>
  <c r="FA36" i="53"/>
  <c r="DZ36" i="53"/>
  <c r="DK41" i="53"/>
  <c r="EH42" i="53"/>
  <c r="DG42" i="53"/>
  <c r="DS42" i="53"/>
  <c r="EE42" i="53"/>
  <c r="EQ51" i="53"/>
  <c r="FC51" i="53"/>
  <c r="EP51" i="53"/>
  <c r="DG54" i="53"/>
  <c r="DS54" i="53"/>
  <c r="EE54" i="53"/>
  <c r="EI17" i="54"/>
  <c r="EU17" i="54"/>
  <c r="DK20" i="54"/>
  <c r="DW20" i="54"/>
  <c r="DX24" i="54"/>
  <c r="EL28" i="54"/>
  <c r="DW28" i="54"/>
  <c r="DI29" i="54"/>
  <c r="DU29" i="54"/>
  <c r="DQ38" i="54"/>
  <c r="FC38" i="54"/>
  <c r="DI41" i="54"/>
  <c r="DU41" i="54"/>
  <c r="DL44" i="54"/>
  <c r="DX44" i="54"/>
  <c r="DI45" i="54"/>
  <c r="DU45" i="54"/>
  <c r="DZ30" i="55"/>
  <c r="DH32" i="55"/>
  <c r="DH36" i="55"/>
  <c r="DZ38" i="55"/>
  <c r="EY38" i="55"/>
  <c r="DM42" i="55"/>
  <c r="DZ50" i="55"/>
  <c r="DK51" i="55"/>
  <c r="DW51" i="55"/>
  <c r="EK55" i="55"/>
  <c r="EW26" i="56"/>
  <c r="EO41" i="56"/>
  <c r="EL42" i="56"/>
  <c r="DX42" i="56"/>
  <c r="EL46" i="56"/>
  <c r="EX46" i="56"/>
  <c r="EI51" i="56"/>
  <c r="ER23" i="57"/>
  <c r="DI34" i="57"/>
  <c r="DU34" i="57"/>
  <c r="DL24" i="58"/>
  <c r="DX24" i="58"/>
  <c r="EL36" i="58"/>
  <c r="EO39" i="58"/>
  <c r="DL44" i="58"/>
  <c r="DX44" i="58"/>
  <c r="DR46" i="58"/>
  <c r="ED46" i="58"/>
  <c r="DH49" i="58"/>
  <c r="ET49" i="58"/>
  <c r="ED50" i="58"/>
  <c r="FA51" i="58"/>
  <c r="EZ51" i="58"/>
  <c r="EL52" i="58"/>
  <c r="EU53" i="58"/>
  <c r="EO55" i="58"/>
  <c r="DH30" i="45"/>
  <c r="DT30" i="45"/>
  <c r="DW33" i="45"/>
  <c r="DH34" i="45"/>
  <c r="DT34" i="45"/>
  <c r="DQ35" i="45"/>
  <c r="EC35" i="45"/>
  <c r="DH38" i="45"/>
  <c r="ET38" i="45"/>
  <c r="DQ39" i="45"/>
  <c r="EC39" i="45"/>
  <c r="EZ40" i="45"/>
  <c r="DW41" i="45"/>
  <c r="EW45" i="45"/>
  <c r="DT46" i="45"/>
  <c r="DQ47" i="45"/>
  <c r="EC47" i="45"/>
  <c r="DZ48" i="45"/>
  <c r="DT50" i="45"/>
  <c r="ES50" i="45"/>
  <c r="FE50" i="45"/>
  <c r="DQ51" i="45"/>
  <c r="FC51" i="45"/>
  <c r="EN52" i="45"/>
  <c r="EZ52" i="45"/>
  <c r="EY52" i="45"/>
  <c r="EW53" i="45"/>
  <c r="EJ53" i="45"/>
  <c r="ET54" i="45"/>
  <c r="DQ55" i="45"/>
  <c r="EC55" i="45"/>
  <c r="EN56" i="45"/>
  <c r="EZ56" i="45"/>
  <c r="DO19" i="46"/>
  <c r="EA19" i="46"/>
  <c r="EX20" i="46"/>
  <c r="EU21" i="46"/>
  <c r="ER22" i="46"/>
  <c r="FD22" i="46"/>
  <c r="EU25" i="46"/>
  <c r="EO27" i="46"/>
  <c r="FA27" i="46"/>
  <c r="EU45" i="46"/>
  <c r="DH45" i="46"/>
  <c r="ER46" i="46"/>
  <c r="ED46" i="46"/>
  <c r="DX48" i="46"/>
  <c r="EP18" i="47"/>
  <c r="FB18" i="47"/>
  <c r="EY19" i="47"/>
  <c r="EX19" i="47"/>
  <c r="EG21" i="47"/>
  <c r="ES21" i="47"/>
  <c r="FE21" i="47"/>
  <c r="DM23" i="47"/>
  <c r="DY23" i="47"/>
  <c r="EG25" i="47"/>
  <c r="ES25" i="47"/>
  <c r="EE25" i="47"/>
  <c r="EG37" i="47"/>
  <c r="ES37" i="47"/>
  <c r="EE37" i="47"/>
  <c r="DO38" i="47"/>
  <c r="EA38" i="47"/>
  <c r="DJ19" i="48"/>
  <c r="DW27" i="48"/>
  <c r="DN30" i="48"/>
  <c r="DZ30" i="48"/>
  <c r="DN38" i="48"/>
  <c r="DZ38" i="48"/>
  <c r="DW39" i="48"/>
  <c r="DW47" i="48"/>
  <c r="DP53" i="48"/>
  <c r="FB53" i="48"/>
  <c r="DW18" i="49"/>
  <c r="EK22" i="49"/>
  <c r="DU30" i="49"/>
  <c r="ER24" i="49"/>
  <c r="FD24" i="49"/>
  <c r="ES35" i="49"/>
  <c r="EE35" i="49"/>
  <c r="DO40" i="49"/>
  <c r="EA40" i="49"/>
  <c r="EI54" i="49"/>
  <c r="DV17" i="50"/>
  <c r="DY20" i="50"/>
  <c r="DO39" i="50"/>
  <c r="FA39" i="50"/>
  <c r="DO47" i="50"/>
  <c r="FA47" i="50"/>
  <c r="DT17" i="51"/>
  <c r="EP34" i="51"/>
  <c r="DJ36" i="51"/>
  <c r="DV36" i="51"/>
  <c r="EM55" i="51"/>
  <c r="EY55" i="51"/>
  <c r="DN34" i="52"/>
  <c r="DZ34" i="52"/>
  <c r="DR36" i="53"/>
  <c r="DK42" i="53"/>
  <c r="DW42" i="53"/>
  <c r="ET51" i="53"/>
  <c r="DK54" i="53"/>
  <c r="DW54" i="53"/>
  <c r="DO20" i="54"/>
  <c r="EA20" i="54"/>
  <c r="DO28" i="54"/>
  <c r="DX32" i="55"/>
  <c r="EQ42" i="55"/>
  <c r="EK48" i="55"/>
  <c r="DW48" i="55"/>
  <c r="EE55" i="45"/>
  <c r="FB56" i="45"/>
  <c r="EW21" i="46"/>
  <c r="EN24" i="46"/>
  <c r="EZ24" i="46"/>
  <c r="DY24" i="46"/>
  <c r="DW25" i="46"/>
  <c r="DY28" i="46"/>
  <c r="DW33" i="46"/>
  <c r="DQ43" i="46"/>
  <c r="FC43" i="46"/>
  <c r="EK45" i="46"/>
  <c r="EW45" i="46"/>
  <c r="EH46" i="46"/>
  <c r="ET46" i="46"/>
  <c r="DQ47" i="46"/>
  <c r="FB47" i="46"/>
  <c r="EQ55" i="46"/>
  <c r="FC55" i="46"/>
  <c r="DH21" i="47"/>
  <c r="EL32" i="47"/>
  <c r="EX32" i="47"/>
  <c r="ER38" i="47"/>
  <c r="ED38" i="47"/>
  <c r="EL48" i="47"/>
  <c r="EX48" i="47"/>
  <c r="DY19" i="48"/>
  <c r="DP34" i="48"/>
  <c r="EO34" i="48"/>
  <c r="EA34" i="48"/>
  <c r="DM35" i="48"/>
  <c r="DY35" i="48"/>
  <c r="EO38" i="48"/>
  <c r="EA38" i="48"/>
  <c r="EJ44" i="48"/>
  <c r="EV44" i="48"/>
  <c r="DV52" i="48"/>
  <c r="DG53" i="48"/>
  <c r="DS53" i="48"/>
  <c r="EE53" i="48"/>
  <c r="EB17" i="49"/>
  <c r="EV19" i="49"/>
  <c r="EL30" i="49"/>
  <c r="DX30" i="49"/>
  <c r="FC36" i="49"/>
  <c r="DN37" i="49"/>
  <c r="DZ37" i="49"/>
  <c r="DW38" i="49"/>
  <c r="EG43" i="49"/>
  <c r="ES43" i="49"/>
  <c r="EE43" i="49"/>
  <c r="EM45" i="49"/>
  <c r="EY45" i="49"/>
  <c r="EE47" i="49"/>
  <c r="DM49" i="49"/>
  <c r="EY49" i="49"/>
  <c r="DM53" i="49"/>
  <c r="EY53" i="49"/>
  <c r="EH18" i="50"/>
  <c r="DT18" i="50"/>
  <c r="EV25" i="50"/>
  <c r="DN28" i="50"/>
  <c r="EZ28" i="50"/>
  <c r="EJ33" i="50"/>
  <c r="EV33" i="50"/>
  <c r="EH50" i="50"/>
  <c r="ET50" i="50"/>
  <c r="DX20" i="51"/>
  <c r="EX24" i="51"/>
  <c r="DR26" i="51"/>
  <c r="ED26" i="51"/>
  <c r="DO35" i="51"/>
  <c r="FD38" i="51"/>
  <c r="EO39" i="51"/>
  <c r="EX40" i="51"/>
  <c r="DQ46" i="51"/>
  <c r="EG21" i="52"/>
  <c r="FJ21" i="52" s="1"/>
  <c r="BD21" i="52" s="1"/>
  <c r="FE21" i="52"/>
  <c r="DX23" i="52"/>
  <c r="EG25" i="52"/>
  <c r="FE25" i="52"/>
  <c r="EM27" i="52"/>
  <c r="DX27" i="52"/>
  <c r="EG29" i="52"/>
  <c r="FE29" i="52"/>
  <c r="DG41" i="52"/>
  <c r="DS41" i="52"/>
  <c r="EO46" i="52"/>
  <c r="EY51" i="52"/>
  <c r="EO54" i="52"/>
  <c r="FA54" i="52"/>
  <c r="DW19" i="53"/>
  <c r="DW23" i="53"/>
  <c r="EJ23" i="53"/>
  <c r="EV23" i="53"/>
  <c r="EG24" i="53"/>
  <c r="ES24" i="53"/>
  <c r="DH28" i="53"/>
  <c r="DP29" i="53"/>
  <c r="EN30" i="53"/>
  <c r="EQ33" i="53"/>
  <c r="EP33" i="53"/>
  <c r="FB33" i="53"/>
  <c r="ES40" i="53"/>
  <c r="DG44" i="53"/>
  <c r="DS44" i="53"/>
  <c r="EE44" i="53"/>
  <c r="FB45" i="53"/>
  <c r="DG56" i="53"/>
  <c r="DS56" i="53"/>
  <c r="EE56" i="53"/>
  <c r="DN21" i="54"/>
  <c r="DP24" i="54"/>
  <c r="DP32" i="54"/>
  <c r="EN33" i="54"/>
  <c r="DJ34" i="54"/>
  <c r="DV34" i="54"/>
  <c r="DN37" i="54"/>
  <c r="EZ37" i="54"/>
  <c r="EH39" i="54"/>
  <c r="EH43" i="54"/>
  <c r="DO20" i="55"/>
  <c r="EA20" i="55"/>
  <c r="EH22" i="55"/>
  <c r="EN24" i="55"/>
  <c r="DK25" i="55"/>
  <c r="DW25" i="55"/>
  <c r="EQ27" i="55"/>
  <c r="FC27" i="55"/>
  <c r="DK29" i="55"/>
  <c r="EH34" i="55"/>
  <c r="DL40" i="55"/>
  <c r="EP43" i="55"/>
  <c r="EB43" i="55"/>
  <c r="EG46" i="55"/>
  <c r="ES46" i="55"/>
  <c r="FE46" i="55"/>
  <c r="EB47" i="55"/>
  <c r="DO51" i="55"/>
  <c r="EA51" i="55"/>
  <c r="FA55" i="55"/>
  <c r="EP42" i="56"/>
  <c r="FB42" i="56"/>
  <c r="EE53" i="56"/>
  <c r="DL30" i="57"/>
  <c r="DX30" i="57"/>
  <c r="DJ43" i="57"/>
  <c r="DV43" i="57"/>
  <c r="DR48" i="57"/>
  <c r="EB49" i="57"/>
  <c r="DX50" i="57"/>
  <c r="DV51" i="57"/>
  <c r="DL54" i="57"/>
  <c r="EJ55" i="57"/>
  <c r="DN17" i="58"/>
  <c r="DZ17" i="58"/>
  <c r="EH19" i="58"/>
  <c r="EP20" i="58"/>
  <c r="FB20" i="58"/>
  <c r="DJ26" i="58"/>
  <c r="EB28" i="58"/>
  <c r="EW33" i="58"/>
  <c r="EL41" i="58"/>
  <c r="EX41" i="58"/>
  <c r="DK41" i="58"/>
  <c r="DW41" i="58"/>
  <c r="DR47" i="58"/>
  <c r="FD47" i="58"/>
  <c r="S54" i="63"/>
  <c r="H46" i="75" s="1"/>
  <c r="F42" i="81" s="1"/>
  <c r="DI29" i="52"/>
  <c r="DH29" i="52"/>
  <c r="DH45" i="52"/>
  <c r="EH53" i="52"/>
  <c r="DJ20" i="53"/>
  <c r="EP22" i="53"/>
  <c r="EI28" i="53"/>
  <c r="DU28" i="53"/>
  <c r="ES29" i="53"/>
  <c r="EE29" i="53"/>
  <c r="FD33" i="53"/>
  <c r="EL35" i="53"/>
  <c r="EU48" i="53"/>
  <c r="ER49" i="53"/>
  <c r="FA50" i="53"/>
  <c r="DT56" i="53"/>
  <c r="EG24" i="54"/>
  <c r="DS24" i="54"/>
  <c r="EL26" i="54"/>
  <c r="EX26" i="54"/>
  <c r="EG32" i="54"/>
  <c r="DO37" i="54"/>
  <c r="DI39" i="54"/>
  <c r="DU39" i="54"/>
  <c r="DO49" i="54"/>
  <c r="ES56" i="54"/>
  <c r="DM17" i="55"/>
  <c r="DH19" i="55"/>
  <c r="ES23" i="55"/>
  <c r="ES27" i="55"/>
  <c r="DM29" i="55"/>
  <c r="DY29" i="55"/>
  <c r="EA40" i="55"/>
  <c r="DW45" i="55"/>
  <c r="DQ47" i="55"/>
  <c r="EC47" i="55"/>
  <c r="EA48" i="55"/>
  <c r="DP51" i="55"/>
  <c r="EB51" i="55"/>
  <c r="EG54" i="55"/>
  <c r="DP55" i="55"/>
  <c r="EB55" i="55"/>
  <c r="DI41" i="56"/>
  <c r="EU41" i="56"/>
  <c r="EH41" i="56"/>
  <c r="ER42" i="56"/>
  <c r="DR46" i="56"/>
  <c r="ED46" i="56"/>
  <c r="FC46" i="56"/>
  <c r="EU24" i="57"/>
  <c r="DK43" i="57"/>
  <c r="EI48" i="57"/>
  <c r="EO50" i="57"/>
  <c r="DI19" i="58"/>
  <c r="DU19" i="58"/>
  <c r="DG20" i="58"/>
  <c r="DS20" i="58"/>
  <c r="EE20" i="58"/>
  <c r="DO25" i="58"/>
  <c r="FA25" i="58"/>
  <c r="EN25" i="58"/>
  <c r="EZ25" i="58"/>
  <c r="EK26" i="58"/>
  <c r="EW26" i="58"/>
  <c r="EP32" i="58"/>
  <c r="EN33" i="58"/>
  <c r="EZ33" i="58"/>
  <c r="EH35" i="58"/>
  <c r="DT35" i="58"/>
  <c r="S19" i="67"/>
  <c r="L11" i="75" s="1"/>
  <c r="J7" i="81" s="1"/>
  <c r="S23" i="67"/>
  <c r="L15" i="75" s="1"/>
  <c r="J11" i="81" s="1"/>
  <c r="S27" i="67"/>
  <c r="L19" i="75" s="1"/>
  <c r="J15" i="81" s="1"/>
  <c r="S31" i="67"/>
  <c r="L23" i="75" s="1"/>
  <c r="J19" i="81" s="1"/>
  <c r="S35" i="67"/>
  <c r="L27" i="75" s="1"/>
  <c r="J23" i="81" s="1"/>
  <c r="S20" i="66"/>
  <c r="K12" i="75" s="1"/>
  <c r="I8" i="81" s="1"/>
  <c r="S24" i="66"/>
  <c r="K16" i="75" s="1"/>
  <c r="I12" i="81" s="1"/>
  <c r="S28" i="66"/>
  <c r="K20" i="75" s="1"/>
  <c r="I16" i="81" s="1"/>
  <c r="S32" i="66"/>
  <c r="K24" i="75" s="1"/>
  <c r="I20" i="81" s="1"/>
  <c r="S36" i="66"/>
  <c r="K28" i="75" s="1"/>
  <c r="I24" i="81" s="1"/>
  <c r="K40" i="75"/>
  <c r="I36" i="81" s="1"/>
  <c r="DI29" i="49"/>
  <c r="DG38" i="49"/>
  <c r="DK38" i="49"/>
  <c r="DG39" i="49"/>
  <c r="EG35" i="49"/>
  <c r="EP24" i="46"/>
  <c r="EC32" i="46"/>
  <c r="DS33" i="46"/>
  <c r="FA33" i="46"/>
  <c r="DG42" i="46"/>
  <c r="EE42" i="46"/>
  <c r="DU43" i="46"/>
  <c r="DG45" i="46"/>
  <c r="EE45" i="46"/>
  <c r="EZ49" i="46"/>
  <c r="DS21" i="47"/>
  <c r="EM23" i="47"/>
  <c r="EG53" i="48"/>
  <c r="DO54" i="48"/>
  <c r="EO54" i="48"/>
  <c r="DZ24" i="49"/>
  <c r="EZ24" i="49"/>
  <c r="EZ33" i="49"/>
  <c r="DZ33" i="49"/>
  <c r="FA43" i="49"/>
  <c r="EA43" i="49"/>
  <c r="DK43" i="49"/>
  <c r="EQ24" i="44"/>
  <c r="DU24" i="44"/>
  <c r="EY24" i="44"/>
  <c r="EC24" i="44"/>
  <c r="ES26" i="44"/>
  <c r="DW26" i="44"/>
  <c r="FA26" i="44"/>
  <c r="EH27" i="44"/>
  <c r="EL27" i="44"/>
  <c r="DP27" i="44"/>
  <c r="DT27" i="44"/>
  <c r="DX27" i="44"/>
  <c r="FB27" i="44"/>
  <c r="ET31" i="44"/>
  <c r="EX31" i="44"/>
  <c r="FB31" i="44"/>
  <c r="EI32" i="44"/>
  <c r="EM32" i="44"/>
  <c r="EQ32" i="44"/>
  <c r="EU32" i="44"/>
  <c r="EY32" i="44"/>
  <c r="FC32" i="44"/>
  <c r="ER33" i="44"/>
  <c r="EZ33" i="44"/>
  <c r="EL18" i="45"/>
  <c r="DN18" i="45"/>
  <c r="DR18" i="45"/>
  <c r="DT18" i="45"/>
  <c r="EV18" i="45"/>
  <c r="DX18" i="45"/>
  <c r="EZ18" i="45"/>
  <c r="EB18" i="45"/>
  <c r="ED18" i="45"/>
  <c r="EV22" i="45"/>
  <c r="FD22" i="45"/>
  <c r="FC22" i="45"/>
  <c r="ER24" i="45"/>
  <c r="EZ24" i="45"/>
  <c r="EU25" i="45"/>
  <c r="FC25" i="45"/>
  <c r="FC26" i="45"/>
  <c r="DQ27" i="45"/>
  <c r="DS27" i="45"/>
  <c r="DU27" i="45"/>
  <c r="DW27" i="45"/>
  <c r="DY27" i="45"/>
  <c r="EA27" i="45"/>
  <c r="EC27" i="45"/>
  <c r="EE27" i="45"/>
  <c r="FA27" i="45"/>
  <c r="DQ28" i="45"/>
  <c r="DS28" i="45"/>
  <c r="DU28" i="45"/>
  <c r="DW28" i="45"/>
  <c r="DY28" i="45"/>
  <c r="EA28" i="45"/>
  <c r="EC28" i="45"/>
  <c r="EE28" i="45"/>
  <c r="EJ29" i="45"/>
  <c r="EN29" i="45"/>
  <c r="DR29" i="45"/>
  <c r="ET29" i="45"/>
  <c r="DV29" i="45"/>
  <c r="DX29" i="45"/>
  <c r="DZ29" i="45"/>
  <c r="FB29" i="45"/>
  <c r="ED29" i="45"/>
  <c r="ES30" i="45"/>
  <c r="FA30" i="45"/>
  <c r="DR31" i="45"/>
  <c r="DT31" i="45"/>
  <c r="DV31" i="45"/>
  <c r="DX31" i="45"/>
  <c r="DZ31" i="45"/>
  <c r="EB31" i="45"/>
  <c r="ED31" i="45"/>
  <c r="ES31" i="45"/>
  <c r="EW31" i="45"/>
  <c r="FA31" i="45"/>
  <c r="FE31" i="45"/>
  <c r="EQ32" i="45"/>
  <c r="EU32" i="45"/>
  <c r="EY32" i="45"/>
  <c r="FC32" i="45"/>
  <c r="FD34" i="45"/>
  <c r="ET35" i="45"/>
  <c r="FB35" i="45"/>
  <c r="EQ36" i="45"/>
  <c r="EU36" i="45"/>
  <c r="EY36" i="45"/>
  <c r="FC36" i="45"/>
  <c r="EJ37" i="45"/>
  <c r="EN37" i="45"/>
  <c r="DR37" i="45"/>
  <c r="DV37" i="45"/>
  <c r="DZ37" i="45"/>
  <c r="ED37" i="45"/>
  <c r="EG42" i="45"/>
  <c r="DK42" i="45"/>
  <c r="EO42" i="45"/>
  <c r="ES42" i="45"/>
  <c r="EW42" i="45"/>
  <c r="FA42" i="45"/>
  <c r="FE42" i="45"/>
  <c r="DQ44" i="45"/>
  <c r="DU44" i="45"/>
  <c r="DY44" i="45"/>
  <c r="EC44" i="45"/>
  <c r="EV47" i="45"/>
  <c r="FD47" i="45"/>
  <c r="EJ49" i="45"/>
  <c r="EN49" i="45"/>
  <c r="DR49" i="45"/>
  <c r="DV49" i="45"/>
  <c r="DZ49" i="45"/>
  <c r="ED49" i="45"/>
  <c r="ES18" i="46"/>
  <c r="EW18" i="46"/>
  <c r="FA18" i="46"/>
  <c r="FE18" i="46"/>
  <c r="ET18" i="46"/>
  <c r="DU20" i="46"/>
  <c r="EC20" i="46"/>
  <c r="DT21" i="46"/>
  <c r="DW22" i="46"/>
  <c r="EE22" i="46"/>
  <c r="EN23" i="46"/>
  <c r="ER23" i="46"/>
  <c r="EV23" i="46"/>
  <c r="EZ23" i="46"/>
  <c r="FD23" i="46"/>
  <c r="EO24" i="46"/>
  <c r="ES24" i="46"/>
  <c r="EW24" i="46"/>
  <c r="FA24" i="46"/>
  <c r="FE24" i="46"/>
  <c r="DT24" i="46"/>
  <c r="DT25" i="46"/>
  <c r="EM26" i="46"/>
  <c r="EO26" i="46"/>
  <c r="EQ26" i="46"/>
  <c r="ES26" i="46"/>
  <c r="EU26" i="46"/>
  <c r="EW26" i="46"/>
  <c r="EY26" i="46"/>
  <c r="FA26" i="46"/>
  <c r="FC26" i="46"/>
  <c r="FE26" i="46"/>
  <c r="ED27" i="46"/>
  <c r="DM28" i="46"/>
  <c r="EO28" i="46"/>
  <c r="ES28" i="46"/>
  <c r="EW28" i="46"/>
  <c r="FA28" i="46"/>
  <c r="FE28" i="46"/>
  <c r="DT28" i="46"/>
  <c r="EM29" i="46"/>
  <c r="EO29" i="46"/>
  <c r="EQ29" i="46"/>
  <c r="DS29" i="46"/>
  <c r="EU29" i="46"/>
  <c r="DW29" i="46"/>
  <c r="EY29" i="46"/>
  <c r="FA29" i="46"/>
  <c r="FC29" i="46"/>
  <c r="FE29" i="46"/>
  <c r="EP30" i="46"/>
  <c r="ET30" i="46"/>
  <c r="EX30" i="46"/>
  <c r="FB30" i="46"/>
  <c r="DP32" i="46"/>
  <c r="ET32" i="46"/>
  <c r="FB32" i="46"/>
  <c r="EN33" i="46"/>
  <c r="ER33" i="46"/>
  <c r="EV33" i="46"/>
  <c r="FJ33" i="46" s="1"/>
  <c r="BD33" i="46" s="1"/>
  <c r="EZ33" i="46"/>
  <c r="FD33" i="46"/>
  <c r="EW33" i="46"/>
  <c r="EP34" i="46"/>
  <c r="ET34" i="46"/>
  <c r="EX34" i="46"/>
  <c r="FB34" i="46"/>
  <c r="FD34" i="46"/>
  <c r="EA34" i="46"/>
  <c r="EO35" i="46"/>
  <c r="ES35" i="46"/>
  <c r="EW35" i="46"/>
  <c r="FA35" i="46"/>
  <c r="FE35" i="46"/>
  <c r="EN36" i="46"/>
  <c r="EP36" i="46"/>
  <c r="ER36" i="46"/>
  <c r="DT36" i="46"/>
  <c r="EV36" i="46"/>
  <c r="EX36" i="46"/>
  <c r="EZ36" i="46"/>
  <c r="FD36" i="46"/>
  <c r="DU36" i="46"/>
  <c r="EC36" i="46"/>
  <c r="EM37" i="46"/>
  <c r="EQ37" i="46"/>
  <c r="EU37" i="46"/>
  <c r="EY37" i="46"/>
  <c r="FC37" i="46"/>
  <c r="EN38" i="46"/>
  <c r="DR38" i="46"/>
  <c r="DV38" i="46"/>
  <c r="EZ38" i="46"/>
  <c r="FD38" i="46"/>
  <c r="EV38" i="46"/>
  <c r="EG39" i="46"/>
  <c r="EK39" i="46"/>
  <c r="EM39" i="46"/>
  <c r="EO39" i="46"/>
  <c r="DQ39" i="46"/>
  <c r="ES39" i="46"/>
  <c r="EW39" i="46"/>
  <c r="EY39" i="46"/>
  <c r="FA39" i="46"/>
  <c r="FC39" i="46"/>
  <c r="FE39" i="46"/>
  <c r="EH40" i="46"/>
  <c r="EN40" i="46"/>
  <c r="DP40" i="46"/>
  <c r="ER40" i="46"/>
  <c r="EV40" i="46"/>
  <c r="EZ40" i="46"/>
  <c r="FD40" i="46"/>
  <c r="EI41" i="46"/>
  <c r="EM41" i="46"/>
  <c r="EQ41" i="46"/>
  <c r="EU41" i="46"/>
  <c r="EY41" i="46"/>
  <c r="FC41" i="46"/>
  <c r="FE41" i="46"/>
  <c r="DJ42" i="46"/>
  <c r="ER42" i="46"/>
  <c r="DV42" i="46"/>
  <c r="EZ42" i="46"/>
  <c r="DO42" i="46"/>
  <c r="EH43" i="46"/>
  <c r="EL43" i="46"/>
  <c r="DN43" i="46"/>
  <c r="EP43" i="46"/>
  <c r="ET43" i="46"/>
  <c r="EX43" i="46"/>
  <c r="FB43" i="46"/>
  <c r="ED43" i="46"/>
  <c r="EQ43" i="46"/>
  <c r="EH44" i="46"/>
  <c r="EL44" i="46"/>
  <c r="DP44" i="46"/>
  <c r="ET44" i="46"/>
  <c r="EX44" i="46"/>
  <c r="FB44" i="46"/>
  <c r="EJ45" i="46"/>
  <c r="EN45" i="46"/>
  <c r="ER45" i="46"/>
  <c r="EV45" i="46"/>
  <c r="EZ45" i="46"/>
  <c r="FD45" i="46"/>
  <c r="DO45" i="46"/>
  <c r="EK46" i="46"/>
  <c r="ES46" i="46"/>
  <c r="EW46" i="46"/>
  <c r="FA46" i="46"/>
  <c r="FE46" i="46"/>
  <c r="EJ47" i="46"/>
  <c r="EN47" i="46"/>
  <c r="ER47" i="46"/>
  <c r="EV47" i="46"/>
  <c r="EZ47" i="46"/>
  <c r="FD47" i="46"/>
  <c r="DG48" i="46"/>
  <c r="DO48" i="46"/>
  <c r="DW48" i="46"/>
  <c r="EE48" i="46"/>
  <c r="EO48" i="46"/>
  <c r="EK49" i="46"/>
  <c r="EM49" i="46"/>
  <c r="EQ49" i="46"/>
  <c r="EU49" i="46"/>
  <c r="EY49" i="46"/>
  <c r="FA49" i="46"/>
  <c r="FC49" i="46"/>
  <c r="EJ49" i="46"/>
  <c r="EH50" i="46"/>
  <c r="FJ50" i="46" s="1"/>
  <c r="BD50" i="46" s="1"/>
  <c r="EL50" i="46"/>
  <c r="EP50" i="46"/>
  <c r="ET50" i="46"/>
  <c r="EX50" i="46"/>
  <c r="FB50" i="46"/>
  <c r="DH52" i="46"/>
  <c r="DP52" i="46"/>
  <c r="ET52" i="46"/>
  <c r="DX52" i="46"/>
  <c r="EK53" i="46"/>
  <c r="DH55" i="46"/>
  <c r="EJ55" i="46"/>
  <c r="DL55" i="46"/>
  <c r="DP55" i="46"/>
  <c r="ER55" i="46"/>
  <c r="DT55" i="46"/>
  <c r="DX55" i="46"/>
  <c r="EZ55" i="46"/>
  <c r="EB55" i="46"/>
  <c r="EB56" i="46"/>
  <c r="DG17" i="47"/>
  <c r="DK17" i="47"/>
  <c r="DO17" i="47"/>
  <c r="DS17" i="47"/>
  <c r="DW17" i="47"/>
  <c r="EA17" i="47"/>
  <c r="EE17" i="47"/>
  <c r="EG17" i="47"/>
  <c r="DI18" i="47"/>
  <c r="DM18" i="47"/>
  <c r="EQ18" i="47"/>
  <c r="EU18" i="47"/>
  <c r="EY18" i="47"/>
  <c r="FC18" i="47"/>
  <c r="EJ19" i="47"/>
  <c r="EN19" i="47"/>
  <c r="ER19" i="47"/>
  <c r="EV19" i="47"/>
  <c r="EZ19" i="47"/>
  <c r="FD19" i="47"/>
  <c r="DJ21" i="47"/>
  <c r="DN21" i="47"/>
  <c r="DR21" i="47"/>
  <c r="DV21" i="47"/>
  <c r="DZ21" i="47"/>
  <c r="ED21" i="47"/>
  <c r="EJ22" i="47"/>
  <c r="DV22" i="47"/>
  <c r="DH23" i="47"/>
  <c r="DL23" i="47"/>
  <c r="DP23" i="47"/>
  <c r="DT23" i="47"/>
  <c r="DX23" i="47"/>
  <c r="EB23" i="47"/>
  <c r="DH24" i="47"/>
  <c r="EL24" i="47"/>
  <c r="EP24" i="47"/>
  <c r="DT24" i="47"/>
  <c r="DX24" i="47"/>
  <c r="FB24" i="47"/>
  <c r="DJ25" i="47"/>
  <c r="DN25" i="47"/>
  <c r="DR25" i="47"/>
  <c r="DV25" i="47"/>
  <c r="DZ25" i="47"/>
  <c r="ED25" i="47"/>
  <c r="ER26" i="47"/>
  <c r="DZ26" i="47"/>
  <c r="FD26" i="47"/>
  <c r="EH28" i="47"/>
  <c r="EL28" i="47"/>
  <c r="DP28" i="47"/>
  <c r="DT28" i="47"/>
  <c r="EX28" i="47"/>
  <c r="FB28" i="47"/>
  <c r="EG29" i="47"/>
  <c r="DK29" i="47"/>
  <c r="EO29" i="47"/>
  <c r="DS29" i="47"/>
  <c r="EW29" i="47"/>
  <c r="EA29" i="47"/>
  <c r="FE29" i="47"/>
  <c r="EJ30" i="47"/>
  <c r="DV30" i="47"/>
  <c r="EE30" i="47"/>
  <c r="DI31" i="47"/>
  <c r="EM31" i="47"/>
  <c r="DQ31" i="47"/>
  <c r="EU31" i="47"/>
  <c r="EY31" i="47"/>
  <c r="EC31" i="47"/>
  <c r="EI31" i="47"/>
  <c r="DG32" i="47"/>
  <c r="DK32" i="47"/>
  <c r="DO32" i="47"/>
  <c r="DS32" i="47"/>
  <c r="DW32" i="47"/>
  <c r="EA32" i="47"/>
  <c r="EE32" i="47"/>
  <c r="EB32" i="47"/>
  <c r="EG33" i="47"/>
  <c r="EK33" i="47"/>
  <c r="DO33" i="47"/>
  <c r="ES33" i="47"/>
  <c r="EW33" i="47"/>
  <c r="FA33" i="47"/>
  <c r="EE33" i="47"/>
  <c r="DI35" i="47"/>
  <c r="DM35" i="47"/>
  <c r="EQ35" i="47"/>
  <c r="EU35" i="47"/>
  <c r="EY35" i="47"/>
  <c r="EC35" i="47"/>
  <c r="EM35" i="47"/>
  <c r="DG36" i="47"/>
  <c r="DK36" i="47"/>
  <c r="DO36" i="47"/>
  <c r="DS36" i="47"/>
  <c r="DW36" i="47"/>
  <c r="EA36" i="47"/>
  <c r="EE36" i="47"/>
  <c r="EH36" i="47"/>
  <c r="DP36" i="47"/>
  <c r="EX36" i="47"/>
  <c r="DH37" i="47"/>
  <c r="FG37" i="47" s="1"/>
  <c r="BC37" i="47" s="1"/>
  <c r="DP37" i="47"/>
  <c r="DX37" i="47"/>
  <c r="DI38" i="47"/>
  <c r="FG38" i="47" s="1"/>
  <c r="BC38" i="47" s="1"/>
  <c r="DM38" i="47"/>
  <c r="DQ38" i="47"/>
  <c r="DU38" i="47"/>
  <c r="DY38" i="47"/>
  <c r="EC38" i="47"/>
  <c r="DR38" i="47"/>
  <c r="DI39" i="47"/>
  <c r="EM39" i="47"/>
  <c r="EQ39" i="47"/>
  <c r="DU39" i="47"/>
  <c r="EY39" i="47"/>
  <c r="FC39" i="47"/>
  <c r="DR39" i="47"/>
  <c r="DH40" i="47"/>
  <c r="EL40" i="47"/>
  <c r="EP40" i="47"/>
  <c r="DT40" i="47"/>
  <c r="DX40" i="47"/>
  <c r="FB40" i="47"/>
  <c r="EA41" i="47"/>
  <c r="FE41" i="47"/>
  <c r="DJ42" i="47"/>
  <c r="EN42" i="47"/>
  <c r="ER42" i="47"/>
  <c r="EV42" i="47"/>
  <c r="DZ42" i="47"/>
  <c r="FD42" i="47"/>
  <c r="EH44" i="47"/>
  <c r="EL44" i="47"/>
  <c r="DP44" i="47"/>
  <c r="DT44" i="47"/>
  <c r="EX44" i="47"/>
  <c r="FB44" i="47"/>
  <c r="EG45" i="47"/>
  <c r="DK45" i="47"/>
  <c r="EO45" i="47"/>
  <c r="DS45" i="47"/>
  <c r="EW45" i="47"/>
  <c r="EA45" i="47"/>
  <c r="FE45" i="47"/>
  <c r="EJ46" i="47"/>
  <c r="DN46" i="47"/>
  <c r="ER46" i="47"/>
  <c r="EV46" i="47"/>
  <c r="EZ46" i="47"/>
  <c r="ED46" i="47"/>
  <c r="EE46" i="47"/>
  <c r="DI47" i="47"/>
  <c r="EM47" i="47"/>
  <c r="DQ47" i="47"/>
  <c r="EU47" i="47"/>
  <c r="EY47" i="47"/>
  <c r="EC47" i="47"/>
  <c r="EI47" i="47"/>
  <c r="DG48" i="47"/>
  <c r="DK48" i="47"/>
  <c r="DO48" i="47"/>
  <c r="DS48" i="47"/>
  <c r="DW48" i="47"/>
  <c r="EA48" i="47"/>
  <c r="EE48" i="47"/>
  <c r="EB48" i="47"/>
  <c r="EG49" i="47"/>
  <c r="EK49" i="47"/>
  <c r="EO49" i="47"/>
  <c r="DS49" i="47"/>
  <c r="EW49" i="47"/>
  <c r="FA49" i="47"/>
  <c r="FE49" i="47"/>
  <c r="DZ50" i="47"/>
  <c r="FD50" i="47"/>
  <c r="DH52" i="47"/>
  <c r="EL52" i="47"/>
  <c r="EP52" i="47"/>
  <c r="DT52" i="47"/>
  <c r="DX52" i="47"/>
  <c r="FB52" i="47"/>
  <c r="EG53" i="47"/>
  <c r="EK53" i="47"/>
  <c r="DO53" i="47"/>
  <c r="DS53" i="47"/>
  <c r="DW53" i="47"/>
  <c r="FA53" i="47"/>
  <c r="EE53" i="47"/>
  <c r="EU55" i="47"/>
  <c r="EH56" i="47"/>
  <c r="EL56" i="47"/>
  <c r="DP56" i="47"/>
  <c r="DT56" i="47"/>
  <c r="EX56" i="47"/>
  <c r="FB56" i="47"/>
  <c r="DK17" i="48"/>
  <c r="ES17" i="48"/>
  <c r="EW17" i="48"/>
  <c r="FA17" i="48"/>
  <c r="FE17" i="48"/>
  <c r="EI18" i="48"/>
  <c r="EQ18" i="48"/>
  <c r="EU18" i="48"/>
  <c r="EY18" i="48"/>
  <c r="FC18" i="48"/>
  <c r="DN19" i="48"/>
  <c r="ER19" i="48"/>
  <c r="EV19" i="48"/>
  <c r="ED19" i="48"/>
  <c r="DH22" i="48"/>
  <c r="DX22" i="48"/>
  <c r="DI24" i="48"/>
  <c r="DM24" i="48"/>
  <c r="EQ24" i="48"/>
  <c r="DU24" i="48"/>
  <c r="EM24" i="48"/>
  <c r="EH25" i="48"/>
  <c r="DL25" i="48"/>
  <c r="ET25" i="48"/>
  <c r="EX25" i="48"/>
  <c r="EB25" i="48"/>
  <c r="EG26" i="48"/>
  <c r="DK26" i="48"/>
  <c r="ES26" i="48"/>
  <c r="EW26" i="48"/>
  <c r="EE26" i="48"/>
  <c r="DJ27" i="48"/>
  <c r="EN27" i="48"/>
  <c r="EV27" i="48"/>
  <c r="FD27" i="48"/>
  <c r="EJ28" i="48"/>
  <c r="EN28" i="48"/>
  <c r="ER28" i="48"/>
  <c r="EV28" i="48"/>
  <c r="EZ28" i="48"/>
  <c r="FD28" i="48"/>
  <c r="EO29" i="48"/>
  <c r="EG30" i="48"/>
  <c r="DK30" i="48"/>
  <c r="EO30" i="48"/>
  <c r="ES30" i="48"/>
  <c r="EW30" i="48"/>
  <c r="EA30" i="48"/>
  <c r="FE30" i="48"/>
  <c r="DH30" i="48"/>
  <c r="DL30" i="48"/>
  <c r="DP30" i="48"/>
  <c r="DT30" i="48"/>
  <c r="EB30" i="48"/>
  <c r="DS30" i="48"/>
  <c r="DG31" i="48"/>
  <c r="DO31" i="48"/>
  <c r="DW31" i="48"/>
  <c r="EE31" i="48"/>
  <c r="DH32" i="48"/>
  <c r="DL32" i="48"/>
  <c r="DP32" i="48"/>
  <c r="DT32" i="48"/>
  <c r="DX32" i="48"/>
  <c r="EB32" i="48"/>
  <c r="EI32" i="48"/>
  <c r="EM32" i="48"/>
  <c r="EU32" i="48"/>
  <c r="EC32" i="48"/>
  <c r="DG33" i="48"/>
  <c r="DK33" i="48"/>
  <c r="DO33" i="48"/>
  <c r="DS33" i="48"/>
  <c r="DW33" i="48"/>
  <c r="EA33" i="48"/>
  <c r="EE33" i="48"/>
  <c r="DP33" i="48"/>
  <c r="FB33" i="48"/>
  <c r="DJ35" i="48"/>
  <c r="EN35" i="48"/>
  <c r="EV35" i="48"/>
  <c r="FD35" i="48"/>
  <c r="DK35" i="48"/>
  <c r="DO35" i="48"/>
  <c r="DS35" i="48"/>
  <c r="EA35" i="48"/>
  <c r="EJ36" i="48"/>
  <c r="ER36" i="48"/>
  <c r="EV36" i="48"/>
  <c r="EX36" i="48"/>
  <c r="EZ36" i="48"/>
  <c r="FD36" i="48"/>
  <c r="DH37" i="48"/>
  <c r="EL37" i="48"/>
  <c r="DX37" i="48"/>
  <c r="DL38" i="48"/>
  <c r="DP38" i="48"/>
  <c r="DT38" i="48"/>
  <c r="EB38" i="48"/>
  <c r="EJ39" i="48"/>
  <c r="DN39" i="48"/>
  <c r="ER39" i="48"/>
  <c r="EV39" i="48"/>
  <c r="EZ39" i="48"/>
  <c r="ED39" i="48"/>
  <c r="DI40" i="48"/>
  <c r="DM40" i="48"/>
  <c r="EQ40" i="48"/>
  <c r="DU40" i="48"/>
  <c r="DY40" i="48"/>
  <c r="EX40" i="48"/>
  <c r="EH41" i="48"/>
  <c r="EL41" i="48"/>
  <c r="DP41" i="48"/>
  <c r="ET41" i="48"/>
  <c r="DX41" i="48"/>
  <c r="DH42" i="48"/>
  <c r="DP42" i="48"/>
  <c r="DX42" i="48"/>
  <c r="DI43" i="48"/>
  <c r="DM43" i="48"/>
  <c r="DQ43" i="48"/>
  <c r="DU43" i="48"/>
  <c r="DY43" i="48"/>
  <c r="EC43" i="48"/>
  <c r="EO45" i="48"/>
  <c r="FE45" i="48"/>
  <c r="DJ46" i="48"/>
  <c r="DN46" i="48"/>
  <c r="DR46" i="48"/>
  <c r="DV46" i="48"/>
  <c r="DZ46" i="48"/>
  <c r="ED46" i="48"/>
  <c r="EO46" i="48"/>
  <c r="FE46" i="48"/>
  <c r="EJ47" i="48"/>
  <c r="DN47" i="48"/>
  <c r="ER47" i="48"/>
  <c r="EV47" i="48"/>
  <c r="EZ47" i="48"/>
  <c r="ED47" i="48"/>
  <c r="DI48" i="48"/>
  <c r="DM48" i="48"/>
  <c r="EQ48" i="48"/>
  <c r="DU48" i="48"/>
  <c r="DY48" i="48"/>
  <c r="EX48" i="48"/>
  <c r="EH49" i="48"/>
  <c r="EL49" i="48"/>
  <c r="DP49" i="48"/>
  <c r="ET49" i="48"/>
  <c r="DX49" i="48"/>
  <c r="DH50" i="48"/>
  <c r="DP50" i="48"/>
  <c r="DX50" i="48"/>
  <c r="DI51" i="48"/>
  <c r="DM51" i="48"/>
  <c r="DQ51" i="48"/>
  <c r="DU51" i="48"/>
  <c r="DY51" i="48"/>
  <c r="EC51" i="48"/>
  <c r="DV51" i="48"/>
  <c r="EM21" i="49"/>
  <c r="EA35" i="49"/>
  <c r="DJ37" i="49"/>
  <c r="DJ40" i="49"/>
  <c r="EP46" i="49"/>
  <c r="DJ20" i="50"/>
  <c r="EE27" i="50"/>
  <c r="DS31" i="50"/>
  <c r="FC41" i="50"/>
  <c r="EE48" i="50"/>
  <c r="DG26" i="52"/>
  <c r="EO19" i="53"/>
  <c r="ET39" i="54"/>
  <c r="DT39" i="54"/>
  <c r="DG49" i="54"/>
  <c r="EI50" i="54"/>
  <c r="EZ25" i="55"/>
  <c r="DZ25" i="55"/>
  <c r="DJ54" i="48"/>
  <c r="DN54" i="48"/>
  <c r="DR54" i="48"/>
  <c r="DV54" i="48"/>
  <c r="DZ54" i="48"/>
  <c r="ED54" i="48"/>
  <c r="DM55" i="48"/>
  <c r="DU55" i="48"/>
  <c r="EC55" i="48"/>
  <c r="DJ55" i="48"/>
  <c r="EZ55" i="48"/>
  <c r="EM56" i="48"/>
  <c r="EU56" i="48"/>
  <c r="EY56" i="48"/>
  <c r="FC56" i="48"/>
  <c r="ES17" i="49"/>
  <c r="DT18" i="49"/>
  <c r="DX18" i="49"/>
  <c r="EB18" i="49"/>
  <c r="EK19" i="49"/>
  <c r="EO19" i="49"/>
  <c r="DS19" i="49"/>
  <c r="FA19" i="49"/>
  <c r="EQ20" i="49"/>
  <c r="EY20" i="49"/>
  <c r="EH21" i="49"/>
  <c r="EP21" i="49"/>
  <c r="EX21" i="49"/>
  <c r="EV23" i="49"/>
  <c r="EE23" i="49"/>
  <c r="DI24" i="49"/>
  <c r="DM24" i="49"/>
  <c r="DQ24" i="49"/>
  <c r="DU24" i="49"/>
  <c r="DY24" i="49"/>
  <c r="EC24" i="49"/>
  <c r="DI25" i="49"/>
  <c r="EQ25" i="49"/>
  <c r="DU25" i="49"/>
  <c r="DY25" i="49"/>
  <c r="EP25" i="49"/>
  <c r="EL26" i="49"/>
  <c r="DI26" i="49"/>
  <c r="DM26" i="49"/>
  <c r="DQ26" i="49"/>
  <c r="DU26" i="49"/>
  <c r="DY26" i="49"/>
  <c r="EC26" i="49"/>
  <c r="EJ27" i="49"/>
  <c r="ER27" i="49"/>
  <c r="EZ27" i="49"/>
  <c r="EO27" i="49"/>
  <c r="DS27" i="49"/>
  <c r="DW27" i="49"/>
  <c r="FE27" i="49"/>
  <c r="DZ28" i="49"/>
  <c r="DO30" i="49"/>
  <c r="DW30" i="49"/>
  <c r="EW30" i="49"/>
  <c r="DG31" i="49"/>
  <c r="EI31" i="49"/>
  <c r="EM31" i="49"/>
  <c r="DO31" i="49"/>
  <c r="EQ31" i="49"/>
  <c r="ES31" i="49"/>
  <c r="EU31" i="49"/>
  <c r="EY31" i="49"/>
  <c r="FC31" i="49"/>
  <c r="ER31" i="49"/>
  <c r="FD31" i="49"/>
  <c r="DJ32" i="49"/>
  <c r="ER32" i="49"/>
  <c r="DV32" i="49"/>
  <c r="DZ32" i="49"/>
  <c r="ED32" i="49"/>
  <c r="EM32" i="49"/>
  <c r="EM34" i="49"/>
  <c r="EO34" i="49"/>
  <c r="EQ34" i="49"/>
  <c r="EU34" i="49"/>
  <c r="EY34" i="49"/>
  <c r="FC34" i="49"/>
  <c r="DJ35" i="49"/>
  <c r="DR35" i="49"/>
  <c r="DZ35" i="49"/>
  <c r="FD36" i="49"/>
  <c r="DH38" i="49"/>
  <c r="EL38" i="49"/>
  <c r="DP38" i="49"/>
  <c r="ET38" i="49"/>
  <c r="DX38" i="49"/>
  <c r="EB38" i="49"/>
  <c r="DM38" i="49"/>
  <c r="DQ38" i="49"/>
  <c r="DU38" i="49"/>
  <c r="DY38" i="49"/>
  <c r="EC38" i="49"/>
  <c r="FB38" i="49"/>
  <c r="DI40" i="49"/>
  <c r="DM40" i="49"/>
  <c r="DQ40" i="49"/>
  <c r="DU40" i="49"/>
  <c r="DY40" i="49"/>
  <c r="EC40" i="49"/>
  <c r="DR40" i="49"/>
  <c r="EZ40" i="49"/>
  <c r="FD40" i="49"/>
  <c r="EJ41" i="49"/>
  <c r="EN41" i="49"/>
  <c r="ER41" i="49"/>
  <c r="EV41" i="49"/>
  <c r="EZ41" i="49"/>
  <c r="FD41" i="49"/>
  <c r="DM41" i="49"/>
  <c r="EQ41" i="49"/>
  <c r="DU41" i="49"/>
  <c r="EC41" i="49"/>
  <c r="EO42" i="49"/>
  <c r="EW42" i="49"/>
  <c r="DJ43" i="49"/>
  <c r="DN43" i="49"/>
  <c r="DR43" i="49"/>
  <c r="DV43" i="49"/>
  <c r="DZ43" i="49"/>
  <c r="ED43" i="49"/>
  <c r="DH45" i="49"/>
  <c r="DL45" i="49"/>
  <c r="DP45" i="49"/>
  <c r="DT45" i="49"/>
  <c r="DV45" i="49"/>
  <c r="DX45" i="49"/>
  <c r="EB45" i="49"/>
  <c r="ED45" i="49"/>
  <c r="FB46" i="49"/>
  <c r="DI46" i="49"/>
  <c r="DM46" i="49"/>
  <c r="DQ46" i="49"/>
  <c r="DU46" i="49"/>
  <c r="DY46" i="49"/>
  <c r="EC46" i="49"/>
  <c r="EV47" i="49"/>
  <c r="FD47" i="49"/>
  <c r="EJ48" i="49"/>
  <c r="DR48" i="49"/>
  <c r="EV48" i="49"/>
  <c r="DZ48" i="49"/>
  <c r="EJ49" i="49"/>
  <c r="EN49" i="49"/>
  <c r="ER49" i="49"/>
  <c r="EV49" i="49"/>
  <c r="EZ49" i="49"/>
  <c r="FD49" i="49"/>
  <c r="EM52" i="49"/>
  <c r="EJ53" i="49"/>
  <c r="EN53" i="49"/>
  <c r="ER53" i="49"/>
  <c r="EV53" i="49"/>
  <c r="EZ53" i="49"/>
  <c r="FD53" i="49"/>
  <c r="DS55" i="49"/>
  <c r="EM56" i="49"/>
  <c r="FC56" i="49"/>
  <c r="DG18" i="50"/>
  <c r="DS18" i="50"/>
  <c r="EW18" i="50"/>
  <c r="DO19" i="50"/>
  <c r="EV19" i="50"/>
  <c r="EO19" i="50"/>
  <c r="DJ21" i="50"/>
  <c r="DN21" i="50"/>
  <c r="DR21" i="50"/>
  <c r="DV21" i="50"/>
  <c r="DZ21" i="50"/>
  <c r="ED21" i="50"/>
  <c r="EQ21" i="50"/>
  <c r="DU21" i="50"/>
  <c r="ET22" i="50"/>
  <c r="EI22" i="50"/>
  <c r="EM22" i="50"/>
  <c r="EO22" i="50"/>
  <c r="EQ22" i="50"/>
  <c r="EU22" i="50"/>
  <c r="EY22" i="50"/>
  <c r="FC22" i="50"/>
  <c r="FE22" i="50"/>
  <c r="DJ24" i="50"/>
  <c r="EN24" i="50"/>
  <c r="DR24" i="50"/>
  <c r="EZ24" i="50"/>
  <c r="FD24" i="50"/>
  <c r="EQ25" i="50"/>
  <c r="EK27" i="50"/>
  <c r="DG28" i="50"/>
  <c r="DO28" i="50"/>
  <c r="DW28" i="50"/>
  <c r="EI29" i="50"/>
  <c r="DM29" i="50"/>
  <c r="EQ29" i="50"/>
  <c r="EY29" i="50"/>
  <c r="EH29" i="50"/>
  <c r="EM29" i="50"/>
  <c r="DK30" i="50"/>
  <c r="DS30" i="50"/>
  <c r="DW30" i="50"/>
  <c r="EA30" i="50"/>
  <c r="DH30" i="50"/>
  <c r="EL30" i="50"/>
  <c r="EP30" i="50"/>
  <c r="DX30" i="50"/>
  <c r="FB30" i="50"/>
  <c r="DJ31" i="50"/>
  <c r="DN31" i="50"/>
  <c r="DR31" i="50"/>
  <c r="DV31" i="50"/>
  <c r="DZ31" i="50"/>
  <c r="ED31" i="50"/>
  <c r="EJ32" i="50"/>
  <c r="DN32" i="50"/>
  <c r="EV32" i="50"/>
  <c r="EZ32" i="50"/>
  <c r="EG32" i="50"/>
  <c r="EK32" i="50"/>
  <c r="EO32" i="50"/>
  <c r="ES32" i="50"/>
  <c r="EW32" i="50"/>
  <c r="FA32" i="50"/>
  <c r="FE32" i="50"/>
  <c r="EP34" i="50"/>
  <c r="EG35" i="50"/>
  <c r="DK35" i="50"/>
  <c r="EO35" i="50"/>
  <c r="EW35" i="50"/>
  <c r="EA35" i="50"/>
  <c r="FE35" i="50"/>
  <c r="EH37" i="50"/>
  <c r="EX37" i="50"/>
  <c r="EH38" i="50"/>
  <c r="DL38" i="50"/>
  <c r="DP38" i="50"/>
  <c r="ET38" i="50"/>
  <c r="EB38" i="50"/>
  <c r="EE39" i="50"/>
  <c r="EJ41" i="50"/>
  <c r="EN41" i="50"/>
  <c r="ER41" i="50"/>
  <c r="EV41" i="50"/>
  <c r="EX41" i="50"/>
  <c r="EZ41" i="50"/>
  <c r="FD41" i="50"/>
  <c r="DJ43" i="50"/>
  <c r="DN43" i="50"/>
  <c r="DR43" i="50"/>
  <c r="DV43" i="50"/>
  <c r="DZ43" i="50"/>
  <c r="ED43" i="50"/>
  <c r="EK43" i="50"/>
  <c r="ES43" i="50"/>
  <c r="FA43" i="50"/>
  <c r="EJ44" i="50"/>
  <c r="DN44" i="50"/>
  <c r="EV44" i="50"/>
  <c r="EZ44" i="50"/>
  <c r="ED44" i="50"/>
  <c r="EH45" i="50"/>
  <c r="DR45" i="50"/>
  <c r="DV45" i="50"/>
  <c r="DZ45" i="50"/>
  <c r="ED45" i="50"/>
  <c r="DG46" i="50"/>
  <c r="DK46" i="50"/>
  <c r="DO46" i="50"/>
  <c r="DS46" i="50"/>
  <c r="EA46" i="50"/>
  <c r="EE46" i="50"/>
  <c r="DH46" i="50"/>
  <c r="DX46" i="50"/>
  <c r="FB46" i="50"/>
  <c r="DS47" i="50"/>
  <c r="ES47" i="50"/>
  <c r="DJ48" i="50"/>
  <c r="EX49" i="50"/>
  <c r="DU49" i="50"/>
  <c r="EM49" i="50"/>
  <c r="DK50" i="50"/>
  <c r="DS50" i="50"/>
  <c r="EA50" i="50"/>
  <c r="DH51" i="50"/>
  <c r="DP51" i="50"/>
  <c r="DX51" i="50"/>
  <c r="DO51" i="50"/>
  <c r="FA51" i="50"/>
  <c r="EE51" i="50"/>
  <c r="DW52" i="50"/>
  <c r="FD52" i="50"/>
  <c r="EI53" i="50"/>
  <c r="DQ53" i="50"/>
  <c r="EY53" i="50"/>
  <c r="EC53" i="50"/>
  <c r="EH53" i="50"/>
  <c r="EJ53" i="50"/>
  <c r="EN53" i="50"/>
  <c r="ER53" i="50"/>
  <c r="EV53" i="50"/>
  <c r="EX53" i="50"/>
  <c r="EZ53" i="50"/>
  <c r="FD53" i="50"/>
  <c r="DG55" i="50"/>
  <c r="DK55" i="50"/>
  <c r="EO55" i="50"/>
  <c r="ES55" i="50"/>
  <c r="EW55" i="50"/>
  <c r="EA55" i="50"/>
  <c r="FE55" i="50"/>
  <c r="DH55" i="50"/>
  <c r="DS55" i="50"/>
  <c r="DJ56" i="50"/>
  <c r="EG56" i="50"/>
  <c r="EK56" i="50"/>
  <c r="EO56" i="50"/>
  <c r="ES56" i="50"/>
  <c r="EW56" i="50"/>
  <c r="FA56" i="50"/>
  <c r="FE56" i="50"/>
  <c r="DM17" i="51"/>
  <c r="EH18" i="51"/>
  <c r="EL18" i="51"/>
  <c r="EP18" i="51"/>
  <c r="DJ19" i="51"/>
  <c r="DN19" i="51"/>
  <c r="DR19" i="51"/>
  <c r="DV19" i="51"/>
  <c r="DZ19" i="51"/>
  <c r="ED19" i="51"/>
  <c r="DM19" i="51"/>
  <c r="EQ19" i="51"/>
  <c r="EC19" i="51"/>
  <c r="EJ21" i="51"/>
  <c r="EN21" i="51"/>
  <c r="ER21" i="51"/>
  <c r="EV21" i="51"/>
  <c r="EZ21" i="51"/>
  <c r="FD21" i="51"/>
  <c r="EN22" i="51"/>
  <c r="FD22" i="51"/>
  <c r="DU23" i="51"/>
  <c r="DY24" i="51"/>
  <c r="DG26" i="51"/>
  <c r="DK26" i="51"/>
  <c r="DO26" i="51"/>
  <c r="FA26" i="51"/>
  <c r="EE26" i="51"/>
  <c r="EJ27" i="51"/>
  <c r="DN27" i="51"/>
  <c r="DR27" i="51"/>
  <c r="DV27" i="51"/>
  <c r="EZ27" i="51"/>
  <c r="ED27" i="51"/>
  <c r="EG27" i="51"/>
  <c r="DK27" i="51"/>
  <c r="ES27" i="51"/>
  <c r="EU27" i="51"/>
  <c r="EW27" i="51"/>
  <c r="EA27" i="51"/>
  <c r="FE27" i="51"/>
  <c r="EI28" i="51"/>
  <c r="DM28" i="51"/>
  <c r="DQ28" i="51"/>
  <c r="DU28" i="51"/>
  <c r="DW28" i="51"/>
  <c r="EY28" i="51"/>
  <c r="EC28" i="51"/>
  <c r="DJ28" i="51"/>
  <c r="DR28" i="51"/>
  <c r="ET28" i="51"/>
  <c r="EV28" i="51"/>
  <c r="DZ28" i="51"/>
  <c r="FD28" i="51"/>
  <c r="EO29" i="51"/>
  <c r="DQ29" i="51"/>
  <c r="FE29" i="51"/>
  <c r="DH29" i="51"/>
  <c r="DV29" i="51"/>
  <c r="EG30" i="51"/>
  <c r="EM32" i="51"/>
  <c r="DQ32" i="51"/>
  <c r="DT33" i="51"/>
  <c r="EN34" i="51"/>
  <c r="ER34" i="51"/>
  <c r="FD34" i="51"/>
  <c r="DI34" i="51"/>
  <c r="DM34" i="51"/>
  <c r="DU34" i="51"/>
  <c r="DY34" i="51"/>
  <c r="EC34" i="51"/>
  <c r="DH37" i="51"/>
  <c r="DL37" i="51"/>
  <c r="DP37" i="51"/>
  <c r="DX37" i="51"/>
  <c r="EB37" i="51"/>
  <c r="EJ38" i="51"/>
  <c r="EN38" i="51"/>
  <c r="ER38" i="51"/>
  <c r="EV38" i="51"/>
  <c r="EZ38" i="51"/>
  <c r="FE39" i="51"/>
  <c r="DH39" i="51"/>
  <c r="DL39" i="51"/>
  <c r="DP39" i="51"/>
  <c r="DX39" i="51"/>
  <c r="EB39" i="51"/>
  <c r="DQ40" i="51"/>
  <c r="DJ40" i="51"/>
  <c r="DN40" i="51"/>
  <c r="DR40" i="51"/>
  <c r="DV40" i="51"/>
  <c r="DZ40" i="51"/>
  <c r="ED40" i="51"/>
  <c r="EP41" i="51"/>
  <c r="FB41" i="51"/>
  <c r="DI41" i="51"/>
  <c r="DM41" i="51"/>
  <c r="DQ41" i="51"/>
  <c r="DU41" i="51"/>
  <c r="DY41" i="51"/>
  <c r="FA41" i="51"/>
  <c r="EC41" i="51"/>
  <c r="DI42" i="51"/>
  <c r="DQ42" i="51"/>
  <c r="EJ42" i="51"/>
  <c r="ER42" i="51"/>
  <c r="EX42" i="51"/>
  <c r="EZ42" i="51"/>
  <c r="DT43" i="51"/>
  <c r="FA43" i="51"/>
  <c r="DI44" i="51"/>
  <c r="EX44" i="51"/>
  <c r="DL45" i="51"/>
  <c r="DI46" i="51"/>
  <c r="EK46" i="51"/>
  <c r="EO46" i="51"/>
  <c r="ES46" i="51"/>
  <c r="FA46" i="51"/>
  <c r="EJ46" i="51"/>
  <c r="EP46" i="51"/>
  <c r="ER46" i="51"/>
  <c r="EV46" i="51"/>
  <c r="EZ46" i="51"/>
  <c r="EI47" i="51"/>
  <c r="EM47" i="51"/>
  <c r="EQ47" i="51"/>
  <c r="EU47" i="51"/>
  <c r="EY47" i="51"/>
  <c r="FC47" i="51"/>
  <c r="EH48" i="51"/>
  <c r="EP48" i="51"/>
  <c r="EX48" i="51"/>
  <c r="DI48" i="51"/>
  <c r="DQ48" i="51"/>
  <c r="DY48" i="51"/>
  <c r="ES49" i="51"/>
  <c r="EG51" i="51"/>
  <c r="FJ51" i="51" s="1"/>
  <c r="BD51" i="51" s="1"/>
  <c r="EO51" i="51"/>
  <c r="ES51" i="51"/>
  <c r="EW51" i="51"/>
  <c r="FE51" i="51"/>
  <c r="DL51" i="51"/>
  <c r="EB51" i="51"/>
  <c r="EH54" i="51"/>
  <c r="EP54" i="51"/>
  <c r="EX54" i="51"/>
  <c r="DI54" i="51"/>
  <c r="DY54" i="51"/>
  <c r="EG55" i="51"/>
  <c r="EO55" i="51"/>
  <c r="EW55" i="51"/>
  <c r="FE55" i="51"/>
  <c r="DL55" i="51"/>
  <c r="DU17" i="52"/>
  <c r="EC17" i="52"/>
  <c r="DH17" i="52"/>
  <c r="ED17" i="52"/>
  <c r="EH18" i="52"/>
  <c r="EG19" i="52"/>
  <c r="EO19" i="52"/>
  <c r="EW19" i="52"/>
  <c r="FE19" i="52"/>
  <c r="EG20" i="52"/>
  <c r="EI20" i="52"/>
  <c r="EK20" i="52"/>
  <c r="EM20" i="52"/>
  <c r="EQ20" i="52"/>
  <c r="ES20" i="52"/>
  <c r="EU20" i="52"/>
  <c r="EY20" i="52"/>
  <c r="FA20" i="52"/>
  <c r="FC20" i="52"/>
  <c r="EJ20" i="52"/>
  <c r="EN20" i="52"/>
  <c r="ER20" i="52"/>
  <c r="EZ20" i="52"/>
  <c r="EK22" i="52"/>
  <c r="ES22" i="52"/>
  <c r="FA22" i="52"/>
  <c r="DJ22" i="52"/>
  <c r="DN22" i="52"/>
  <c r="DR22" i="52"/>
  <c r="DV22" i="52"/>
  <c r="DZ22" i="52"/>
  <c r="DP23" i="52"/>
  <c r="DV23" i="52"/>
  <c r="EI24" i="52"/>
  <c r="EM24" i="52"/>
  <c r="EQ24" i="52"/>
  <c r="EU24" i="52"/>
  <c r="EY24" i="52"/>
  <c r="FC24" i="52"/>
  <c r="EJ24" i="52"/>
  <c r="EN24" i="52"/>
  <c r="ER24" i="52"/>
  <c r="EZ24" i="52"/>
  <c r="DX25" i="52"/>
  <c r="DV27" i="52"/>
  <c r="EG28" i="52"/>
  <c r="EK28" i="52"/>
  <c r="ES28" i="52"/>
  <c r="FA28" i="52"/>
  <c r="EJ28" i="52"/>
  <c r="EN28" i="52"/>
  <c r="ER28" i="52"/>
  <c r="EZ28" i="52"/>
  <c r="FD28" i="52"/>
  <c r="EO31" i="52"/>
  <c r="EW31" i="52"/>
  <c r="FE31" i="52"/>
  <c r="EG33" i="52"/>
  <c r="EO33" i="52"/>
  <c r="EW33" i="52"/>
  <c r="FE33" i="52"/>
  <c r="DK35" i="52"/>
  <c r="DO35" i="52"/>
  <c r="DS35" i="52"/>
  <c r="EW35" i="52"/>
  <c r="DH35" i="52"/>
  <c r="DX35" i="52"/>
  <c r="DJ36" i="52"/>
  <c r="DR36" i="52"/>
  <c r="DZ36" i="52"/>
  <c r="DS36" i="52"/>
  <c r="EA36" i="52"/>
  <c r="EN38" i="52"/>
  <c r="FD38" i="52"/>
  <c r="DY39" i="52"/>
  <c r="EC39" i="52"/>
  <c r="DR40" i="52"/>
  <c r="EH41" i="52"/>
  <c r="ET41" i="52"/>
  <c r="EX41" i="52"/>
  <c r="EB41" i="52"/>
  <c r="DO42" i="52"/>
  <c r="ES42" i="52"/>
  <c r="EE42" i="52"/>
  <c r="EQ43" i="52"/>
  <c r="EY43" i="52"/>
  <c r="EM44" i="52"/>
  <c r="DJ47" i="52"/>
  <c r="DZ47" i="52"/>
  <c r="DH48" i="52"/>
  <c r="DL48" i="52"/>
  <c r="DP48" i="52"/>
  <c r="DT48" i="52"/>
  <c r="DX48" i="52"/>
  <c r="EB48" i="52"/>
  <c r="EH49" i="52"/>
  <c r="ET49" i="52"/>
  <c r="EX49" i="52"/>
  <c r="EB49" i="52"/>
  <c r="DK50" i="52"/>
  <c r="DO50" i="52"/>
  <c r="ES50" i="52"/>
  <c r="EE50" i="52"/>
  <c r="EK50" i="52"/>
  <c r="EM52" i="52"/>
  <c r="DM55" i="52"/>
  <c r="DU55" i="52"/>
  <c r="DY55" i="52"/>
  <c r="EC55" i="52"/>
  <c r="DJ55" i="52"/>
  <c r="DZ55" i="52"/>
  <c r="DN56" i="52"/>
  <c r="DR56" i="52"/>
  <c r="DV56" i="52"/>
  <c r="DZ56" i="52"/>
  <c r="ED56" i="52"/>
  <c r="FD17" i="53"/>
  <c r="FE19" i="53"/>
  <c r="DU20" i="53"/>
  <c r="EC20" i="53"/>
  <c r="EJ20" i="53"/>
  <c r="ER20" i="53"/>
  <c r="DV20" i="53"/>
  <c r="EZ20" i="53"/>
  <c r="EU21" i="53"/>
  <c r="DG22" i="53"/>
  <c r="DK22" i="53"/>
  <c r="DM22" i="53"/>
  <c r="DO22" i="53"/>
  <c r="DS22" i="53"/>
  <c r="DW22" i="53"/>
  <c r="EA22" i="53"/>
  <c r="EE22" i="53"/>
  <c r="DG23" i="53"/>
  <c r="EI24" i="53"/>
  <c r="EQ24" i="53"/>
  <c r="EV24" i="53"/>
  <c r="DN24" i="53"/>
  <c r="EE30" i="53"/>
  <c r="EK54" i="53"/>
  <c r="EN20" i="54"/>
  <c r="DN20" i="54"/>
  <c r="FD29" i="54"/>
  <c r="FB34" i="54"/>
  <c r="FA36" i="54"/>
  <c r="EA36" i="54"/>
  <c r="DN41" i="54"/>
  <c r="EH47" i="54"/>
  <c r="DZ49" i="54"/>
  <c r="EZ49" i="54"/>
  <c r="DM30" i="55"/>
  <c r="EM30" i="55"/>
  <c r="DG40" i="55"/>
  <c r="FE40" i="55"/>
  <c r="DT43" i="55"/>
  <c r="DO20" i="56"/>
  <c r="EW24" i="53"/>
  <c r="FA24" i="53"/>
  <c r="FE24" i="53"/>
  <c r="EI25" i="53"/>
  <c r="DY25" i="53"/>
  <c r="EJ26" i="53"/>
  <c r="DN26" i="53"/>
  <c r="ER26" i="53"/>
  <c r="DV26" i="53"/>
  <c r="EZ26" i="53"/>
  <c r="ED26" i="53"/>
  <c r="EQ26" i="53"/>
  <c r="FC26" i="53"/>
  <c r="DH27" i="53"/>
  <c r="DL27" i="53"/>
  <c r="DP27" i="53"/>
  <c r="DT27" i="53"/>
  <c r="DX27" i="53"/>
  <c r="DY28" i="53"/>
  <c r="EK30" i="53"/>
  <c r="DO30" i="53"/>
  <c r="DS30" i="53"/>
  <c r="FA30" i="53"/>
  <c r="DR32" i="53"/>
  <c r="ES33" i="53"/>
  <c r="EP34" i="53"/>
  <c r="EO34" i="53"/>
  <c r="DW34" i="53"/>
  <c r="EA34" i="53"/>
  <c r="FE34" i="53"/>
  <c r="EU35" i="53"/>
  <c r="DY35" i="53"/>
  <c r="FC35" i="53"/>
  <c r="ES37" i="53"/>
  <c r="EJ37" i="53"/>
  <c r="EN37" i="53"/>
  <c r="EV37" i="53"/>
  <c r="EZ37" i="53"/>
  <c r="EH38" i="53"/>
  <c r="EP38" i="53"/>
  <c r="EX38" i="53"/>
  <c r="FB38" i="53"/>
  <c r="EM38" i="53"/>
  <c r="EU38" i="53"/>
  <c r="FC38" i="53"/>
  <c r="ES39" i="53"/>
  <c r="DJ39" i="53"/>
  <c r="DR39" i="53"/>
  <c r="DZ39" i="53"/>
  <c r="EA41" i="53"/>
  <c r="EI43" i="53"/>
  <c r="FC43" i="53"/>
  <c r="DJ43" i="53"/>
  <c r="DR43" i="53"/>
  <c r="DZ43" i="53"/>
  <c r="EI45" i="53"/>
  <c r="EM45" i="53"/>
  <c r="EQ45" i="53"/>
  <c r="EY45" i="53"/>
  <c r="EJ45" i="53"/>
  <c r="EN45" i="53"/>
  <c r="ER45" i="53"/>
  <c r="EV45" i="53"/>
  <c r="EZ45" i="53"/>
  <c r="FD45" i="53"/>
  <c r="EH46" i="53"/>
  <c r="EP46" i="53"/>
  <c r="EX46" i="53"/>
  <c r="EI46" i="53"/>
  <c r="EM46" i="53"/>
  <c r="EQ46" i="53"/>
  <c r="EU46" i="53"/>
  <c r="EY46" i="53"/>
  <c r="FC46" i="53"/>
  <c r="EI47" i="53"/>
  <c r="EM47" i="53"/>
  <c r="EU47" i="53"/>
  <c r="DJ47" i="53"/>
  <c r="DR47" i="53"/>
  <c r="DZ47" i="53"/>
  <c r="EX49" i="53"/>
  <c r="EJ50" i="53"/>
  <c r="EN50" i="53"/>
  <c r="ER50" i="53"/>
  <c r="EV50" i="53"/>
  <c r="EZ50" i="53"/>
  <c r="FD50" i="53"/>
  <c r="EI50" i="53"/>
  <c r="EM50" i="53"/>
  <c r="EQ50" i="53"/>
  <c r="EU50" i="53"/>
  <c r="EY50" i="53"/>
  <c r="FC50" i="53"/>
  <c r="ER53" i="53"/>
  <c r="FA54" i="53"/>
  <c r="DT54" i="53"/>
  <c r="DJ55" i="53"/>
  <c r="DR55" i="53"/>
  <c r="DZ55" i="53"/>
  <c r="FD55" i="53"/>
  <c r="EP17" i="54"/>
  <c r="EU20" i="54"/>
  <c r="ED21" i="54"/>
  <c r="EI22" i="54"/>
  <c r="EQ22" i="54"/>
  <c r="EY22" i="54"/>
  <c r="FC22" i="54"/>
  <c r="DG23" i="54"/>
  <c r="DK23" i="54"/>
  <c r="DO23" i="54"/>
  <c r="DS23" i="54"/>
  <c r="DW23" i="54"/>
  <c r="EA23" i="54"/>
  <c r="EE23" i="54"/>
  <c r="EH23" i="54"/>
  <c r="DP23" i="54"/>
  <c r="EX23" i="54"/>
  <c r="EK25" i="54"/>
  <c r="FA25" i="54"/>
  <c r="EV25" i="54"/>
  <c r="FD25" i="54"/>
  <c r="ET26" i="54"/>
  <c r="DI27" i="54"/>
  <c r="DM27" i="54"/>
  <c r="DQ27" i="54"/>
  <c r="DU27" i="54"/>
  <c r="DY27" i="54"/>
  <c r="EH30" i="54"/>
  <c r="EL30" i="54"/>
  <c r="EP30" i="54"/>
  <c r="EX30" i="54"/>
  <c r="FB30" i="54"/>
  <c r="EC31" i="54"/>
  <c r="EB31" i="54"/>
  <c r="DG32" i="54"/>
  <c r="DO32" i="54"/>
  <c r="ES32" i="54"/>
  <c r="DW32" i="54"/>
  <c r="EE32" i="54"/>
  <c r="EK33" i="54"/>
  <c r="FA33" i="54"/>
  <c r="FD33" i="54"/>
  <c r="DU35" i="54"/>
  <c r="EC35" i="54"/>
  <c r="DT35" i="54"/>
  <c r="EO36" i="54"/>
  <c r="DJ38" i="54"/>
  <c r="DN38" i="54"/>
  <c r="DR38" i="54"/>
  <c r="DV38" i="54"/>
  <c r="DZ38" i="54"/>
  <c r="ED38" i="54"/>
  <c r="FE40" i="54"/>
  <c r="DG41" i="54"/>
  <c r="DO41" i="54"/>
  <c r="DW41" i="54"/>
  <c r="EE41" i="54"/>
  <c r="EU42" i="54"/>
  <c r="EC42" i="54"/>
  <c r="DJ42" i="54"/>
  <c r="EL42" i="54"/>
  <c r="DN42" i="54"/>
  <c r="DR42" i="54"/>
  <c r="ET42" i="54"/>
  <c r="DV42" i="54"/>
  <c r="DZ42" i="54"/>
  <c r="FB42" i="54"/>
  <c r="ED42" i="54"/>
  <c r="EC43" i="54"/>
  <c r="FE44" i="54"/>
  <c r="EJ45" i="54"/>
  <c r="DR45" i="54"/>
  <c r="DV45" i="54"/>
  <c r="EZ45" i="54"/>
  <c r="ED45" i="54"/>
  <c r="EK45" i="54"/>
  <c r="ES45" i="54"/>
  <c r="FA45" i="54"/>
  <c r="ER45" i="54"/>
  <c r="EH46" i="54"/>
  <c r="EP46" i="54"/>
  <c r="EX46" i="54"/>
  <c r="ET47" i="54"/>
  <c r="DH48" i="54"/>
  <c r="DL48" i="54"/>
  <c r="DP48" i="54"/>
  <c r="DT48" i="54"/>
  <c r="DX48" i="54"/>
  <c r="EB48" i="54"/>
  <c r="EK48" i="54"/>
  <c r="DK49" i="54"/>
  <c r="DS49" i="54"/>
  <c r="DW49" i="54"/>
  <c r="EA49" i="54"/>
  <c r="EE49" i="54"/>
  <c r="DM51" i="54"/>
  <c r="EC51" i="54"/>
  <c r="DH52" i="54"/>
  <c r="DX52" i="54"/>
  <c r="EK52" i="54"/>
  <c r="EO52" i="54"/>
  <c r="EW52" i="54"/>
  <c r="DG53" i="54"/>
  <c r="DK53" i="54"/>
  <c r="DO53" i="54"/>
  <c r="DS53" i="54"/>
  <c r="DW53" i="54"/>
  <c r="EY53" i="54"/>
  <c r="EA53" i="54"/>
  <c r="EE53" i="54"/>
  <c r="EJ53" i="54"/>
  <c r="ED53" i="54"/>
  <c r="EH54" i="54"/>
  <c r="EP54" i="54"/>
  <c r="EX54" i="54"/>
  <c r="DH55" i="54"/>
  <c r="DL55" i="54"/>
  <c r="ET55" i="54"/>
  <c r="EX55" i="54"/>
  <c r="DH56" i="54"/>
  <c r="DL56" i="54"/>
  <c r="DP56" i="54"/>
  <c r="DT56" i="54"/>
  <c r="DX56" i="54"/>
  <c r="EL18" i="55"/>
  <c r="EB18" i="55"/>
  <c r="DK19" i="55"/>
  <c r="DS19" i="55"/>
  <c r="DH20" i="55"/>
  <c r="DX20" i="55"/>
  <c r="EM21" i="55"/>
  <c r="DH23" i="55"/>
  <c r="EP23" i="55"/>
  <c r="EB23" i="55"/>
  <c r="DJ25" i="55"/>
  <c r="ER25" i="55"/>
  <c r="DV25" i="55"/>
  <c r="DH26" i="55"/>
  <c r="DP26" i="55"/>
  <c r="DX26" i="55"/>
  <c r="EI26" i="55"/>
  <c r="EM26" i="55"/>
  <c r="DQ26" i="55"/>
  <c r="DU26" i="55"/>
  <c r="EY26" i="55"/>
  <c r="EB27" i="55"/>
  <c r="EN28" i="55"/>
  <c r="ER28" i="55"/>
  <c r="EV28" i="55"/>
  <c r="EZ28" i="55"/>
  <c r="FD28" i="55"/>
  <c r="EJ29" i="55"/>
  <c r="DN29" i="55"/>
  <c r="EV29" i="55"/>
  <c r="DZ29" i="55"/>
  <c r="FD29" i="55"/>
  <c r="DG29" i="55"/>
  <c r="DW29" i="55"/>
  <c r="EE29" i="55"/>
  <c r="DR30" i="55"/>
  <c r="EO32" i="55"/>
  <c r="DS32" i="55"/>
  <c r="FA32" i="55"/>
  <c r="DG33" i="55"/>
  <c r="FG33" i="55" s="1"/>
  <c r="BC33" i="55" s="1"/>
  <c r="DK33" i="55"/>
  <c r="DO33" i="55"/>
  <c r="DS33" i="55"/>
  <c r="EA33" i="55"/>
  <c r="EE33" i="55"/>
  <c r="EI34" i="55"/>
  <c r="DM34" i="55"/>
  <c r="DU34" i="55"/>
  <c r="EC34" i="55"/>
  <c r="EU34" i="55"/>
  <c r="EH35" i="55"/>
  <c r="EP35" i="55"/>
  <c r="EI38" i="55"/>
  <c r="EM38" i="55"/>
  <c r="DY38" i="55"/>
  <c r="FC38" i="55"/>
  <c r="EC38" i="55"/>
  <c r="DS40" i="55"/>
  <c r="EN41" i="55"/>
  <c r="FD41" i="55"/>
  <c r="ED41" i="55"/>
  <c r="EM42" i="55"/>
  <c r="DV42" i="55"/>
  <c r="DP43" i="55"/>
  <c r="EG44" i="55"/>
  <c r="EK44" i="55"/>
  <c r="DS44" i="55"/>
  <c r="FA44" i="55"/>
  <c r="DL44" i="55"/>
  <c r="DT44" i="55"/>
  <c r="DI45" i="55"/>
  <c r="DM45" i="55"/>
  <c r="DQ45" i="55"/>
  <c r="DU45" i="55"/>
  <c r="DY45" i="55"/>
  <c r="EC45" i="55"/>
  <c r="DU47" i="55"/>
  <c r="FB47" i="55"/>
  <c r="DG48" i="55"/>
  <c r="EI48" i="55"/>
  <c r="EM48" i="55"/>
  <c r="EQ48" i="55"/>
  <c r="ES48" i="55"/>
  <c r="EU48" i="55"/>
  <c r="EY48" i="55"/>
  <c r="DS26" i="56"/>
  <c r="EG40" i="56"/>
  <c r="DG40" i="56"/>
  <c r="FC31" i="58"/>
  <c r="FC48" i="55"/>
  <c r="DH48" i="55"/>
  <c r="DP48" i="55"/>
  <c r="DX48" i="55"/>
  <c r="EN49" i="55"/>
  <c r="ER49" i="55"/>
  <c r="FD49" i="55"/>
  <c r="EI50" i="55"/>
  <c r="DM50" i="55"/>
  <c r="EQ50" i="55"/>
  <c r="DU50" i="55"/>
  <c r="EY50" i="55"/>
  <c r="EC50" i="55"/>
  <c r="DJ50" i="55"/>
  <c r="DV50" i="55"/>
  <c r="DJ52" i="55"/>
  <c r="DN52" i="55"/>
  <c r="ER52" i="55"/>
  <c r="DV52" i="55"/>
  <c r="DZ52" i="55"/>
  <c r="ED52" i="55"/>
  <c r="DK52" i="55"/>
  <c r="EO52" i="55"/>
  <c r="DS52" i="55"/>
  <c r="EA52" i="55"/>
  <c r="FE52" i="55"/>
  <c r="EG53" i="55"/>
  <c r="EK53" i="55"/>
  <c r="ES53" i="55"/>
  <c r="EW53" i="55"/>
  <c r="FA53" i="55"/>
  <c r="EX53" i="55"/>
  <c r="FB53" i="55"/>
  <c r="DG53" i="55"/>
  <c r="EM54" i="55"/>
  <c r="EO54" i="55"/>
  <c r="EU54" i="55"/>
  <c r="FC54" i="55"/>
  <c r="DH54" i="55"/>
  <c r="DP54" i="55"/>
  <c r="DX54" i="55"/>
  <c r="EG56" i="55"/>
  <c r="EO56" i="55"/>
  <c r="EW56" i="55"/>
  <c r="FE56" i="55"/>
  <c r="EM18" i="56"/>
  <c r="DQ18" i="56"/>
  <c r="EU18" i="56"/>
  <c r="EY18" i="56"/>
  <c r="FC18" i="56"/>
  <c r="EP18" i="56"/>
  <c r="DT18" i="56"/>
  <c r="DX18" i="56"/>
  <c r="FB18" i="56"/>
  <c r="EU24" i="56"/>
  <c r="FC24" i="56"/>
  <c r="EJ24" i="56"/>
  <c r="EJ28" i="56"/>
  <c r="DN28" i="56"/>
  <c r="DR28" i="56"/>
  <c r="EZ28" i="56"/>
  <c r="ED28" i="56"/>
  <c r="DT29" i="56"/>
  <c r="EX29" i="56"/>
  <c r="DY35" i="56"/>
  <c r="EJ36" i="56"/>
  <c r="EN36" i="56"/>
  <c r="DG36" i="56"/>
  <c r="DW36" i="56"/>
  <c r="DG37" i="56"/>
  <c r="EW37" i="56"/>
  <c r="EA37" i="56"/>
  <c r="DY39" i="56"/>
  <c r="DR40" i="56"/>
  <c r="EU44" i="56"/>
  <c r="DY44" i="56"/>
  <c r="EN45" i="56"/>
  <c r="EV45" i="56"/>
  <c r="EJ49" i="56"/>
  <c r="DR49" i="56"/>
  <c r="EV49" i="56"/>
  <c r="DZ49" i="56"/>
  <c r="FD49" i="56"/>
  <c r="EK49" i="56"/>
  <c r="EI50" i="56"/>
  <c r="EM50" i="56"/>
  <c r="DQ50" i="56"/>
  <c r="DY50" i="56"/>
  <c r="DG52" i="56"/>
  <c r="EK53" i="56"/>
  <c r="DO53" i="56"/>
  <c r="DW53" i="56"/>
  <c r="EG55" i="56"/>
  <c r="DO55" i="56"/>
  <c r="EA55" i="56"/>
  <c r="EI56" i="56"/>
  <c r="EU56" i="56"/>
  <c r="ET17" i="57"/>
  <c r="DM17" i="57"/>
  <c r="DG18" i="57"/>
  <c r="DS18" i="57"/>
  <c r="DW18" i="57"/>
  <c r="EA18" i="57"/>
  <c r="EE18" i="57"/>
  <c r="DH18" i="57"/>
  <c r="ED18" i="57"/>
  <c r="DP19" i="57"/>
  <c r="DT19" i="57"/>
  <c r="EV19" i="57"/>
  <c r="DX19" i="57"/>
  <c r="EB19" i="57"/>
  <c r="DJ20" i="57"/>
  <c r="DZ20" i="57"/>
  <c r="DG22" i="57"/>
  <c r="DK22" i="57"/>
  <c r="DO22" i="57"/>
  <c r="DW22" i="57"/>
  <c r="EA22" i="57"/>
  <c r="EE22" i="57"/>
  <c r="DH22" i="57"/>
  <c r="DL22" i="57"/>
  <c r="DX22" i="57"/>
  <c r="EN24" i="57"/>
  <c r="FD24" i="57"/>
  <c r="DL25" i="57"/>
  <c r="DP25" i="57"/>
  <c r="DT25" i="57"/>
  <c r="DX25" i="57"/>
  <c r="EB25" i="57"/>
  <c r="DR28" i="57"/>
  <c r="DZ28" i="57"/>
  <c r="DJ31" i="57"/>
  <c r="DN31" i="57"/>
  <c r="DR31" i="57"/>
  <c r="DV31" i="57"/>
  <c r="DZ31" i="57"/>
  <c r="ED31" i="57"/>
  <c r="DG35" i="57"/>
  <c r="ER36" i="57"/>
  <c r="EL37" i="57"/>
  <c r="EP37" i="57"/>
  <c r="FB37" i="57"/>
  <c r="EI38" i="57"/>
  <c r="EQ38" i="57"/>
  <c r="DU38" i="57"/>
  <c r="EY38" i="57"/>
  <c r="EC38" i="57"/>
  <c r="DJ38" i="57"/>
  <c r="DR38" i="57"/>
  <c r="DV38" i="57"/>
  <c r="DZ38" i="57"/>
  <c r="EG39" i="57"/>
  <c r="DK39" i="57"/>
  <c r="DO39" i="57"/>
  <c r="DS39" i="57"/>
  <c r="DW43" i="57"/>
  <c r="EV44" i="57"/>
  <c r="DV44" i="57"/>
  <c r="DJ51" i="57"/>
  <c r="EJ51" i="57"/>
  <c r="DO20" i="58"/>
  <c r="EO20" i="58"/>
  <c r="EB20" i="58"/>
  <c r="EW39" i="57"/>
  <c r="EA39" i="57"/>
  <c r="EE39" i="57"/>
  <c r="EN39" i="57"/>
  <c r="ER39" i="57"/>
  <c r="EV39" i="57"/>
  <c r="FD39" i="57"/>
  <c r="EH40" i="57"/>
  <c r="EL40" i="57"/>
  <c r="EP40" i="57"/>
  <c r="ET40" i="57"/>
  <c r="EX40" i="57"/>
  <c r="FB40" i="57"/>
  <c r="DG40" i="57"/>
  <c r="DK40" i="57"/>
  <c r="DO40" i="57"/>
  <c r="DS40" i="57"/>
  <c r="DW40" i="57"/>
  <c r="EA40" i="57"/>
  <c r="EE40" i="57"/>
  <c r="EI41" i="57"/>
  <c r="EM41" i="57"/>
  <c r="EQ41" i="57"/>
  <c r="EY41" i="57"/>
  <c r="FC41" i="57"/>
  <c r="EH41" i="57"/>
  <c r="EP41" i="57"/>
  <c r="ET41" i="57"/>
  <c r="EX41" i="57"/>
  <c r="EH42" i="57"/>
  <c r="EP42" i="57"/>
  <c r="ET42" i="57"/>
  <c r="EX42" i="57"/>
  <c r="FB42" i="57"/>
  <c r="EG42" i="57"/>
  <c r="EK42" i="57"/>
  <c r="EO42" i="57"/>
  <c r="ES42" i="57"/>
  <c r="EW42" i="57"/>
  <c r="EH46" i="57"/>
  <c r="EP46" i="57"/>
  <c r="ET46" i="57"/>
  <c r="EX46" i="57"/>
  <c r="FB46" i="57"/>
  <c r="EB46" i="57"/>
  <c r="EV47" i="57"/>
  <c r="DG51" i="57"/>
  <c r="DW51" i="57"/>
  <c r="EH53" i="57"/>
  <c r="EP53" i="57"/>
  <c r="ET53" i="57"/>
  <c r="EX53" i="57"/>
  <c r="EK55" i="57"/>
  <c r="EO55" i="57"/>
  <c r="ES55" i="57"/>
  <c r="DW55" i="57"/>
  <c r="FA55" i="57"/>
  <c r="FE55" i="57"/>
  <c r="EZ55" i="57"/>
  <c r="EH18" i="58"/>
  <c r="EL18" i="58"/>
  <c r="ET18" i="58"/>
  <c r="EX18" i="58"/>
  <c r="EB18" i="58"/>
  <c r="DZ19" i="58"/>
  <c r="EI20" i="58"/>
  <c r="EM20" i="58"/>
  <c r="EQ20" i="58"/>
  <c r="EU20" i="58"/>
  <c r="EY20" i="58"/>
  <c r="FC20" i="58"/>
  <c r="EG33" i="58"/>
  <c r="EI35" i="58"/>
  <c r="EK43" i="58"/>
  <c r="EG21" i="58"/>
  <c r="EK21" i="58"/>
  <c r="EO21" i="58"/>
  <c r="DS21" i="58"/>
  <c r="EW21" i="58"/>
  <c r="FA21" i="58"/>
  <c r="FE21" i="58"/>
  <c r="EN21" i="58"/>
  <c r="EV21" i="58"/>
  <c r="FD21" i="58"/>
  <c r="EJ22" i="58"/>
  <c r="EN22" i="58"/>
  <c r="ER22" i="58"/>
  <c r="FD22" i="58"/>
  <c r="EG22" i="58"/>
  <c r="EK22" i="58"/>
  <c r="EO22" i="58"/>
  <c r="EQ22" i="58"/>
  <c r="ES22" i="58"/>
  <c r="EW22" i="58"/>
  <c r="EY22" i="58"/>
  <c r="FA22" i="58"/>
  <c r="FE22" i="58"/>
  <c r="DI23" i="58"/>
  <c r="DQ23" i="58"/>
  <c r="DY23" i="58"/>
  <c r="EH23" i="58"/>
  <c r="EL24" i="58"/>
  <c r="FB24" i="58"/>
  <c r="EI26" i="58"/>
  <c r="EM26" i="58"/>
  <c r="EQ26" i="58"/>
  <c r="EU26" i="58"/>
  <c r="EY26" i="58"/>
  <c r="FC26" i="58"/>
  <c r="EN26" i="58"/>
  <c r="DZ26" i="58"/>
  <c r="DM27" i="58"/>
  <c r="EU27" i="58"/>
  <c r="EC27" i="58"/>
  <c r="EG28" i="58"/>
  <c r="EK28" i="58"/>
  <c r="EO28" i="58"/>
  <c r="ES28" i="58"/>
  <c r="EW28" i="58"/>
  <c r="FA28" i="58"/>
  <c r="FE28" i="58"/>
  <c r="DL28" i="58"/>
  <c r="EJ30" i="58"/>
  <c r="DR30" i="58"/>
  <c r="EZ30" i="58"/>
  <c r="EH33" i="58"/>
  <c r="EL33" i="58"/>
  <c r="EP33" i="58"/>
  <c r="ET33" i="58"/>
  <c r="EX33" i="58"/>
  <c r="FB33" i="58"/>
  <c r="DG33" i="58"/>
  <c r="EJ38" i="58"/>
  <c r="DN38" i="58"/>
  <c r="DR38" i="58"/>
  <c r="DV38" i="58"/>
  <c r="DZ38" i="58"/>
  <c r="ED38" i="58"/>
  <c r="EJ39" i="58"/>
  <c r="EN39" i="58"/>
  <c r="ER39" i="58"/>
  <c r="EZ39" i="58"/>
  <c r="FD39" i="58"/>
  <c r="DI39" i="58"/>
  <c r="DM39" i="58"/>
  <c r="DQ39" i="58"/>
  <c r="DU39" i="58"/>
  <c r="DY39" i="58"/>
  <c r="EC39" i="58"/>
  <c r="DH40" i="58"/>
  <c r="DL40" i="58"/>
  <c r="DP40" i="58"/>
  <c r="DT40" i="58"/>
  <c r="DX40" i="58"/>
  <c r="EB40" i="58"/>
  <c r="EJ42" i="58"/>
  <c r="ER42" i="58"/>
  <c r="EI44" i="58"/>
  <c r="EQ44" i="58"/>
  <c r="EY44" i="58"/>
  <c r="DJ44" i="58"/>
  <c r="EN44" i="58"/>
  <c r="ER44" i="58"/>
  <c r="EV44" i="58"/>
  <c r="DZ44" i="58"/>
  <c r="EH45" i="58"/>
  <c r="DL45" i="58"/>
  <c r="ET45" i="58"/>
  <c r="EX45" i="58"/>
  <c r="EB45" i="58"/>
  <c r="DG46" i="58"/>
  <c r="FA47" i="58"/>
  <c r="DX47" i="58"/>
  <c r="EI48" i="58"/>
  <c r="EM48" i="58"/>
  <c r="DQ48" i="58"/>
  <c r="EY48" i="58"/>
  <c r="FC48" i="58"/>
  <c r="EG52" i="58"/>
  <c r="EM52" i="58"/>
  <c r="DQ52" i="58"/>
  <c r="ES52" i="58"/>
  <c r="EU52" i="58"/>
  <c r="DY52" i="58"/>
  <c r="FC52" i="58"/>
  <c r="FE52" i="58"/>
  <c r="DJ52" i="58"/>
  <c r="EN52" i="58"/>
  <c r="ER52" i="58"/>
  <c r="DV52" i="58"/>
  <c r="DG56" i="58"/>
  <c r="S19" i="60"/>
  <c r="E11" i="75" s="1"/>
  <c r="C7" i="81" s="1"/>
  <c r="S21" i="60"/>
  <c r="E13" i="75" s="1"/>
  <c r="C9" i="81" s="1"/>
  <c r="S23" i="60"/>
  <c r="E15" i="75" s="1"/>
  <c r="C11" i="81" s="1"/>
  <c r="S25" i="60"/>
  <c r="E17" i="75" s="1"/>
  <c r="C13" i="81" s="1"/>
  <c r="S27" i="60"/>
  <c r="E19" i="75" s="1"/>
  <c r="C15" i="81" s="1"/>
  <c r="S29" i="60"/>
  <c r="E21" i="75" s="1"/>
  <c r="C17" i="81" s="1"/>
  <c r="S31" i="60"/>
  <c r="E23" i="75" s="1"/>
  <c r="C19" i="81" s="1"/>
  <c r="S33" i="60"/>
  <c r="E25" i="75" s="1"/>
  <c r="C21" i="81" s="1"/>
  <c r="S41" i="60"/>
  <c r="E33" i="75" s="1"/>
  <c r="C29" i="81" s="1"/>
  <c r="S45" i="60"/>
  <c r="E37" i="75" s="1"/>
  <c r="C33" i="81" s="1"/>
  <c r="S49" i="60"/>
  <c r="E41" i="75" s="1"/>
  <c r="C37" i="81" s="1"/>
  <c r="S53" i="60"/>
  <c r="E45" i="75" s="1"/>
  <c r="C41" i="81" s="1"/>
  <c r="S18" i="61"/>
  <c r="F10" i="75" s="1"/>
  <c r="D6" i="81" s="1"/>
  <c r="S20" i="61"/>
  <c r="F12" i="75" s="1"/>
  <c r="D8" i="81" s="1"/>
  <c r="S22" i="61"/>
  <c r="F14" i="75" s="1"/>
  <c r="D10" i="81" s="1"/>
  <c r="S24" i="61"/>
  <c r="F16" i="75" s="1"/>
  <c r="D12" i="81" s="1"/>
  <c r="S26" i="61"/>
  <c r="F18" i="75" s="1"/>
  <c r="D14" i="81" s="1"/>
  <c r="S28" i="61"/>
  <c r="F20" i="75" s="1"/>
  <c r="D16" i="81" s="1"/>
  <c r="S30" i="61"/>
  <c r="F22" i="75" s="1"/>
  <c r="D18" i="81" s="1"/>
  <c r="S32" i="61"/>
  <c r="F24" i="75" s="1"/>
  <c r="D20" i="81" s="1"/>
  <c r="S34" i="61"/>
  <c r="F26" i="75" s="1"/>
  <c r="D22" i="81" s="1"/>
  <c r="S36" i="61"/>
  <c r="F28" i="75" s="1"/>
  <c r="D24" i="81" s="1"/>
  <c r="S38" i="61"/>
  <c r="F30" i="75" s="1"/>
  <c r="D26" i="81" s="1"/>
  <c r="S40" i="61"/>
  <c r="F32" i="75" s="1"/>
  <c r="D28" i="81" s="1"/>
  <c r="S42" i="61"/>
  <c r="F34" i="75" s="1"/>
  <c r="D30" i="81" s="1"/>
  <c r="S44" i="61"/>
  <c r="F36" i="75" s="1"/>
  <c r="D32" i="81" s="1"/>
  <c r="S46" i="61"/>
  <c r="F38" i="75" s="1"/>
  <c r="D34" i="81" s="1"/>
  <c r="S48" i="61"/>
  <c r="F40" i="75" s="1"/>
  <c r="D36" i="81" s="1"/>
  <c r="S50" i="61"/>
  <c r="F42" i="75" s="1"/>
  <c r="D38" i="81" s="1"/>
  <c r="S52" i="61"/>
  <c r="F44" i="75" s="1"/>
  <c r="D40" i="81" s="1"/>
  <c r="S54" i="61"/>
  <c r="F46" i="75" s="1"/>
  <c r="D42" i="81" s="1"/>
  <c r="S19" i="62"/>
  <c r="G11" i="75" s="1"/>
  <c r="E7" i="81" s="1"/>
  <c r="S23" i="62"/>
  <c r="G15" i="75" s="1"/>
  <c r="E11" i="81" s="1"/>
  <c r="S27" i="62"/>
  <c r="G19" i="75" s="1"/>
  <c r="E15" i="81" s="1"/>
  <c r="S31" i="62"/>
  <c r="G23" i="75" s="1"/>
  <c r="E19" i="81" s="1"/>
  <c r="S35" i="62"/>
  <c r="G27" i="75" s="1"/>
  <c r="E23" i="81" s="1"/>
  <c r="S39" i="62"/>
  <c r="G31" i="75" s="1"/>
  <c r="E27" i="81" s="1"/>
  <c r="S43" i="62"/>
  <c r="G35" i="75" s="1"/>
  <c r="E31" i="81" s="1"/>
  <c r="S47" i="62"/>
  <c r="G39" i="75" s="1"/>
  <c r="E35" i="81" s="1"/>
  <c r="S51" i="62"/>
  <c r="G43" i="75" s="1"/>
  <c r="E39" i="81" s="1"/>
  <c r="S55" i="62"/>
  <c r="G47" i="75" s="1"/>
  <c r="E43" i="81" s="1"/>
  <c r="S17" i="63"/>
  <c r="H9" i="75" s="1"/>
  <c r="F5" i="81" s="1"/>
  <c r="S19" i="63"/>
  <c r="H11" i="75" s="1"/>
  <c r="F7" i="81" s="1"/>
  <c r="S21" i="63"/>
  <c r="H13" i="75" s="1"/>
  <c r="F9" i="81" s="1"/>
  <c r="S23" i="63"/>
  <c r="H15" i="75" s="1"/>
  <c r="F11" i="81" s="1"/>
  <c r="S25" i="63"/>
  <c r="H17" i="75" s="1"/>
  <c r="F13" i="81" s="1"/>
  <c r="S27" i="63"/>
  <c r="H19" i="75" s="1"/>
  <c r="F15" i="81" s="1"/>
  <c r="S29" i="63"/>
  <c r="H21" i="75" s="1"/>
  <c r="F17" i="81" s="1"/>
  <c r="S31" i="63"/>
  <c r="H23" i="75" s="1"/>
  <c r="F19" i="81" s="1"/>
  <c r="S33" i="63"/>
  <c r="H25" i="75" s="1"/>
  <c r="F21" i="81" s="1"/>
  <c r="S35" i="63"/>
  <c r="H27" i="75" s="1"/>
  <c r="F23" i="81" s="1"/>
  <c r="S37" i="63"/>
  <c r="H29" i="75" s="1"/>
  <c r="F25" i="81" s="1"/>
  <c r="S39" i="63"/>
  <c r="H31" i="75" s="1"/>
  <c r="F27" i="81" s="1"/>
  <c r="S41" i="63"/>
  <c r="H33" i="75" s="1"/>
  <c r="F29" i="81" s="1"/>
  <c r="S43" i="63"/>
  <c r="H35" i="75" s="1"/>
  <c r="F31" i="81" s="1"/>
  <c r="S45" i="63"/>
  <c r="H37" i="75" s="1"/>
  <c r="F33" i="81" s="1"/>
  <c r="S47" i="63"/>
  <c r="H39" i="75" s="1"/>
  <c r="F35" i="81" s="1"/>
  <c r="S49" i="63"/>
  <c r="H41" i="75" s="1"/>
  <c r="F37" i="81" s="1"/>
  <c r="S51" i="63"/>
  <c r="H43" i="75" s="1"/>
  <c r="F39" i="81" s="1"/>
  <c r="S53" i="63"/>
  <c r="H45" i="75" s="1"/>
  <c r="F41" i="81" s="1"/>
  <c r="S55" i="63"/>
  <c r="H47" i="75" s="1"/>
  <c r="F43" i="81" s="1"/>
  <c r="J32" i="75"/>
  <c r="H28" i="81" s="1"/>
  <c r="J36" i="75"/>
  <c r="H32" i="81" s="1"/>
  <c r="J40" i="75"/>
  <c r="H36" i="81" s="1"/>
  <c r="J44" i="75"/>
  <c r="H40" i="81" s="1"/>
  <c r="S19" i="66"/>
  <c r="K11" i="75" s="1"/>
  <c r="I7" i="81" s="1"/>
  <c r="S23" i="66"/>
  <c r="K15" i="75" s="1"/>
  <c r="I11" i="81" s="1"/>
  <c r="S27" i="66"/>
  <c r="K19" i="75" s="1"/>
  <c r="I15" i="81" s="1"/>
  <c r="S31" i="66"/>
  <c r="K23" i="75" s="1"/>
  <c r="I19" i="81" s="1"/>
  <c r="S35" i="66"/>
  <c r="K27" i="75" s="1"/>
  <c r="I23" i="81" s="1"/>
  <c r="K31" i="75"/>
  <c r="I27" i="81" s="1"/>
  <c r="K35" i="75"/>
  <c r="I31" i="81" s="1"/>
  <c r="K39" i="75"/>
  <c r="I35" i="81" s="1"/>
  <c r="K43" i="75"/>
  <c r="I39" i="81" s="1"/>
  <c r="K47" i="75"/>
  <c r="I43" i="81" s="1"/>
  <c r="S17" i="68"/>
  <c r="M9" i="75" s="1"/>
  <c r="K5" i="81" s="1"/>
  <c r="S20" i="68"/>
  <c r="M12" i="75" s="1"/>
  <c r="K8" i="81" s="1"/>
  <c r="S24" i="68"/>
  <c r="M16" i="75" s="1"/>
  <c r="K12" i="81" s="1"/>
  <c r="S28" i="68"/>
  <c r="M20" i="75" s="1"/>
  <c r="K16" i="81" s="1"/>
  <c r="S32" i="68"/>
  <c r="M24" i="75" s="1"/>
  <c r="K20" i="81" s="1"/>
  <c r="S36" i="68"/>
  <c r="M28" i="75" s="1"/>
  <c r="K24" i="81" s="1"/>
  <c r="S40" i="68"/>
  <c r="M32" i="75" s="1"/>
  <c r="K28" i="81" s="1"/>
  <c r="S44" i="68"/>
  <c r="M36" i="75" s="1"/>
  <c r="K32" i="81" s="1"/>
  <c r="S48" i="68"/>
  <c r="M40" i="75" s="1"/>
  <c r="K36" i="81" s="1"/>
  <c r="S52" i="68"/>
  <c r="M44" i="75" s="1"/>
  <c r="K40" i="81" s="1"/>
  <c r="S20" i="69"/>
  <c r="N12" i="75" s="1"/>
  <c r="L8" i="81" s="1"/>
  <c r="S24" i="69"/>
  <c r="N16" i="75" s="1"/>
  <c r="L12" i="81" s="1"/>
  <c r="S28" i="69"/>
  <c r="N20" i="75" s="1"/>
  <c r="L16" i="81" s="1"/>
  <c r="S32" i="69"/>
  <c r="N24" i="75" s="1"/>
  <c r="L20" i="81" s="1"/>
  <c r="S36" i="69"/>
  <c r="N28" i="75" s="1"/>
  <c r="L24" i="81" s="1"/>
  <c r="S40" i="69"/>
  <c r="N32" i="75" s="1"/>
  <c r="L28" i="81" s="1"/>
  <c r="S44" i="69"/>
  <c r="N36" i="75" s="1"/>
  <c r="L32" i="81" s="1"/>
  <c r="S48" i="69"/>
  <c r="N40" i="75" s="1"/>
  <c r="L36" i="81" s="1"/>
  <c r="S52" i="69"/>
  <c r="N44" i="75" s="1"/>
  <c r="L40" i="81" s="1"/>
  <c r="S19" i="70"/>
  <c r="O11" i="75" s="1"/>
  <c r="M7" i="81" s="1"/>
  <c r="S23" i="70"/>
  <c r="O15" i="75" s="1"/>
  <c r="M11" i="81" s="1"/>
  <c r="S27" i="70"/>
  <c r="O19" i="75" s="1"/>
  <c r="M15" i="81" s="1"/>
  <c r="S31" i="70"/>
  <c r="O23" i="75" s="1"/>
  <c r="M19" i="81" s="1"/>
  <c r="S35" i="70"/>
  <c r="O27" i="75" s="1"/>
  <c r="M23" i="81" s="1"/>
  <c r="S39" i="70"/>
  <c r="O31" i="75" s="1"/>
  <c r="M27" i="81" s="1"/>
  <c r="S43" i="70"/>
  <c r="O35" i="75" s="1"/>
  <c r="M31" i="81" s="1"/>
  <c r="S47" i="70"/>
  <c r="O39" i="75" s="1"/>
  <c r="M35" i="81" s="1"/>
  <c r="S51" i="70"/>
  <c r="O43" i="75" s="1"/>
  <c r="M39" i="81" s="1"/>
  <c r="S55" i="70"/>
  <c r="O47" i="75" s="1"/>
  <c r="M43" i="81" s="1"/>
  <c r="S17" i="72"/>
  <c r="Q9" i="75" s="1"/>
  <c r="O5" i="81" s="1"/>
  <c r="S21" i="72"/>
  <c r="Q13" i="75" s="1"/>
  <c r="O9" i="81" s="1"/>
  <c r="S25" i="72"/>
  <c r="Q17" i="75" s="1"/>
  <c r="O13" i="81" s="1"/>
  <c r="S29" i="72"/>
  <c r="Q21" i="75" s="1"/>
  <c r="O17" i="81" s="1"/>
  <c r="S33" i="72"/>
  <c r="Q25" i="75" s="1"/>
  <c r="O21" i="81" s="1"/>
  <c r="S20" i="73"/>
  <c r="R12" i="75" s="1"/>
  <c r="P8" i="81" s="1"/>
  <c r="S24" i="73"/>
  <c r="R16" i="75" s="1"/>
  <c r="P12" i="81" s="1"/>
  <c r="S28" i="73"/>
  <c r="R20" i="75" s="1"/>
  <c r="P16" i="81" s="1"/>
  <c r="S32" i="73"/>
  <c r="R24" i="75" s="1"/>
  <c r="P20" i="81" s="1"/>
  <c r="S36" i="73"/>
  <c r="R28" i="75" s="1"/>
  <c r="P24" i="81" s="1"/>
  <c r="S40" i="73"/>
  <c r="R32" i="75" s="1"/>
  <c r="P28" i="81" s="1"/>
  <c r="S44" i="73"/>
  <c r="R36" i="75" s="1"/>
  <c r="P32" i="81" s="1"/>
  <c r="S48" i="73"/>
  <c r="R40" i="75" s="1"/>
  <c r="P36" i="81" s="1"/>
  <c r="S52" i="73"/>
  <c r="R44" i="75" s="1"/>
  <c r="P40" i="81" s="1"/>
  <c r="S19" i="74"/>
  <c r="S11" i="75" s="1"/>
  <c r="Q7" i="81" s="1"/>
  <c r="S23" i="74"/>
  <c r="S15" i="75" s="1"/>
  <c r="Q11" i="81" s="1"/>
  <c r="S27" i="74"/>
  <c r="S19" i="75" s="1"/>
  <c r="Q15" i="81" s="1"/>
  <c r="S31" i="74"/>
  <c r="S23" i="75" s="1"/>
  <c r="Q19" i="81" s="1"/>
  <c r="S35" i="74"/>
  <c r="S27" i="75" s="1"/>
  <c r="Q23" i="81" s="1"/>
  <c r="S39" i="74"/>
  <c r="S31" i="75" s="1"/>
  <c r="Q27" i="81" s="1"/>
  <c r="S43" i="74"/>
  <c r="S35" i="75" s="1"/>
  <c r="Q31" i="81" s="1"/>
  <c r="S47" i="74"/>
  <c r="S39" i="75" s="1"/>
  <c r="Q35" i="81" s="1"/>
  <c r="S51" i="74"/>
  <c r="S43" i="75" s="1"/>
  <c r="Q39" i="81" s="1"/>
  <c r="S54" i="74"/>
  <c r="S46" i="75" s="1"/>
  <c r="Q42" i="81" s="1"/>
  <c r="EK39" i="49"/>
  <c r="EJ40" i="49"/>
  <c r="DG40" i="49"/>
  <c r="DK40" i="49"/>
  <c r="DH35" i="49"/>
  <c r="DK35" i="49"/>
  <c r="DI38" i="49"/>
  <c r="EI34" i="49"/>
  <c r="EJ31" i="49"/>
  <c r="DI30" i="49"/>
  <c r="DG30" i="49"/>
  <c r="DG27" i="49"/>
  <c r="DG26" i="49"/>
  <c r="DK26" i="49"/>
  <c r="DH26" i="49"/>
  <c r="DJ24" i="49"/>
  <c r="DJ21" i="49"/>
  <c r="EI20" i="49"/>
  <c r="EH17" i="49"/>
  <c r="DJ39" i="46"/>
  <c r="EI29" i="46"/>
  <c r="EJ38" i="46"/>
  <c r="DG38" i="46"/>
  <c r="EL37" i="46"/>
  <c r="EH36" i="46"/>
  <c r="EJ36" i="46"/>
  <c r="EK35" i="46"/>
  <c r="DK34" i="46"/>
  <c r="EL34" i="46"/>
  <c r="DG29" i="46"/>
  <c r="EK25" i="46"/>
  <c r="DG25" i="46"/>
  <c r="EG21" i="46"/>
  <c r="EL32" i="46"/>
  <c r="FJ32" i="46" s="1"/>
  <c r="BD32" i="46" s="1"/>
  <c r="EL19" i="46"/>
  <c r="ED44" i="48"/>
  <c r="ET32" i="44"/>
  <c r="EC21" i="45"/>
  <c r="EM23" i="46"/>
  <c r="EO25" i="46"/>
  <c r="DV27" i="46"/>
  <c r="ES29" i="46"/>
  <c r="DT40" i="46"/>
  <c r="EO41" i="46"/>
  <c r="FE48" i="46"/>
  <c r="DH49" i="46"/>
  <c r="DL49" i="46"/>
  <c r="DP49" i="46"/>
  <c r="DT49" i="46"/>
  <c r="DX49" i="46"/>
  <c r="EB49" i="46"/>
  <c r="EH51" i="46"/>
  <c r="EP51" i="46"/>
  <c r="EX51" i="46"/>
  <c r="FB51" i="46"/>
  <c r="EK52" i="46"/>
  <c r="ES52" i="46"/>
  <c r="FA52" i="46"/>
  <c r="FA53" i="46"/>
  <c r="DI56" i="46"/>
  <c r="DM56" i="46"/>
  <c r="DQ56" i="46"/>
  <c r="DU56" i="46"/>
  <c r="DY56" i="46"/>
  <c r="EC56" i="46"/>
  <c r="EO17" i="47"/>
  <c r="FC19" i="47"/>
  <c r="DH20" i="47"/>
  <c r="DL20" i="47"/>
  <c r="EP20" i="47"/>
  <c r="ET20" i="47"/>
  <c r="DX20" i="47"/>
  <c r="EB20" i="47"/>
  <c r="EV22" i="47"/>
  <c r="EX23" i="47"/>
  <c r="EK26" i="47"/>
  <c r="EO26" i="47"/>
  <c r="ES26" i="47"/>
  <c r="EW26" i="47"/>
  <c r="FA26" i="47"/>
  <c r="FE26" i="47"/>
  <c r="EN26" i="47"/>
  <c r="ES29" i="47"/>
  <c r="DM31" i="47"/>
  <c r="DQ35" i="47"/>
  <c r="DI36" i="47"/>
  <c r="DM36" i="47"/>
  <c r="DQ36" i="47"/>
  <c r="DU36" i="47"/>
  <c r="DY36" i="47"/>
  <c r="EC36" i="47"/>
  <c r="DG37" i="47"/>
  <c r="EK37" i="47"/>
  <c r="EO37" i="47"/>
  <c r="EA37" i="47"/>
  <c r="FE37" i="47"/>
  <c r="DH41" i="47"/>
  <c r="DL41" i="47"/>
  <c r="DP41" i="47"/>
  <c r="DT41" i="47"/>
  <c r="EB41" i="47"/>
  <c r="EO41" i="47"/>
  <c r="ED42" i="47"/>
  <c r="ES45" i="47"/>
  <c r="DM47" i="47"/>
  <c r="DG50" i="47"/>
  <c r="DK50" i="47"/>
  <c r="DO50" i="47"/>
  <c r="DS50" i="47"/>
  <c r="EA50" i="47"/>
  <c r="EN50" i="47"/>
  <c r="EO53" i="47"/>
  <c r="FE53" i="47"/>
  <c r="DH18" i="48"/>
  <c r="EZ19" i="48"/>
  <c r="DZ19" i="48"/>
  <c r="DV19" i="48"/>
  <c r="FB25" i="48"/>
  <c r="ER27" i="48"/>
  <c r="DR27" i="48"/>
  <c r="ED27" i="48"/>
  <c r="EM40" i="48"/>
  <c r="EB41" i="48"/>
  <c r="FB41" i="48"/>
  <c r="EM48" i="48"/>
  <c r="EB49" i="48"/>
  <c r="FB49" i="48"/>
  <c r="DN52" i="48"/>
  <c r="EI25" i="49"/>
  <c r="EE30" i="49"/>
  <c r="FE30" i="49"/>
  <c r="EJ32" i="49"/>
  <c r="DR32" i="49"/>
  <c r="FD32" i="49"/>
  <c r="EV32" i="49"/>
  <c r="EN36" i="49"/>
  <c r="DN36" i="49"/>
  <c r="DR36" i="49"/>
  <c r="ER36" i="49"/>
  <c r="DG50" i="49"/>
  <c r="EG50" i="49"/>
  <c r="DG52" i="49"/>
  <c r="DK52" i="49"/>
  <c r="DO52" i="49"/>
  <c r="DS52" i="49"/>
  <c r="DW52" i="49"/>
  <c r="EA52" i="49"/>
  <c r="EE52" i="49"/>
  <c r="FA18" i="50"/>
  <c r="EA18" i="50"/>
  <c r="EE18" i="50"/>
  <c r="FE18" i="50"/>
  <c r="EG25" i="51"/>
  <c r="DG25" i="51"/>
  <c r="EO25" i="51"/>
  <c r="DO25" i="51"/>
  <c r="DS25" i="51"/>
  <c r="ES25" i="51"/>
  <c r="EW25" i="51"/>
  <c r="DW25" i="51"/>
  <c r="FE25" i="51"/>
  <c r="EE25" i="51"/>
  <c r="EU47" i="45"/>
  <c r="DR22" i="46"/>
  <c r="EE29" i="46"/>
  <c r="EX55" i="46"/>
  <c r="DQ19" i="47"/>
  <c r="EE29" i="47"/>
  <c r="EW53" i="47"/>
  <c r="EP25" i="48"/>
  <c r="DP25" i="48"/>
  <c r="ED36" i="48"/>
  <c r="EN44" i="48"/>
  <c r="DN44" i="48"/>
  <c r="FC48" i="48"/>
  <c r="EC48" i="48"/>
  <c r="DU56" i="48"/>
  <c r="DQ25" i="49"/>
  <c r="ES25" i="54"/>
  <c r="DS25" i="54"/>
  <c r="FB32" i="44"/>
  <c r="ET18" i="45"/>
  <c r="ES19" i="45"/>
  <c r="FA19" i="45"/>
  <c r="DQ21" i="45"/>
  <c r="EV24" i="45"/>
  <c r="FD24" i="45"/>
  <c r="EV33" i="45"/>
  <c r="EZ33" i="45"/>
  <c r="FD33" i="45"/>
  <c r="DR42" i="45"/>
  <c r="ED42" i="45"/>
  <c r="FC47" i="45"/>
  <c r="EQ23" i="46"/>
  <c r="FC23" i="46"/>
  <c r="ED31" i="46"/>
  <c r="DM32" i="46"/>
  <c r="DN38" i="46"/>
  <c r="ED38" i="46"/>
  <c r="EQ39" i="46"/>
  <c r="EC39" i="46"/>
  <c r="DH40" i="46"/>
  <c r="EP40" i="46"/>
  <c r="EB40" i="46"/>
  <c r="EW41" i="46"/>
  <c r="EE41" i="46"/>
  <c r="DL44" i="46"/>
  <c r="EB44" i="46"/>
  <c r="DZ29" i="44"/>
  <c r="ED29" i="44"/>
  <c r="EQ18" i="45"/>
  <c r="EU18" i="45"/>
  <c r="EY18" i="45"/>
  <c r="FC18" i="45"/>
  <c r="FB18" i="45"/>
  <c r="ER28" i="45"/>
  <c r="EV28" i="45"/>
  <c r="EZ28" i="45"/>
  <c r="FD28" i="45"/>
  <c r="DS29" i="45"/>
  <c r="DW29" i="45"/>
  <c r="EA29" i="45"/>
  <c r="EE29" i="45"/>
  <c r="EN32" i="45"/>
  <c r="DJ41" i="45"/>
  <c r="ET45" i="45"/>
  <c r="EX45" i="45"/>
  <c r="FB45" i="45"/>
  <c r="DQ46" i="45"/>
  <c r="DU46" i="45"/>
  <c r="DY46" i="45"/>
  <c r="EC46" i="45"/>
  <c r="DR55" i="45"/>
  <c r="DV55" i="45"/>
  <c r="DZ55" i="45"/>
  <c r="ED55" i="45"/>
  <c r="DY20" i="46"/>
  <c r="EB21" i="46"/>
  <c r="DS21" i="46"/>
  <c r="DO22" i="46"/>
  <c r="ED22" i="46"/>
  <c r="DP25" i="46"/>
  <c r="EB25" i="46"/>
  <c r="DR26" i="46"/>
  <c r="EV26" i="46"/>
  <c r="FD26" i="46"/>
  <c r="DP29" i="46"/>
  <c r="DX29" i="46"/>
  <c r="DO29" i="46"/>
  <c r="EW29" i="46"/>
  <c r="DS30" i="46"/>
  <c r="DU32" i="46"/>
  <c r="DR39" i="46"/>
  <c r="DL41" i="46"/>
  <c r="DR42" i="46"/>
  <c r="EV42" i="46"/>
  <c r="DM43" i="46"/>
  <c r="EC43" i="46"/>
  <c r="DI44" i="46"/>
  <c r="DM44" i="46"/>
  <c r="DU44" i="46"/>
  <c r="EC44" i="46"/>
  <c r="ES45" i="46"/>
  <c r="DK49" i="46"/>
  <c r="DY51" i="46"/>
  <c r="EI55" i="46"/>
  <c r="FJ55" i="46" s="1"/>
  <c r="BD55" i="46" s="1"/>
  <c r="DU55" i="46"/>
  <c r="EC55" i="46"/>
  <c r="DZ55" i="46"/>
  <c r="EE21" i="47"/>
  <c r="DU23" i="47"/>
  <c r="EY23" i="47"/>
  <c r="DP24" i="47"/>
  <c r="EK25" i="47"/>
  <c r="DR26" i="47"/>
  <c r="DH28" i="47"/>
  <c r="DL28" i="47"/>
  <c r="ET28" i="47"/>
  <c r="DX28" i="47"/>
  <c r="EB28" i="47"/>
  <c r="EP28" i="47"/>
  <c r="EH29" i="47"/>
  <c r="EL29" i="47"/>
  <c r="EP29" i="47"/>
  <c r="ET29" i="47"/>
  <c r="EX29" i="47"/>
  <c r="FB29" i="47"/>
  <c r="EQ31" i="47"/>
  <c r="DU31" i="47"/>
  <c r="FC31" i="47"/>
  <c r="DH32" i="47"/>
  <c r="EP32" i="47"/>
  <c r="DX32" i="47"/>
  <c r="DL32" i="47"/>
  <c r="ET32" i="47"/>
  <c r="FD38" i="47"/>
  <c r="EH39" i="47"/>
  <c r="EP39" i="47"/>
  <c r="DS41" i="47"/>
  <c r="DK42" i="47"/>
  <c r="DO42" i="47"/>
  <c r="DS42" i="47"/>
  <c r="EA42" i="47"/>
  <c r="DL45" i="47"/>
  <c r="DP45" i="47"/>
  <c r="DT45" i="47"/>
  <c r="EB45" i="47"/>
  <c r="EQ47" i="47"/>
  <c r="DU47" i="47"/>
  <c r="FC47" i="47"/>
  <c r="DH48" i="47"/>
  <c r="EP48" i="47"/>
  <c r="DX48" i="47"/>
  <c r="DL48" i="47"/>
  <c r="ET48" i="47"/>
  <c r="DR50" i="47"/>
  <c r="DH53" i="47"/>
  <c r="FG53" i="47" s="1"/>
  <c r="BC53" i="47" s="1"/>
  <c r="DP53" i="47"/>
  <c r="DX53" i="47"/>
  <c r="DG53" i="47"/>
  <c r="DR17" i="48"/>
  <c r="DV17" i="48"/>
  <c r="DZ17" i="48"/>
  <c r="ED17" i="48"/>
  <c r="EN19" i="48"/>
  <c r="DH21" i="48"/>
  <c r="DL21" i="48"/>
  <c r="EX21" i="48"/>
  <c r="EB21" i="48"/>
  <c r="EE22" i="48"/>
  <c r="DH24" i="48"/>
  <c r="DL24" i="48"/>
  <c r="DP24" i="48"/>
  <c r="DT24" i="48"/>
  <c r="DX24" i="48"/>
  <c r="EB24" i="48"/>
  <c r="EJ27" i="48"/>
  <c r="DN27" i="48"/>
  <c r="EZ27" i="48"/>
  <c r="EI28" i="48"/>
  <c r="EM28" i="48"/>
  <c r="EQ28" i="48"/>
  <c r="EU28" i="48"/>
  <c r="DY28" i="48"/>
  <c r="FC28" i="48"/>
  <c r="EG34" i="48"/>
  <c r="DK34" i="48"/>
  <c r="ES34" i="48"/>
  <c r="EW34" i="48"/>
  <c r="EE34" i="48"/>
  <c r="ES38" i="48"/>
  <c r="EE38" i="48"/>
  <c r="DL41" i="48"/>
  <c r="DL49" i="48"/>
  <c r="DT17" i="49"/>
  <c r="ET17" i="49"/>
  <c r="FA17" i="49"/>
  <c r="DV24" i="49"/>
  <c r="DQ29" i="49"/>
  <c r="EQ29" i="49"/>
  <c r="DY29" i="49"/>
  <c r="EY29" i="49"/>
  <c r="DU29" i="49"/>
  <c r="EK31" i="49"/>
  <c r="DK31" i="49"/>
  <c r="EE31" i="49"/>
  <c r="FE31" i="49"/>
  <c r="EZ32" i="49"/>
  <c r="DH34" i="49"/>
  <c r="DL34" i="49"/>
  <c r="EX34" i="49"/>
  <c r="EB34" i="49"/>
  <c r="DG50" i="50"/>
  <c r="EG50" i="50"/>
  <c r="EL41" i="51"/>
  <c r="DL41" i="51"/>
  <c r="ET41" i="51"/>
  <c r="DT41" i="51"/>
  <c r="FE46" i="51"/>
  <c r="EE46" i="51"/>
  <c r="EV22" i="46"/>
  <c r="DV31" i="46"/>
  <c r="FD46" i="46"/>
  <c r="DR42" i="47"/>
  <c r="EE45" i="47"/>
  <c r="DM19" i="48"/>
  <c r="EM19" i="48"/>
  <c r="EN36" i="48"/>
  <c r="DN36" i="48"/>
  <c r="FC40" i="48"/>
  <c r="EC40" i="48"/>
  <c r="DN32" i="49"/>
  <c r="EN32" i="49"/>
  <c r="DN35" i="49"/>
  <c r="EN35" i="49"/>
  <c r="DW46" i="50"/>
  <c r="EW46" i="50"/>
  <c r="EA23" i="44"/>
  <c r="EX32" i="44"/>
  <c r="EW19" i="45"/>
  <c r="FE19" i="45"/>
  <c r="DU21" i="45"/>
  <c r="DY21" i="45"/>
  <c r="ER33" i="45"/>
  <c r="DV42" i="45"/>
  <c r="DZ42" i="45"/>
  <c r="DK18" i="46"/>
  <c r="DU23" i="46"/>
  <c r="EW25" i="46"/>
  <c r="EE25" i="46"/>
  <c r="DN27" i="46"/>
  <c r="DM39" i="46"/>
  <c r="EU39" i="46"/>
  <c r="DL40" i="46"/>
  <c r="EX40" i="46"/>
  <c r="EG41" i="46"/>
  <c r="ES41" i="46"/>
  <c r="EJ42" i="46"/>
  <c r="DR23" i="44"/>
  <c r="DV23" i="44"/>
  <c r="DZ23" i="44"/>
  <c r="ED23" i="44"/>
  <c r="ET26" i="44"/>
  <c r="FB26" i="44"/>
  <c r="ER27" i="44"/>
  <c r="EV27" i="44"/>
  <c r="EZ27" i="44"/>
  <c r="FD27" i="44"/>
  <c r="ES32" i="44"/>
  <c r="FA32" i="44"/>
  <c r="EJ35" i="44"/>
  <c r="EN35" i="44"/>
  <c r="ER35" i="44"/>
  <c r="EV35" i="44"/>
  <c r="EZ35" i="44"/>
  <c r="FD35" i="44"/>
  <c r="ET37" i="44"/>
  <c r="EX37" i="44"/>
  <c r="FB37" i="44"/>
  <c r="DR17" i="45"/>
  <c r="DV17" i="45"/>
  <c r="DZ17" i="45"/>
  <c r="ED17" i="45"/>
  <c r="EJ19" i="45"/>
  <c r="DN19" i="45"/>
  <c r="DR19" i="45"/>
  <c r="DV19" i="45"/>
  <c r="DZ19" i="45"/>
  <c r="ED19" i="45"/>
  <c r="ES20" i="45"/>
  <c r="EW20" i="45"/>
  <c r="FA20" i="45"/>
  <c r="FE20" i="45"/>
  <c r="EH21" i="45"/>
  <c r="EL21" i="45"/>
  <c r="EP21" i="45"/>
  <c r="DT21" i="45"/>
  <c r="DX21" i="45"/>
  <c r="EB21" i="45"/>
  <c r="EI22" i="45"/>
  <c r="DM22" i="45"/>
  <c r="DQ22" i="45"/>
  <c r="DU22" i="45"/>
  <c r="DY22" i="45"/>
  <c r="EC22" i="45"/>
  <c r="EU22" i="45"/>
  <c r="DH23" i="45"/>
  <c r="EL23" i="45"/>
  <c r="EP23" i="45"/>
  <c r="DT23" i="45"/>
  <c r="EX23" i="45"/>
  <c r="FB23" i="45"/>
  <c r="EI24" i="45"/>
  <c r="EM24" i="45"/>
  <c r="EQ24" i="45"/>
  <c r="EU24" i="45"/>
  <c r="EY24" i="45"/>
  <c r="FC24" i="45"/>
  <c r="ET24" i="45"/>
  <c r="EX24" i="45"/>
  <c r="FB24" i="45"/>
  <c r="ET25" i="45"/>
  <c r="EX25" i="45"/>
  <c r="FB25" i="45"/>
  <c r="ES25" i="45"/>
  <c r="EW25" i="45"/>
  <c r="FA25" i="45"/>
  <c r="FE25" i="45"/>
  <c r="EI26" i="45"/>
  <c r="EM26" i="45"/>
  <c r="DQ26" i="45"/>
  <c r="DU26" i="45"/>
  <c r="DY26" i="45"/>
  <c r="EC26" i="45"/>
  <c r="EU26" i="45"/>
  <c r="ET27" i="45"/>
  <c r="FB27" i="45"/>
  <c r="DR30" i="45"/>
  <c r="DV30" i="45"/>
  <c r="DZ30" i="45"/>
  <c r="ED30" i="45"/>
  <c r="DQ33" i="45"/>
  <c r="DU33" i="45"/>
  <c r="DY33" i="45"/>
  <c r="EC33" i="45"/>
  <c r="DR34" i="45"/>
  <c r="DV34" i="45"/>
  <c r="DZ34" i="45"/>
  <c r="ED34" i="45"/>
  <c r="EG36" i="45"/>
  <c r="EK36" i="45"/>
  <c r="DS36" i="45"/>
  <c r="EW36" i="45"/>
  <c r="EA36" i="45"/>
  <c r="EE36" i="45"/>
  <c r="ET37" i="45"/>
  <c r="EX37" i="45"/>
  <c r="FB37" i="45"/>
  <c r="DS37" i="45"/>
  <c r="DW37" i="45"/>
  <c r="EA37" i="45"/>
  <c r="EE37" i="45"/>
  <c r="DQ42" i="45"/>
  <c r="DU42" i="45"/>
  <c r="DY42" i="45"/>
  <c r="EC42" i="45"/>
  <c r="DJ43" i="45"/>
  <c r="EN43" i="45"/>
  <c r="ER43" i="45"/>
  <c r="EV43" i="45"/>
  <c r="EZ43" i="45"/>
  <c r="FD43" i="45"/>
  <c r="DS44" i="45"/>
  <c r="DW44" i="45"/>
  <c r="EA44" i="45"/>
  <c r="EE44" i="45"/>
  <c r="EH49" i="45"/>
  <c r="EL49" i="45"/>
  <c r="EP49" i="45"/>
  <c r="DT49" i="45"/>
  <c r="DX49" i="45"/>
  <c r="EB49" i="45"/>
  <c r="EX18" i="46"/>
  <c r="FB18" i="46"/>
  <c r="EK20" i="46"/>
  <c r="ES20" i="46"/>
  <c r="EW20" i="46"/>
  <c r="FA20" i="46"/>
  <c r="FE20" i="46"/>
  <c r="EI22" i="46"/>
  <c r="EM22" i="46"/>
  <c r="EQ22" i="46"/>
  <c r="EU22" i="46"/>
  <c r="EY22" i="46"/>
  <c r="FC22" i="46"/>
  <c r="DN22" i="46"/>
  <c r="EH23" i="46"/>
  <c r="EL23" i="46"/>
  <c r="EP23" i="46"/>
  <c r="ET23" i="46"/>
  <c r="EX23" i="46"/>
  <c r="FB23" i="46"/>
  <c r="EL24" i="46"/>
  <c r="EX24" i="46"/>
  <c r="EB24" i="46"/>
  <c r="EN25" i="46"/>
  <c r="ER25" i="46"/>
  <c r="EV25" i="46"/>
  <c r="EZ25" i="46"/>
  <c r="FD25" i="46"/>
  <c r="ES25" i="46"/>
  <c r="EM27" i="46"/>
  <c r="DQ27" i="46"/>
  <c r="EU27" i="46"/>
  <c r="DY27" i="46"/>
  <c r="FC27" i="46"/>
  <c r="EL28" i="46"/>
  <c r="EN29" i="46"/>
  <c r="ER29" i="46"/>
  <c r="EV29" i="46"/>
  <c r="EZ29" i="46"/>
  <c r="FD29" i="46"/>
  <c r="DN30" i="46"/>
  <c r="ER30" i="46"/>
  <c r="EZ30" i="46"/>
  <c r="ED30" i="46"/>
  <c r="EA30" i="46"/>
  <c r="EQ31" i="46"/>
  <c r="DU31" i="46"/>
  <c r="EY31" i="46"/>
  <c r="DN31" i="46"/>
  <c r="EO32" i="46"/>
  <c r="ES32" i="46"/>
  <c r="EW32" i="46"/>
  <c r="FA32" i="46"/>
  <c r="FE32" i="46"/>
  <c r="EB32" i="46"/>
  <c r="EL33" i="46"/>
  <c r="EP33" i="46"/>
  <c r="ET33" i="46"/>
  <c r="EX33" i="46"/>
  <c r="FB33" i="46"/>
  <c r="EK34" i="46"/>
  <c r="ES34" i="46"/>
  <c r="FA34" i="46"/>
  <c r="EN34" i="46"/>
  <c r="ER34" i="46"/>
  <c r="EV34" i="46"/>
  <c r="ED34" i="46"/>
  <c r="DM35" i="46"/>
  <c r="EQ35" i="46"/>
  <c r="EY35" i="46"/>
  <c r="EC35" i="46"/>
  <c r="DR35" i="46"/>
  <c r="EM36" i="46"/>
  <c r="EU36" i="46"/>
  <c r="FC36" i="46"/>
  <c r="DM36" i="46"/>
  <c r="EK37" i="46"/>
  <c r="FA37" i="46"/>
  <c r="ER38" i="46"/>
  <c r="EH39" i="46"/>
  <c r="EL39" i="46"/>
  <c r="EP39" i="46"/>
  <c r="ET39" i="46"/>
  <c r="EX39" i="46"/>
  <c r="FB39" i="46"/>
  <c r="EG40" i="46"/>
  <c r="EK40" i="46"/>
  <c r="EO40" i="46"/>
  <c r="ES40" i="46"/>
  <c r="EW40" i="46"/>
  <c r="FA40" i="46"/>
  <c r="FE40" i="46"/>
  <c r="EJ41" i="46"/>
  <c r="EN41" i="46"/>
  <c r="ER41" i="46"/>
  <c r="EV41" i="46"/>
  <c r="EZ41" i="46"/>
  <c r="FD41" i="46"/>
  <c r="EB41" i="46"/>
  <c r="DW42" i="46"/>
  <c r="EG44" i="46"/>
  <c r="EK44" i="46"/>
  <c r="EO44" i="46"/>
  <c r="ES44" i="46"/>
  <c r="EW44" i="46"/>
  <c r="FA44" i="46"/>
  <c r="FE44" i="46"/>
  <c r="DT44" i="46"/>
  <c r="EP44" i="46"/>
  <c r="DW45" i="46"/>
  <c r="DV46" i="46"/>
  <c r="EM48" i="46"/>
  <c r="EQ48" i="46"/>
  <c r="EU48" i="46"/>
  <c r="EY48" i="46"/>
  <c r="FC48" i="46"/>
  <c r="DP48" i="46"/>
  <c r="EG49" i="46"/>
  <c r="EO49" i="46"/>
  <c r="DS49" i="46"/>
  <c r="EW49" i="46"/>
  <c r="FE49" i="46"/>
  <c r="DW49" i="46"/>
  <c r="ER49" i="46"/>
  <c r="EN50" i="46"/>
  <c r="ER50" i="46"/>
  <c r="DV50" i="46"/>
  <c r="ED50" i="46"/>
  <c r="EI50" i="46"/>
  <c r="EQ50" i="46"/>
  <c r="EY50" i="46"/>
  <c r="EG51" i="46"/>
  <c r="FJ51" i="46" s="1"/>
  <c r="BD51" i="46" s="1"/>
  <c r="EK51" i="46"/>
  <c r="EO51" i="46"/>
  <c r="ES51" i="46"/>
  <c r="EW51" i="46"/>
  <c r="FA51" i="46"/>
  <c r="FE51" i="46"/>
  <c r="EJ52" i="46"/>
  <c r="EN52" i="46"/>
  <c r="ER52" i="46"/>
  <c r="EV52" i="46"/>
  <c r="EZ52" i="46"/>
  <c r="FD52" i="46"/>
  <c r="DG53" i="46"/>
  <c r="DO53" i="46"/>
  <c r="DS53" i="46"/>
  <c r="DW53" i="46"/>
  <c r="EE53" i="46"/>
  <c r="DS54" i="46"/>
  <c r="EA54" i="46"/>
  <c r="DJ54" i="46"/>
  <c r="EN54" i="46"/>
  <c r="ED54" i="46"/>
  <c r="DH56" i="46"/>
  <c r="EL56" i="46"/>
  <c r="EP56" i="46"/>
  <c r="DT56" i="46"/>
  <c r="DX56" i="46"/>
  <c r="FB56" i="46"/>
  <c r="EH56" i="46"/>
  <c r="EI17" i="47"/>
  <c r="EQ17" i="47"/>
  <c r="EY17" i="47"/>
  <c r="FC17" i="47"/>
  <c r="EH17" i="47"/>
  <c r="DL17" i="47"/>
  <c r="EP17" i="47"/>
  <c r="ET17" i="47"/>
  <c r="DX17" i="47"/>
  <c r="FB17" i="47"/>
  <c r="EC17" i="47"/>
  <c r="EK18" i="47"/>
  <c r="ES18" i="47"/>
  <c r="EW18" i="47"/>
  <c r="FA18" i="47"/>
  <c r="FE18" i="47"/>
  <c r="DV18" i="47"/>
  <c r="ED18" i="47"/>
  <c r="DG20" i="47"/>
  <c r="DK20" i="47"/>
  <c r="DO20" i="47"/>
  <c r="DS20" i="47"/>
  <c r="DW20" i="47"/>
  <c r="EA20" i="47"/>
  <c r="EE20" i="47"/>
  <c r="DP21" i="47"/>
  <c r="DX21" i="47"/>
  <c r="DJ22" i="47"/>
  <c r="DN23" i="47"/>
  <c r="DV23" i="47"/>
  <c r="ED23" i="47"/>
  <c r="EC23" i="47"/>
  <c r="EH24" i="47"/>
  <c r="DH25" i="47"/>
  <c r="DP25" i="47"/>
  <c r="DG25" i="47"/>
  <c r="EO25" i="47"/>
  <c r="EA25" i="47"/>
  <c r="FE25" i="47"/>
  <c r="EJ26" i="47"/>
  <c r="EV26" i="47"/>
  <c r="EI27" i="47"/>
  <c r="EQ27" i="47"/>
  <c r="EY27" i="47"/>
  <c r="EC27" i="47"/>
  <c r="EH27" i="47"/>
  <c r="DJ29" i="47"/>
  <c r="DN29" i="47"/>
  <c r="DR29" i="47"/>
  <c r="DV29" i="47"/>
  <c r="DZ29" i="47"/>
  <c r="ED29" i="47"/>
  <c r="DG30" i="47"/>
  <c r="DO30" i="47"/>
  <c r="DW30" i="47"/>
  <c r="EJ31" i="47"/>
  <c r="EN31" i="47"/>
  <c r="ER31" i="47"/>
  <c r="EV31" i="47"/>
  <c r="FD31" i="47"/>
  <c r="DY31" i="47"/>
  <c r="DI32" i="47"/>
  <c r="DM32" i="47"/>
  <c r="DQ32" i="47"/>
  <c r="DU32" i="47"/>
  <c r="DY32" i="47"/>
  <c r="EC32" i="47"/>
  <c r="DJ34" i="47"/>
  <c r="ER34" i="47"/>
  <c r="EV34" i="47"/>
  <c r="ED34" i="47"/>
  <c r="DN35" i="47"/>
  <c r="DV35" i="47"/>
  <c r="ED35" i="47"/>
  <c r="DH36" i="47"/>
  <c r="EL36" i="47"/>
  <c r="EP36" i="47"/>
  <c r="DT36" i="47"/>
  <c r="DX36" i="47"/>
  <c r="FB36" i="47"/>
  <c r="DW38" i="47"/>
  <c r="EE38" i="47"/>
  <c r="EJ38" i="47"/>
  <c r="DN38" i="47"/>
  <c r="EZ38" i="47"/>
  <c r="EJ39" i="47"/>
  <c r="EN39" i="47"/>
  <c r="ER39" i="47"/>
  <c r="EV39" i="47"/>
  <c r="EZ39" i="47"/>
  <c r="FD39" i="47"/>
  <c r="EG41" i="47"/>
  <c r="DK41" i="47"/>
  <c r="EW41" i="47"/>
  <c r="DI42" i="47"/>
  <c r="DM42" i="47"/>
  <c r="DQ42" i="47"/>
  <c r="DU42" i="47"/>
  <c r="DY42" i="47"/>
  <c r="EC42" i="47"/>
  <c r="DI43" i="47"/>
  <c r="EM43" i="47"/>
  <c r="DQ43" i="47"/>
  <c r="EY43" i="47"/>
  <c r="EC43" i="47"/>
  <c r="EP43" i="47"/>
  <c r="DH44" i="47"/>
  <c r="DL44" i="47"/>
  <c r="EP44" i="47"/>
  <c r="ET44" i="47"/>
  <c r="DX44" i="47"/>
  <c r="EB44" i="47"/>
  <c r="DJ45" i="47"/>
  <c r="DN45" i="47"/>
  <c r="DR45" i="47"/>
  <c r="DV45" i="47"/>
  <c r="DZ45" i="47"/>
  <c r="ED45" i="47"/>
  <c r="DG46" i="47"/>
  <c r="DO46" i="47"/>
  <c r="DW46" i="47"/>
  <c r="DN47" i="47"/>
  <c r="DV47" i="47"/>
  <c r="DZ47" i="47"/>
  <c r="ED47" i="47"/>
  <c r="DY47" i="47"/>
  <c r="DI48" i="47"/>
  <c r="DM48" i="47"/>
  <c r="DQ48" i="47"/>
  <c r="DU48" i="47"/>
  <c r="DY48" i="47"/>
  <c r="EC48" i="47"/>
  <c r="DJ50" i="47"/>
  <c r="EV50" i="47"/>
  <c r="DI51" i="47"/>
  <c r="EM51" i="47"/>
  <c r="EQ51" i="47"/>
  <c r="DU51" i="47"/>
  <c r="EY51" i="47"/>
  <c r="FC51" i="47"/>
  <c r="EH51" i="47"/>
  <c r="EP51" i="47"/>
  <c r="DR51" i="47"/>
  <c r="DJ53" i="47"/>
  <c r="DN53" i="47"/>
  <c r="DR53" i="47"/>
  <c r="DV53" i="47"/>
  <c r="DZ53" i="47"/>
  <c r="ED53" i="47"/>
  <c r="ES53" i="47"/>
  <c r="DI55" i="47"/>
  <c r="DM55" i="47"/>
  <c r="EQ55" i="47"/>
  <c r="DU55" i="47"/>
  <c r="DY55" i="47"/>
  <c r="EC55" i="47"/>
  <c r="DQ55" i="47"/>
  <c r="FC55" i="47"/>
  <c r="DH56" i="47"/>
  <c r="DL56" i="47"/>
  <c r="EP56" i="47"/>
  <c r="ET56" i="47"/>
  <c r="DX56" i="47"/>
  <c r="EB56" i="47"/>
  <c r="DT17" i="48"/>
  <c r="ET17" i="48"/>
  <c r="ES22" i="48"/>
  <c r="DY24" i="48"/>
  <c r="EY24" i="48"/>
  <c r="FC24" i="48"/>
  <c r="EC24" i="48"/>
  <c r="DG25" i="48"/>
  <c r="DK25" i="48"/>
  <c r="DO25" i="48"/>
  <c r="DS25" i="48"/>
  <c r="DW25" i="48"/>
  <c r="EA25" i="48"/>
  <c r="EE25" i="48"/>
  <c r="EJ31" i="48"/>
  <c r="DN31" i="48"/>
  <c r="ER31" i="48"/>
  <c r="EV31" i="48"/>
  <c r="EZ31" i="48"/>
  <c r="ED31" i="48"/>
  <c r="DV36" i="48"/>
  <c r="EH37" i="48"/>
  <c r="DL37" i="48"/>
  <c r="EP37" i="48"/>
  <c r="ET37" i="48"/>
  <c r="EX37" i="48"/>
  <c r="EB37" i="48"/>
  <c r="DH38" i="48"/>
  <c r="DX38" i="48"/>
  <c r="DH40" i="48"/>
  <c r="DL40" i="48"/>
  <c r="DP40" i="48"/>
  <c r="DT40" i="48"/>
  <c r="DX40" i="48"/>
  <c r="EB40" i="48"/>
  <c r="EP41" i="48"/>
  <c r="EK42" i="48"/>
  <c r="DO42" i="48"/>
  <c r="FA42" i="48"/>
  <c r="DV44" i="48"/>
  <c r="EH45" i="48"/>
  <c r="DL45" i="48"/>
  <c r="EP45" i="48"/>
  <c r="ET45" i="48"/>
  <c r="EX45" i="48"/>
  <c r="EB45" i="48"/>
  <c r="DH46" i="48"/>
  <c r="DX46" i="48"/>
  <c r="DH48" i="48"/>
  <c r="DL48" i="48"/>
  <c r="DP48" i="48"/>
  <c r="DT48" i="48"/>
  <c r="DX48" i="48"/>
  <c r="EB48" i="48"/>
  <c r="EP49" i="48"/>
  <c r="EK50" i="48"/>
  <c r="DO50" i="48"/>
  <c r="FA50" i="48"/>
  <c r="DH53" i="48"/>
  <c r="EH53" i="48"/>
  <c r="DR55" i="48"/>
  <c r="ER55" i="48"/>
  <c r="DI56" i="48"/>
  <c r="EI56" i="48"/>
  <c r="EQ56" i="48"/>
  <c r="DY56" i="48"/>
  <c r="DQ56" i="48"/>
  <c r="FE19" i="49"/>
  <c r="EE19" i="49"/>
  <c r="EH23" i="49"/>
  <c r="EL23" i="49"/>
  <c r="EP23" i="49"/>
  <c r="ET23" i="49"/>
  <c r="EX23" i="49"/>
  <c r="FB23" i="49"/>
  <c r="DH25" i="49"/>
  <c r="EH25" i="49"/>
  <c r="DL25" i="49"/>
  <c r="DP25" i="49"/>
  <c r="DT25" i="49"/>
  <c r="DX25" i="49"/>
  <c r="EX25" i="49"/>
  <c r="EB25" i="49"/>
  <c r="EY25" i="49"/>
  <c r="EJ28" i="49"/>
  <c r="DJ28" i="49"/>
  <c r="EN28" i="49"/>
  <c r="DR28" i="49"/>
  <c r="EV28" i="49"/>
  <c r="EZ28" i="49"/>
  <c r="FD28" i="49"/>
  <c r="EI29" i="49"/>
  <c r="EG30" i="49"/>
  <c r="EG31" i="49"/>
  <c r="EO31" i="49"/>
  <c r="DS31" i="49"/>
  <c r="EW31" i="49"/>
  <c r="DJ48" i="49"/>
  <c r="DN48" i="49"/>
  <c r="EN48" i="49"/>
  <c r="ER48" i="49"/>
  <c r="DV48" i="49"/>
  <c r="EC49" i="49"/>
  <c r="FC49" i="49"/>
  <c r="DN52" i="50"/>
  <c r="EN52" i="50"/>
  <c r="EZ52" i="50"/>
  <c r="DZ52" i="50"/>
  <c r="DZ26" i="51"/>
  <c r="EZ26" i="51"/>
  <c r="EL53" i="51"/>
  <c r="DL53" i="51"/>
  <c r="FB53" i="51"/>
  <c r="EB53" i="51"/>
  <c r="DL17" i="50"/>
  <c r="EL17" i="50"/>
  <c r="ES18" i="50"/>
  <c r="DW18" i="50"/>
  <c r="EU29" i="50"/>
  <c r="DU29" i="50"/>
  <c r="FC29" i="50"/>
  <c r="EC29" i="50"/>
  <c r="DK31" i="50"/>
  <c r="EK31" i="50"/>
  <c r="FE31" i="50"/>
  <c r="EE31" i="50"/>
  <c r="ES35" i="50"/>
  <c r="DS35" i="50"/>
  <c r="EJ37" i="50"/>
  <c r="EN37" i="50"/>
  <c r="ER37" i="50"/>
  <c r="EV37" i="50"/>
  <c r="EZ37" i="50"/>
  <c r="FD37" i="50"/>
  <c r="EX38" i="50"/>
  <c r="DX38" i="50"/>
  <c r="EC45" i="50"/>
  <c r="FC45" i="50"/>
  <c r="DQ45" i="50"/>
  <c r="DV48" i="50"/>
  <c r="EV48" i="50"/>
  <c r="EE21" i="51"/>
  <c r="FE21" i="51"/>
  <c r="DL24" i="51"/>
  <c r="EL24" i="51"/>
  <c r="EB24" i="51"/>
  <c r="FB24" i="51"/>
  <c r="EL49" i="51"/>
  <c r="DL49" i="51"/>
  <c r="FB49" i="51"/>
  <c r="EB49" i="51"/>
  <c r="DX53" i="52"/>
  <c r="DL33" i="53"/>
  <c r="EJ19" i="48"/>
  <c r="DR19" i="48"/>
  <c r="FD19" i="48"/>
  <c r="DL22" i="48"/>
  <c r="DP22" i="48"/>
  <c r="DT22" i="48"/>
  <c r="EB22" i="48"/>
  <c r="EI24" i="48"/>
  <c r="EU24" i="48"/>
  <c r="DG27" i="48"/>
  <c r="DK27" i="48"/>
  <c r="DO27" i="48"/>
  <c r="DS27" i="48"/>
  <c r="EA27" i="48"/>
  <c r="FE29" i="48"/>
  <c r="EE30" i="48"/>
  <c r="EI40" i="48"/>
  <c r="EU40" i="48"/>
  <c r="EY40" i="48"/>
  <c r="DI41" i="48"/>
  <c r="DM41" i="48"/>
  <c r="DQ41" i="48"/>
  <c r="DU41" i="48"/>
  <c r="DY41" i="48"/>
  <c r="EC41" i="48"/>
  <c r="EI48" i="48"/>
  <c r="EU48" i="48"/>
  <c r="EY48" i="48"/>
  <c r="DI49" i="48"/>
  <c r="DM49" i="48"/>
  <c r="DQ49" i="48"/>
  <c r="DU49" i="48"/>
  <c r="DY49" i="48"/>
  <c r="EC49" i="48"/>
  <c r="EG54" i="48"/>
  <c r="EK54" i="48"/>
  <c r="DS54" i="48"/>
  <c r="EW54" i="48"/>
  <c r="EA54" i="48"/>
  <c r="FE54" i="48"/>
  <c r="DJ56" i="48"/>
  <c r="DN56" i="48"/>
  <c r="DR56" i="48"/>
  <c r="DV56" i="48"/>
  <c r="DZ56" i="48"/>
  <c r="ED56" i="48"/>
  <c r="EJ20" i="49"/>
  <c r="ER20" i="49"/>
  <c r="DV20" i="49"/>
  <c r="EZ20" i="49"/>
  <c r="EL21" i="49"/>
  <c r="ET21" i="49"/>
  <c r="FB21" i="49"/>
  <c r="DR24" i="49"/>
  <c r="EM25" i="49"/>
  <c r="EU25" i="49"/>
  <c r="FC25" i="49"/>
  <c r="DG28" i="49"/>
  <c r="DK28" i="49"/>
  <c r="DO28" i="49"/>
  <c r="DS28" i="49"/>
  <c r="DW28" i="49"/>
  <c r="EA28" i="49"/>
  <c r="EE28" i="49"/>
  <c r="DJ29" i="49"/>
  <c r="DN29" i="49"/>
  <c r="DR29" i="49"/>
  <c r="DV29" i="49"/>
  <c r="DZ29" i="49"/>
  <c r="ED29" i="49"/>
  <c r="DH31" i="49"/>
  <c r="DL31" i="49"/>
  <c r="DP31" i="49"/>
  <c r="DT31" i="49"/>
  <c r="DX31" i="49"/>
  <c r="EB31" i="49"/>
  <c r="DG32" i="49"/>
  <c r="FG32" i="49" s="1"/>
  <c r="BC32" i="49" s="1"/>
  <c r="DK32" i="49"/>
  <c r="DO32" i="49"/>
  <c r="DS32" i="49"/>
  <c r="DW32" i="49"/>
  <c r="EA32" i="49"/>
  <c r="EE32" i="49"/>
  <c r="DM33" i="49"/>
  <c r="EQ33" i="49"/>
  <c r="DU33" i="49"/>
  <c r="EC33" i="49"/>
  <c r="EM49" i="49"/>
  <c r="EU49" i="49"/>
  <c r="DZ49" i="49"/>
  <c r="EC53" i="49"/>
  <c r="FC53" i="49"/>
  <c r="EV23" i="50"/>
  <c r="EG27" i="50"/>
  <c r="DG27" i="50"/>
  <c r="DO27" i="50"/>
  <c r="EO27" i="50"/>
  <c r="EA27" i="50"/>
  <c r="FA27" i="50"/>
  <c r="DQ29" i="50"/>
  <c r="DG30" i="50"/>
  <c r="EG30" i="50"/>
  <c r="ED32" i="50"/>
  <c r="FD32" i="50"/>
  <c r="DZ32" i="50"/>
  <c r="EK35" i="50"/>
  <c r="DO35" i="50"/>
  <c r="FA35" i="50"/>
  <c r="EE35" i="50"/>
  <c r="EP38" i="50"/>
  <c r="EG40" i="50"/>
  <c r="EK40" i="50"/>
  <c r="EO40" i="50"/>
  <c r="ES40" i="50"/>
  <c r="EW40" i="50"/>
  <c r="FA40" i="50"/>
  <c r="FE40" i="50"/>
  <c r="DY45" i="50"/>
  <c r="EP50" i="50"/>
  <c r="EG20" i="51"/>
  <c r="EK20" i="51"/>
  <c r="EO20" i="51"/>
  <c r="ES20" i="51"/>
  <c r="EW20" i="51"/>
  <c r="FA20" i="51"/>
  <c r="FE20" i="51"/>
  <c r="DG22" i="51"/>
  <c r="DK22" i="51"/>
  <c r="DO22" i="51"/>
  <c r="DS22" i="51"/>
  <c r="EA22" i="51"/>
  <c r="DU51" i="53"/>
  <c r="EJ54" i="47"/>
  <c r="EN54" i="47"/>
  <c r="DR54" i="47"/>
  <c r="EV54" i="47"/>
  <c r="EZ54" i="47"/>
  <c r="FD54" i="47"/>
  <c r="DN55" i="47"/>
  <c r="DV55" i="47"/>
  <c r="ED55" i="47"/>
  <c r="EI17" i="48"/>
  <c r="DG19" i="48"/>
  <c r="DK19" i="48"/>
  <c r="DO19" i="48"/>
  <c r="DS19" i="48"/>
  <c r="DW19" i="48"/>
  <c r="EA19" i="48"/>
  <c r="EE19" i="48"/>
  <c r="EJ20" i="48"/>
  <c r="EN20" i="48"/>
  <c r="ER20" i="48"/>
  <c r="EV20" i="48"/>
  <c r="EZ20" i="48"/>
  <c r="FD20" i="48"/>
  <c r="DM20" i="48"/>
  <c r="EQ20" i="48"/>
  <c r="DU20" i="48"/>
  <c r="EC20" i="48"/>
  <c r="DJ22" i="48"/>
  <c r="DN22" i="48"/>
  <c r="DR22" i="48"/>
  <c r="DV22" i="48"/>
  <c r="DZ22" i="48"/>
  <c r="ED22" i="48"/>
  <c r="DG23" i="48"/>
  <c r="DO23" i="48"/>
  <c r="DW23" i="48"/>
  <c r="DN24" i="48"/>
  <c r="DV24" i="48"/>
  <c r="ED24" i="48"/>
  <c r="DI25" i="48"/>
  <c r="DM25" i="48"/>
  <c r="DQ25" i="48"/>
  <c r="DU25" i="48"/>
  <c r="DY25" i="48"/>
  <c r="EC25" i="48"/>
  <c r="DH26" i="48"/>
  <c r="DP26" i="48"/>
  <c r="DX26" i="48"/>
  <c r="DG26" i="48"/>
  <c r="EK26" i="48"/>
  <c r="EO26" i="48"/>
  <c r="EA26" i="48"/>
  <c r="FE26" i="48"/>
  <c r="DI27" i="48"/>
  <c r="DM27" i="48"/>
  <c r="DQ27" i="48"/>
  <c r="DU27" i="48"/>
  <c r="DY27" i="48"/>
  <c r="EC27" i="48"/>
  <c r="EX28" i="48"/>
  <c r="DH29" i="48"/>
  <c r="DL29" i="48"/>
  <c r="EX29" i="48"/>
  <c r="EB29" i="48"/>
  <c r="DX30" i="48"/>
  <c r="DI32" i="48"/>
  <c r="EQ32" i="48"/>
  <c r="DY32" i="48"/>
  <c r="FC32" i="48"/>
  <c r="EX32" i="48"/>
  <c r="EH33" i="48"/>
  <c r="DL33" i="48"/>
  <c r="ET33" i="48"/>
  <c r="EX33" i="48"/>
  <c r="EB33" i="48"/>
  <c r="DG35" i="48"/>
  <c r="DW35" i="48"/>
  <c r="EE35" i="48"/>
  <c r="EJ35" i="48"/>
  <c r="DN35" i="48"/>
  <c r="ER35" i="48"/>
  <c r="EZ35" i="48"/>
  <c r="ED35" i="48"/>
  <c r="EI36" i="48"/>
  <c r="EM36" i="48"/>
  <c r="EQ36" i="48"/>
  <c r="EU36" i="48"/>
  <c r="DY36" i="48"/>
  <c r="FC36" i="48"/>
  <c r="EH36" i="48"/>
  <c r="EG38" i="48"/>
  <c r="DK38" i="48"/>
  <c r="DO38" i="48"/>
  <c r="EW38" i="48"/>
  <c r="FA38" i="48"/>
  <c r="DS38" i="48"/>
  <c r="DG41" i="48"/>
  <c r="DK41" i="48"/>
  <c r="FG41" i="48" s="1"/>
  <c r="BC41" i="48" s="1"/>
  <c r="DO41" i="48"/>
  <c r="DS41" i="48"/>
  <c r="DW41" i="48"/>
  <c r="EA41" i="48"/>
  <c r="EE41" i="48"/>
  <c r="DG43" i="48"/>
  <c r="DW43" i="48"/>
  <c r="EE43" i="48"/>
  <c r="EJ43" i="48"/>
  <c r="DN43" i="48"/>
  <c r="ER43" i="48"/>
  <c r="EZ43" i="48"/>
  <c r="ED43" i="48"/>
  <c r="EI44" i="48"/>
  <c r="EM44" i="48"/>
  <c r="EQ44" i="48"/>
  <c r="EU44" i="48"/>
  <c r="DY44" i="48"/>
  <c r="FC44" i="48"/>
  <c r="EH44" i="48"/>
  <c r="EG46" i="48"/>
  <c r="DK46" i="48"/>
  <c r="DO46" i="48"/>
  <c r="EW46" i="48"/>
  <c r="FA46" i="48"/>
  <c r="DS46" i="48"/>
  <c r="DG49" i="48"/>
  <c r="DK49" i="48"/>
  <c r="DO49" i="48"/>
  <c r="DS49" i="48"/>
  <c r="DW49" i="48"/>
  <c r="EA49" i="48"/>
  <c r="EE49" i="48"/>
  <c r="DO51" i="48"/>
  <c r="DW51" i="48"/>
  <c r="EE51" i="48"/>
  <c r="DJ51" i="48"/>
  <c r="EN51" i="48"/>
  <c r="EZ51" i="48"/>
  <c r="EI52" i="48"/>
  <c r="DM52" i="48"/>
  <c r="EQ52" i="48"/>
  <c r="EU52" i="48"/>
  <c r="EY52" i="48"/>
  <c r="FC52" i="48"/>
  <c r="EP53" i="48"/>
  <c r="EW53" i="48"/>
  <c r="EN55" i="48"/>
  <c r="EV55" i="48"/>
  <c r="FD55" i="48"/>
  <c r="DV55" i="48"/>
  <c r="EU55" i="48"/>
  <c r="DH56" i="48"/>
  <c r="DP56" i="48"/>
  <c r="DX56" i="48"/>
  <c r="DQ21" i="49"/>
  <c r="EU21" i="49"/>
  <c r="EC21" i="49"/>
  <c r="DH22" i="49"/>
  <c r="ET22" i="49"/>
  <c r="DX22" i="49"/>
  <c r="EO23" i="49"/>
  <c r="FE23" i="49"/>
  <c r="EN23" i="49"/>
  <c r="DG24" i="49"/>
  <c r="DK24" i="49"/>
  <c r="DO24" i="49"/>
  <c r="DS24" i="49"/>
  <c r="DW24" i="49"/>
  <c r="EA24" i="49"/>
  <c r="EE24" i="49"/>
  <c r="DJ25" i="49"/>
  <c r="DN25" i="49"/>
  <c r="DR25" i="49"/>
  <c r="DV25" i="49"/>
  <c r="DZ25" i="49"/>
  <c r="ED25" i="49"/>
  <c r="EH26" i="49"/>
  <c r="EP26" i="49"/>
  <c r="DT26" i="49"/>
  <c r="EX26" i="49"/>
  <c r="EN27" i="49"/>
  <c r="EV27" i="49"/>
  <c r="FD27" i="49"/>
  <c r="DM28" i="49"/>
  <c r="DU28" i="49"/>
  <c r="EC28" i="49"/>
  <c r="DP30" i="49"/>
  <c r="DJ31" i="49"/>
  <c r="DN31" i="49"/>
  <c r="DR31" i="49"/>
  <c r="DV31" i="49"/>
  <c r="DZ31" i="49"/>
  <c r="ED31" i="49"/>
  <c r="DI32" i="49"/>
  <c r="DM32" i="49"/>
  <c r="DQ32" i="49"/>
  <c r="DU32" i="49"/>
  <c r="DY32" i="49"/>
  <c r="EC32" i="49"/>
  <c r="EW35" i="49"/>
  <c r="EI37" i="49"/>
  <c r="EM37" i="49"/>
  <c r="DQ37" i="49"/>
  <c r="DU37" i="49"/>
  <c r="EU37" i="49"/>
  <c r="EY37" i="49"/>
  <c r="FC37" i="49"/>
  <c r="EI41" i="49"/>
  <c r="DQ41" i="49"/>
  <c r="EU41" i="49"/>
  <c r="EY41" i="49"/>
  <c r="EU45" i="49"/>
  <c r="DG47" i="49"/>
  <c r="EK47" i="49"/>
  <c r="ES47" i="49"/>
  <c r="DW47" i="49"/>
  <c r="FE47" i="49"/>
  <c r="EM48" i="49"/>
  <c r="DG51" i="49"/>
  <c r="EK51" i="49"/>
  <c r="DK51" i="49"/>
  <c r="EO51" i="49"/>
  <c r="DS51" i="49"/>
  <c r="DW51" i="49"/>
  <c r="EW51" i="49"/>
  <c r="FA51" i="49"/>
  <c r="EE51" i="49"/>
  <c r="ED52" i="49"/>
  <c r="EM53" i="49"/>
  <c r="EU53" i="49"/>
  <c r="DZ53" i="49"/>
  <c r="DR18" i="50"/>
  <c r="DH19" i="50"/>
  <c r="DL19" i="50"/>
  <c r="DP19" i="50"/>
  <c r="DT19" i="50"/>
  <c r="DX19" i="50"/>
  <c r="EB19" i="50"/>
  <c r="EJ21" i="50"/>
  <c r="EN21" i="50"/>
  <c r="ER21" i="50"/>
  <c r="EV21" i="50"/>
  <c r="EZ21" i="50"/>
  <c r="FD21" i="50"/>
  <c r="DO31" i="50"/>
  <c r="EJ36" i="50"/>
  <c r="DJ36" i="50"/>
  <c r="DN36" i="50"/>
  <c r="EV36" i="50"/>
  <c r="EZ36" i="50"/>
  <c r="ED36" i="50"/>
  <c r="FD36" i="50"/>
  <c r="DZ36" i="50"/>
  <c r="FB38" i="50"/>
  <c r="DJ41" i="50"/>
  <c r="DN41" i="50"/>
  <c r="DR41" i="50"/>
  <c r="DV41" i="50"/>
  <c r="DZ41" i="50"/>
  <c r="ED41" i="50"/>
  <c r="FB50" i="50"/>
  <c r="EH54" i="50"/>
  <c r="DL54" i="50"/>
  <c r="EL54" i="50"/>
  <c r="ET54" i="50"/>
  <c r="EX54" i="50"/>
  <c r="EB54" i="50"/>
  <c r="DG56" i="50"/>
  <c r="DK56" i="50"/>
  <c r="DO56" i="50"/>
  <c r="DS56" i="50"/>
  <c r="DW56" i="50"/>
  <c r="EA56" i="50"/>
  <c r="EE56" i="50"/>
  <c r="EG23" i="51"/>
  <c r="FJ23" i="51" s="1"/>
  <c r="BD23" i="51" s="1"/>
  <c r="EK23" i="51"/>
  <c r="EO23" i="51"/>
  <c r="ES23" i="51"/>
  <c r="EW23" i="51"/>
  <c r="FA23" i="51"/>
  <c r="FE23" i="51"/>
  <c r="DG38" i="51"/>
  <c r="DW38" i="51"/>
  <c r="EE40" i="51"/>
  <c r="DQ17" i="52"/>
  <c r="EQ17" i="52"/>
  <c r="DK42" i="52"/>
  <c r="EK42" i="52"/>
  <c r="FA42" i="52"/>
  <c r="EA42" i="52"/>
  <c r="EB28" i="53"/>
  <c r="FB28" i="53"/>
  <c r="EJ37" i="49"/>
  <c r="EN37" i="49"/>
  <c r="ER37" i="49"/>
  <c r="EV37" i="49"/>
  <c r="EZ37" i="49"/>
  <c r="FD37" i="49"/>
  <c r="FE42" i="49"/>
  <c r="EW43" i="49"/>
  <c r="DW46" i="49"/>
  <c r="EA46" i="49"/>
  <c r="EE46" i="49"/>
  <c r="DG48" i="49"/>
  <c r="DK48" i="49"/>
  <c r="DO48" i="49"/>
  <c r="DS48" i="49"/>
  <c r="DW48" i="49"/>
  <c r="EA48" i="49"/>
  <c r="EE48" i="49"/>
  <c r="EI50" i="49"/>
  <c r="EM50" i="49"/>
  <c r="EQ50" i="49"/>
  <c r="EU50" i="49"/>
  <c r="EY50" i="49"/>
  <c r="FC50" i="49"/>
  <c r="DH50" i="49"/>
  <c r="EL50" i="49"/>
  <c r="EP50" i="49"/>
  <c r="DX50" i="49"/>
  <c r="FB50" i="49"/>
  <c r="EQ54" i="49"/>
  <c r="EU54" i="49"/>
  <c r="EY54" i="49"/>
  <c r="FC54" i="49"/>
  <c r="DH54" i="49"/>
  <c r="EL54" i="49"/>
  <c r="EP54" i="49"/>
  <c r="DX54" i="49"/>
  <c r="FB54" i="49"/>
  <c r="DJ55" i="49"/>
  <c r="DN55" i="49"/>
  <c r="DR55" i="49"/>
  <c r="DZ55" i="49"/>
  <c r="ED55" i="49"/>
  <c r="EN56" i="49"/>
  <c r="DR56" i="49"/>
  <c r="EV56" i="49"/>
  <c r="FD56" i="49"/>
  <c r="EJ17" i="50"/>
  <c r="EN17" i="50"/>
  <c r="ER17" i="50"/>
  <c r="EV17" i="50"/>
  <c r="EZ17" i="50"/>
  <c r="FD17" i="50"/>
  <c r="DI17" i="50"/>
  <c r="EM17" i="50"/>
  <c r="FD19" i="50"/>
  <c r="DN20" i="50"/>
  <c r="ER20" i="50"/>
  <c r="EV20" i="50"/>
  <c r="ED20" i="50"/>
  <c r="DR20" i="50"/>
  <c r="EW22" i="50"/>
  <c r="DI24" i="50"/>
  <c r="DQ24" i="50"/>
  <c r="DU24" i="50"/>
  <c r="DY24" i="50"/>
  <c r="EU24" i="50"/>
  <c r="DI25" i="50"/>
  <c r="EM25" i="50"/>
  <c r="DQ25" i="50"/>
  <c r="EU25" i="50"/>
  <c r="EY25" i="50"/>
  <c r="FC25" i="50"/>
  <c r="DU25" i="50"/>
  <c r="DH26" i="50"/>
  <c r="EL26" i="50"/>
  <c r="ET26" i="50"/>
  <c r="DX26" i="50"/>
  <c r="FB26" i="50"/>
  <c r="EO26" i="50"/>
  <c r="FE26" i="50"/>
  <c r="EH27" i="50"/>
  <c r="EL27" i="50"/>
  <c r="EP27" i="50"/>
  <c r="ET27" i="50"/>
  <c r="EX27" i="50"/>
  <c r="FB27" i="50"/>
  <c r="EG28" i="50"/>
  <c r="EK28" i="50"/>
  <c r="EO28" i="50"/>
  <c r="ES28" i="50"/>
  <c r="EW28" i="50"/>
  <c r="FA28" i="50"/>
  <c r="FE28" i="50"/>
  <c r="EJ29" i="50"/>
  <c r="EN29" i="50"/>
  <c r="ER29" i="50"/>
  <c r="EV29" i="50"/>
  <c r="EZ29" i="50"/>
  <c r="FD29" i="50"/>
  <c r="DP31" i="50"/>
  <c r="DX31" i="50"/>
  <c r="FA31" i="50"/>
  <c r="DG32" i="50"/>
  <c r="DW32" i="50"/>
  <c r="DG34" i="50"/>
  <c r="DK34" i="50"/>
  <c r="DS34" i="50"/>
  <c r="DW34" i="50"/>
  <c r="EA34" i="50"/>
  <c r="EG36" i="50"/>
  <c r="EK36" i="50"/>
  <c r="EO36" i="50"/>
  <c r="ES36" i="50"/>
  <c r="EW36" i="50"/>
  <c r="FA36" i="50"/>
  <c r="FE36" i="50"/>
  <c r="DH38" i="50"/>
  <c r="EL38" i="50"/>
  <c r="DJ39" i="50"/>
  <c r="DN39" i="50"/>
  <c r="DR39" i="50"/>
  <c r="DV39" i="50"/>
  <c r="DZ39" i="50"/>
  <c r="ED39" i="50"/>
  <c r="DG42" i="50"/>
  <c r="DK42" i="50"/>
  <c r="DS42" i="50"/>
  <c r="DW42" i="50"/>
  <c r="EA42" i="50"/>
  <c r="EG44" i="50"/>
  <c r="EK44" i="50"/>
  <c r="EO44" i="50"/>
  <c r="ES44" i="50"/>
  <c r="EW44" i="50"/>
  <c r="FA44" i="50"/>
  <c r="FE44" i="50"/>
  <c r="EJ45" i="50"/>
  <c r="EN45" i="50"/>
  <c r="ER45" i="50"/>
  <c r="EV45" i="50"/>
  <c r="EZ45" i="50"/>
  <c r="FD45" i="50"/>
  <c r="DJ47" i="50"/>
  <c r="DN47" i="50"/>
  <c r="DR47" i="50"/>
  <c r="DV47" i="50"/>
  <c r="DZ47" i="50"/>
  <c r="ED47" i="50"/>
  <c r="DG48" i="50"/>
  <c r="DW48" i="50"/>
  <c r="EI49" i="50"/>
  <c r="EQ49" i="50"/>
  <c r="EU49" i="50"/>
  <c r="DY49" i="50"/>
  <c r="FC49" i="50"/>
  <c r="EH49" i="50"/>
  <c r="DH50" i="50"/>
  <c r="EL50" i="50"/>
  <c r="DX50" i="50"/>
  <c r="DJ51" i="50"/>
  <c r="DN51" i="50"/>
  <c r="DR51" i="50"/>
  <c r="DV51" i="50"/>
  <c r="DZ51" i="50"/>
  <c r="ED51" i="50"/>
  <c r="EG52" i="50"/>
  <c r="EK52" i="50"/>
  <c r="EO52" i="50"/>
  <c r="ES52" i="50"/>
  <c r="EW52" i="50"/>
  <c r="FA52" i="50"/>
  <c r="DJ53" i="50"/>
  <c r="DN53" i="50"/>
  <c r="DR53" i="50"/>
  <c r="DV53" i="50"/>
  <c r="DZ53" i="50"/>
  <c r="ED53" i="50"/>
  <c r="DP55" i="50"/>
  <c r="DX55" i="50"/>
  <c r="EK55" i="50"/>
  <c r="DO55" i="50"/>
  <c r="FA55" i="50"/>
  <c r="DK18" i="51"/>
  <c r="DO18" i="51"/>
  <c r="ES18" i="51"/>
  <c r="FA18" i="51"/>
  <c r="DI20" i="51"/>
  <c r="DM20" i="51"/>
  <c r="DQ20" i="51"/>
  <c r="DU20" i="51"/>
  <c r="DY20" i="51"/>
  <c r="EC20" i="51"/>
  <c r="EH20" i="51"/>
  <c r="DL20" i="51"/>
  <c r="EP20" i="51"/>
  <c r="DT20" i="51"/>
  <c r="EX20" i="51"/>
  <c r="EB20" i="51"/>
  <c r="DH21" i="51"/>
  <c r="DP21" i="51"/>
  <c r="DX21" i="51"/>
  <c r="EG21" i="51"/>
  <c r="EO21" i="51"/>
  <c r="EW21" i="51"/>
  <c r="EI22" i="51"/>
  <c r="EM22" i="51"/>
  <c r="EQ22" i="51"/>
  <c r="EU22" i="51"/>
  <c r="EY22" i="51"/>
  <c r="FC22" i="51"/>
  <c r="EI23" i="51"/>
  <c r="EM23" i="51"/>
  <c r="DQ23" i="51"/>
  <c r="EU23" i="51"/>
  <c r="EY23" i="51"/>
  <c r="FC23" i="51"/>
  <c r="DM23" i="51"/>
  <c r="EJ24" i="51"/>
  <c r="EN24" i="51"/>
  <c r="ER24" i="51"/>
  <c r="EV24" i="51"/>
  <c r="EZ24" i="51"/>
  <c r="FD24" i="51"/>
  <c r="EI24" i="51"/>
  <c r="EQ24" i="51"/>
  <c r="EY24" i="51"/>
  <c r="DH25" i="51"/>
  <c r="DL25" i="51"/>
  <c r="DP25" i="51"/>
  <c r="DT25" i="51"/>
  <c r="DX25" i="51"/>
  <c r="EB25" i="51"/>
  <c r="EH26" i="51"/>
  <c r="EL26" i="51"/>
  <c r="DP26" i="51"/>
  <c r="ET26" i="51"/>
  <c r="DX26" i="51"/>
  <c r="EB26" i="51"/>
  <c r="EG26" i="51"/>
  <c r="EK26" i="51"/>
  <c r="EO26" i="51"/>
  <c r="DS26" i="51"/>
  <c r="EW26" i="51"/>
  <c r="EA26" i="51"/>
  <c r="FE26" i="51"/>
  <c r="EN28" i="51"/>
  <c r="DV28" i="51"/>
  <c r="EZ28" i="51"/>
  <c r="ED28" i="51"/>
  <c r="DJ30" i="51"/>
  <c r="DV30" i="51"/>
  <c r="DZ30" i="51"/>
  <c r="EH31" i="51"/>
  <c r="EL31" i="51"/>
  <c r="EP31" i="51"/>
  <c r="ET31" i="51"/>
  <c r="EX31" i="51"/>
  <c r="FB31" i="51"/>
  <c r="EG31" i="51"/>
  <c r="DK31" i="51"/>
  <c r="DO31" i="51"/>
  <c r="DS31" i="51"/>
  <c r="EW31" i="51"/>
  <c r="EA31" i="51"/>
  <c r="EE31" i="51"/>
  <c r="DH32" i="51"/>
  <c r="DT32" i="51"/>
  <c r="DX32" i="51"/>
  <c r="DG37" i="51"/>
  <c r="DK37" i="51"/>
  <c r="DO37" i="51"/>
  <c r="DS37" i="51"/>
  <c r="DW37" i="51"/>
  <c r="EA37" i="51"/>
  <c r="EE37" i="51"/>
  <c r="FE37" i="51"/>
  <c r="EM38" i="51"/>
  <c r="EU38" i="51"/>
  <c r="FC38" i="51"/>
  <c r="DH38" i="51"/>
  <c r="DL38" i="51"/>
  <c r="DT38" i="51"/>
  <c r="DX38" i="51"/>
  <c r="EB38" i="51"/>
  <c r="EI40" i="51"/>
  <c r="EM40" i="51"/>
  <c r="DY42" i="51"/>
  <c r="EI43" i="51"/>
  <c r="EM43" i="51"/>
  <c r="EQ43" i="51"/>
  <c r="EU43" i="51"/>
  <c r="EY43" i="51"/>
  <c r="FC43" i="51"/>
  <c r="EK44" i="51"/>
  <c r="EO44" i="51"/>
  <c r="ES44" i="51"/>
  <c r="FA44" i="51"/>
  <c r="FE44" i="51"/>
  <c r="DJ44" i="51"/>
  <c r="DN44" i="51"/>
  <c r="DR44" i="51"/>
  <c r="DV44" i="51"/>
  <c r="DZ44" i="51"/>
  <c r="ED44" i="51"/>
  <c r="EE44" i="51"/>
  <c r="DG45" i="51"/>
  <c r="DK45" i="51"/>
  <c r="DS45" i="51"/>
  <c r="DW45" i="51"/>
  <c r="EA45" i="51"/>
  <c r="EG45" i="51"/>
  <c r="EH46" i="51"/>
  <c r="EG47" i="51"/>
  <c r="EK47" i="51"/>
  <c r="EO47" i="51"/>
  <c r="EW47" i="51"/>
  <c r="FA47" i="51"/>
  <c r="FE47" i="51"/>
  <c r="DJ50" i="51"/>
  <c r="DR50" i="51"/>
  <c r="DZ50" i="51"/>
  <c r="DI50" i="51"/>
  <c r="DQ50" i="51"/>
  <c r="DY50" i="51"/>
  <c r="EJ51" i="51"/>
  <c r="EN51" i="51"/>
  <c r="ER51" i="51"/>
  <c r="EV51" i="51"/>
  <c r="EZ51" i="51"/>
  <c r="FD51" i="51"/>
  <c r="EI51" i="51"/>
  <c r="EM51" i="51"/>
  <c r="EQ51" i="51"/>
  <c r="EU51" i="51"/>
  <c r="EY51" i="51"/>
  <c r="FC51" i="51"/>
  <c r="EH52" i="51"/>
  <c r="EP52" i="51"/>
  <c r="EX52" i="51"/>
  <c r="EW20" i="52"/>
  <c r="DW20" i="52"/>
  <c r="EW34" i="52"/>
  <c r="DW34" i="52"/>
  <c r="ED34" i="52"/>
  <c r="FD34" i="52"/>
  <c r="DW41" i="52"/>
  <c r="EW41" i="52"/>
  <c r="FA50" i="52"/>
  <c r="EA50" i="52"/>
  <c r="EC56" i="52"/>
  <c r="FC56" i="52"/>
  <c r="EB22" i="53"/>
  <c r="FB22" i="53"/>
  <c r="EB27" i="53"/>
  <c r="FB27" i="53"/>
  <c r="EH41" i="53"/>
  <c r="EL41" i="53"/>
  <c r="EP41" i="53"/>
  <c r="ET41" i="53"/>
  <c r="EX41" i="53"/>
  <c r="FB41" i="53"/>
  <c r="ES28" i="55"/>
  <c r="DS28" i="55"/>
  <c r="EE28" i="55"/>
  <c r="FE28" i="55"/>
  <c r="EU36" i="49"/>
  <c r="DH37" i="49"/>
  <c r="DL37" i="49"/>
  <c r="DP37" i="49"/>
  <c r="DT37" i="49"/>
  <c r="DX37" i="49"/>
  <c r="EB37" i="49"/>
  <c r="DK39" i="49"/>
  <c r="EO39" i="49"/>
  <c r="EW39" i="49"/>
  <c r="EA39" i="49"/>
  <c r="EE39" i="49"/>
  <c r="DN40" i="49"/>
  <c r="ER40" i="49"/>
  <c r="ED40" i="49"/>
  <c r="DV40" i="49"/>
  <c r="EI42" i="49"/>
  <c r="EM42" i="49"/>
  <c r="EQ42" i="49"/>
  <c r="EU42" i="49"/>
  <c r="EY42" i="49"/>
  <c r="FC42" i="49"/>
  <c r="DH42" i="49"/>
  <c r="DL42" i="49"/>
  <c r="EX42" i="49"/>
  <c r="EB42" i="49"/>
  <c r="EJ44" i="49"/>
  <c r="DN44" i="49"/>
  <c r="DR44" i="49"/>
  <c r="EV44" i="49"/>
  <c r="EZ44" i="49"/>
  <c r="FD44" i="49"/>
  <c r="EU44" i="49"/>
  <c r="FC44" i="49"/>
  <c r="DH46" i="49"/>
  <c r="EL46" i="49"/>
  <c r="ET46" i="49"/>
  <c r="DX46" i="49"/>
  <c r="EB46" i="49"/>
  <c r="DI48" i="49"/>
  <c r="DM48" i="49"/>
  <c r="DQ48" i="49"/>
  <c r="DY48" i="49"/>
  <c r="EC48" i="49"/>
  <c r="DH49" i="49"/>
  <c r="DL49" i="49"/>
  <c r="DP49" i="49"/>
  <c r="DT49" i="49"/>
  <c r="DX49" i="49"/>
  <c r="EB49" i="49"/>
  <c r="DJ51" i="49"/>
  <c r="DN51" i="49"/>
  <c r="DR51" i="49"/>
  <c r="DZ51" i="49"/>
  <c r="ED51" i="49"/>
  <c r="EN52" i="49"/>
  <c r="DR52" i="49"/>
  <c r="EV52" i="49"/>
  <c r="FD52" i="49"/>
  <c r="DH53" i="49"/>
  <c r="DL53" i="49"/>
  <c r="DP53" i="49"/>
  <c r="DT53" i="49"/>
  <c r="DX53" i="49"/>
  <c r="EB53" i="49"/>
  <c r="DG55" i="49"/>
  <c r="EK55" i="49"/>
  <c r="EO55" i="49"/>
  <c r="DW55" i="49"/>
  <c r="FA55" i="49"/>
  <c r="FE55" i="49"/>
  <c r="EA55" i="49"/>
  <c r="ER18" i="50"/>
  <c r="EV18" i="50"/>
  <c r="FD18" i="50"/>
  <c r="EG19" i="50"/>
  <c r="DK19" i="50"/>
  <c r="EW19" i="50"/>
  <c r="EA19" i="50"/>
  <c r="EE19" i="50"/>
  <c r="EK19" i="50"/>
  <c r="DI21" i="50"/>
  <c r="EM21" i="50"/>
  <c r="EU21" i="50"/>
  <c r="EY21" i="50"/>
  <c r="FC21" i="50"/>
  <c r="DM21" i="50"/>
  <c r="EI21" i="50"/>
  <c r="DH22" i="50"/>
  <c r="EL22" i="50"/>
  <c r="DX22" i="50"/>
  <c r="FB22" i="50"/>
  <c r="EX22" i="50"/>
  <c r="EI33" i="50"/>
  <c r="DM33" i="50"/>
  <c r="EQ33" i="50"/>
  <c r="EU33" i="50"/>
  <c r="EY33" i="50"/>
  <c r="EC33" i="50"/>
  <c r="DU33" i="50"/>
  <c r="DJ35" i="50"/>
  <c r="DN35" i="50"/>
  <c r="DR35" i="50"/>
  <c r="DV35" i="50"/>
  <c r="DZ35" i="50"/>
  <c r="ED35" i="50"/>
  <c r="EI37" i="50"/>
  <c r="DM37" i="50"/>
  <c r="DQ37" i="50"/>
  <c r="EU37" i="50"/>
  <c r="EY37" i="50"/>
  <c r="FC37" i="50"/>
  <c r="EJ40" i="50"/>
  <c r="DN40" i="50"/>
  <c r="EV40" i="50"/>
  <c r="EZ40" i="50"/>
  <c r="ED40" i="50"/>
  <c r="EI41" i="50"/>
  <c r="EM41" i="50"/>
  <c r="EQ41" i="50"/>
  <c r="EU41" i="50"/>
  <c r="EY41" i="50"/>
  <c r="DM41" i="50"/>
  <c r="EH42" i="50"/>
  <c r="DL42" i="50"/>
  <c r="ET42" i="50"/>
  <c r="EX42" i="50"/>
  <c r="EB42" i="50"/>
  <c r="DP43" i="50"/>
  <c r="DX43" i="50"/>
  <c r="DG47" i="50"/>
  <c r="DK47" i="50"/>
  <c r="EO47" i="50"/>
  <c r="EW47" i="50"/>
  <c r="EA47" i="50"/>
  <c r="FE47" i="50"/>
  <c r="EE47" i="50"/>
  <c r="DJ49" i="50"/>
  <c r="DN49" i="50"/>
  <c r="DR49" i="50"/>
  <c r="DV49" i="50"/>
  <c r="DZ49" i="50"/>
  <c r="ED49" i="50"/>
  <c r="EG51" i="50"/>
  <c r="DK51" i="50"/>
  <c r="EO51" i="50"/>
  <c r="EW51" i="50"/>
  <c r="EA51" i="50"/>
  <c r="FE51" i="50"/>
  <c r="EK51" i="50"/>
  <c r="DG54" i="50"/>
  <c r="DK54" i="50"/>
  <c r="DO54" i="50"/>
  <c r="DS54" i="50"/>
  <c r="DW54" i="50"/>
  <c r="EA54" i="50"/>
  <c r="EE54" i="50"/>
  <c r="EW54" i="50"/>
  <c r="EJ56" i="50"/>
  <c r="ER56" i="50"/>
  <c r="DZ56" i="50"/>
  <c r="EZ56" i="50"/>
  <c r="DU17" i="51"/>
  <c r="DH18" i="51"/>
  <c r="EJ22" i="51"/>
  <c r="DN22" i="51"/>
  <c r="ER22" i="51"/>
  <c r="DV22" i="51"/>
  <c r="EZ22" i="51"/>
  <c r="ED22" i="51"/>
  <c r="DJ23" i="51"/>
  <c r="DN23" i="51"/>
  <c r="DR23" i="51"/>
  <c r="DZ23" i="51"/>
  <c r="EI25" i="51"/>
  <c r="EM25" i="51"/>
  <c r="EQ25" i="51"/>
  <c r="EU25" i="51"/>
  <c r="EY25" i="51"/>
  <c r="FC25" i="51"/>
  <c r="DH27" i="51"/>
  <c r="DX27" i="51"/>
  <c r="ER28" i="51"/>
  <c r="EI29" i="51"/>
  <c r="DM29" i="51"/>
  <c r="EY29" i="51"/>
  <c r="FC29" i="51"/>
  <c r="DG30" i="51"/>
  <c r="DS30" i="51"/>
  <c r="EW30" i="51"/>
  <c r="ES30" i="51"/>
  <c r="EQ31" i="51"/>
  <c r="DU32" i="51"/>
  <c r="DH33" i="51"/>
  <c r="DL33" i="51"/>
  <c r="EP33" i="51"/>
  <c r="ET33" i="51"/>
  <c r="DX33" i="51"/>
  <c r="EB33" i="51"/>
  <c r="DH34" i="51"/>
  <c r="EL34" i="51"/>
  <c r="DP34" i="51"/>
  <c r="ET34" i="51"/>
  <c r="DX34" i="51"/>
  <c r="FB34" i="51"/>
  <c r="EK35" i="51"/>
  <c r="EO35" i="51"/>
  <c r="EW35" i="51"/>
  <c r="FA35" i="51"/>
  <c r="FE35" i="51"/>
  <c r="EG36" i="51"/>
  <c r="EK36" i="51"/>
  <c r="EO36" i="51"/>
  <c r="ES36" i="51"/>
  <c r="EW36" i="51"/>
  <c r="FA36" i="51"/>
  <c r="FE36" i="51"/>
  <c r="EN36" i="51"/>
  <c r="EG39" i="51"/>
  <c r="EK39" i="51"/>
  <c r="ES39" i="51"/>
  <c r="EW39" i="51"/>
  <c r="FA39" i="51"/>
  <c r="EV40" i="51"/>
  <c r="EK42" i="51"/>
  <c r="EO42" i="51"/>
  <c r="ES42" i="51"/>
  <c r="FA42" i="51"/>
  <c r="FE42" i="51"/>
  <c r="EE42" i="51"/>
  <c r="EK43" i="51"/>
  <c r="EO43" i="51"/>
  <c r="ES43" i="51"/>
  <c r="EW43" i="51"/>
  <c r="FE43" i="51"/>
  <c r="EH44" i="51"/>
  <c r="EL45" i="51"/>
  <c r="EP45" i="51"/>
  <c r="ET45" i="51"/>
  <c r="FB45" i="51"/>
  <c r="EL47" i="51"/>
  <c r="ET47" i="51"/>
  <c r="FB47" i="51"/>
  <c r="EN48" i="51"/>
  <c r="EV48" i="51"/>
  <c r="FD48" i="51"/>
  <c r="EJ49" i="51"/>
  <c r="EN49" i="51"/>
  <c r="ER49" i="51"/>
  <c r="EV49" i="51"/>
  <c r="EZ49" i="51"/>
  <c r="FD49" i="51"/>
  <c r="DI53" i="51"/>
  <c r="DM53" i="51"/>
  <c r="DQ53" i="51"/>
  <c r="DU53" i="51"/>
  <c r="DY53" i="51"/>
  <c r="EC53" i="51"/>
  <c r="DQ54" i="51"/>
  <c r="DG18" i="52"/>
  <c r="EE18" i="52"/>
  <c r="EN22" i="52"/>
  <c r="FD24" i="52"/>
  <c r="DV25" i="52"/>
  <c r="FD32" i="52"/>
  <c r="EH45" i="52"/>
  <c r="DL45" i="52"/>
  <c r="ET45" i="52"/>
  <c r="EX45" i="52"/>
  <c r="EB45" i="52"/>
  <c r="DS46" i="52"/>
  <c r="ES46" i="52"/>
  <c r="EM56" i="52"/>
  <c r="EU56" i="52"/>
  <c r="DM20" i="53"/>
  <c r="EM20" i="53"/>
  <c r="DZ35" i="53"/>
  <c r="EE56" i="54"/>
  <c r="FE56" i="54"/>
  <c r="DR29" i="51"/>
  <c r="DN31" i="51"/>
  <c r="ER31" i="51"/>
  <c r="EQ32" i="51"/>
  <c r="DH35" i="51"/>
  <c r="EG38" i="51"/>
  <c r="EK38" i="51"/>
  <c r="EO38" i="51"/>
  <c r="ES38" i="51"/>
  <c r="EW38" i="51"/>
  <c r="FA38" i="51"/>
  <c r="FE38" i="51"/>
  <c r="EK40" i="51"/>
  <c r="EO40" i="51"/>
  <c r="ES40" i="51"/>
  <c r="FA40" i="51"/>
  <c r="FE40" i="51"/>
  <c r="DG41" i="51"/>
  <c r="DK41" i="51"/>
  <c r="DS41" i="51"/>
  <c r="DW41" i="51"/>
  <c r="EA41" i="51"/>
  <c r="EG41" i="51"/>
  <c r="EH42" i="51"/>
  <c r="EL43" i="51"/>
  <c r="EP43" i="51"/>
  <c r="ET43" i="51"/>
  <c r="FB43" i="51"/>
  <c r="EO49" i="51"/>
  <c r="FE49" i="51"/>
  <c r="EH50" i="51"/>
  <c r="ES53" i="51"/>
  <c r="DJ54" i="51"/>
  <c r="DR54" i="51"/>
  <c r="DZ54" i="51"/>
  <c r="EJ55" i="51"/>
  <c r="EN55" i="51"/>
  <c r="ER55" i="51"/>
  <c r="EV55" i="51"/>
  <c r="EZ55" i="51"/>
  <c r="FD55" i="51"/>
  <c r="EP56" i="51"/>
  <c r="EX56" i="51"/>
  <c r="DV19" i="52"/>
  <c r="EG24" i="52"/>
  <c r="EK24" i="52"/>
  <c r="ES24" i="52"/>
  <c r="EW24" i="52"/>
  <c r="DW24" i="52"/>
  <c r="FA24" i="52"/>
  <c r="EW28" i="52"/>
  <c r="DW28" i="52"/>
  <c r="EG32" i="52"/>
  <c r="EK32" i="52"/>
  <c r="ES32" i="52"/>
  <c r="EW32" i="52"/>
  <c r="DW32" i="52"/>
  <c r="FA32" i="52"/>
  <c r="DH52" i="52"/>
  <c r="DL52" i="52"/>
  <c r="DP52" i="52"/>
  <c r="DT52" i="52"/>
  <c r="DX52" i="52"/>
  <c r="EB52" i="52"/>
  <c r="EL53" i="52"/>
  <c r="DT53" i="52"/>
  <c r="FB53" i="52"/>
  <c r="DS54" i="52"/>
  <c r="ES54" i="52"/>
  <c r="EI32" i="53"/>
  <c r="DM32" i="53"/>
  <c r="DQ32" i="53"/>
  <c r="EY32" i="53"/>
  <c r="FC32" i="53"/>
  <c r="EH33" i="53"/>
  <c r="DP33" i="53"/>
  <c r="EN25" i="54"/>
  <c r="EK40" i="54"/>
  <c r="DK40" i="54"/>
  <c r="EA40" i="54"/>
  <c r="FA40" i="54"/>
  <c r="DG46" i="53"/>
  <c r="DO46" i="53"/>
  <c r="DS46" i="53"/>
  <c r="DW46" i="53"/>
  <c r="EE46" i="53"/>
  <c r="EH47" i="53"/>
  <c r="ET47" i="53"/>
  <c r="DM47" i="53"/>
  <c r="DU53" i="53"/>
  <c r="EC53" i="53"/>
  <c r="EI54" i="53"/>
  <c r="EM54" i="53"/>
  <c r="EQ54" i="53"/>
  <c r="EU54" i="53"/>
  <c r="EY54" i="53"/>
  <c r="FC54" i="53"/>
  <c r="EC19" i="54"/>
  <c r="EP28" i="54"/>
  <c r="DP28" i="54"/>
  <c r="EX28" i="54"/>
  <c r="DX28" i="54"/>
  <c r="DG28" i="54"/>
  <c r="EG28" i="54"/>
  <c r="EK44" i="54"/>
  <c r="DK44" i="54"/>
  <c r="FA44" i="54"/>
  <c r="EA44" i="54"/>
  <c r="DH20" i="52"/>
  <c r="DL20" i="52"/>
  <c r="DP20" i="52"/>
  <c r="DT20" i="52"/>
  <c r="DX20" i="52"/>
  <c r="EB20" i="52"/>
  <c r="DH24" i="52"/>
  <c r="DL24" i="52"/>
  <c r="DP24" i="52"/>
  <c r="DT24" i="52"/>
  <c r="DX24" i="52"/>
  <c r="EB24" i="52"/>
  <c r="DJ26" i="52"/>
  <c r="DN26" i="52"/>
  <c r="DR26" i="52"/>
  <c r="DV26" i="52"/>
  <c r="DZ26" i="52"/>
  <c r="ED26" i="52"/>
  <c r="DV29" i="52"/>
  <c r="DJ30" i="52"/>
  <c r="DN30" i="52"/>
  <c r="DR30" i="52"/>
  <c r="DV30" i="52"/>
  <c r="DZ30" i="52"/>
  <c r="DH32" i="52"/>
  <c r="DL32" i="52"/>
  <c r="DP32" i="52"/>
  <c r="DT32" i="52"/>
  <c r="DX32" i="52"/>
  <c r="EB32" i="52"/>
  <c r="EH34" i="52"/>
  <c r="EL34" i="52"/>
  <c r="EP34" i="52"/>
  <c r="ER36" i="52"/>
  <c r="DL41" i="52"/>
  <c r="EL41" i="52"/>
  <c r="DJ43" i="52"/>
  <c r="DR43" i="52"/>
  <c r="DZ43" i="52"/>
  <c r="DL49" i="52"/>
  <c r="EL49" i="52"/>
  <c r="DJ51" i="52"/>
  <c r="DR51" i="52"/>
  <c r="DZ51" i="52"/>
  <c r="DG19" i="53"/>
  <c r="EG19" i="53"/>
  <c r="EV26" i="53"/>
  <c r="EK37" i="53"/>
  <c r="DK37" i="53"/>
  <c r="EL38" i="53"/>
  <c r="DL38" i="53"/>
  <c r="ET38" i="53"/>
  <c r="DT38" i="53"/>
  <c r="DG38" i="53"/>
  <c r="DK38" i="53"/>
  <c r="DO38" i="53"/>
  <c r="DS38" i="53"/>
  <c r="DW38" i="53"/>
  <c r="EA38" i="53"/>
  <c r="EE38" i="53"/>
  <c r="FA39" i="53"/>
  <c r="EA39" i="53"/>
  <c r="FC45" i="53"/>
  <c r="EC45" i="53"/>
  <c r="DH45" i="53"/>
  <c r="DL45" i="53"/>
  <c r="DP45" i="53"/>
  <c r="DT45" i="53"/>
  <c r="DX45" i="53"/>
  <c r="EB45" i="53"/>
  <c r="DH17" i="54"/>
  <c r="DL17" i="54"/>
  <c r="DP17" i="54"/>
  <c r="DT17" i="54"/>
  <c r="DX17" i="54"/>
  <c r="EB17" i="54"/>
  <c r="EI20" i="54"/>
  <c r="EM20" i="54"/>
  <c r="EQ20" i="54"/>
  <c r="EY20" i="54"/>
  <c r="EI26" i="54"/>
  <c r="EY26" i="54"/>
  <c r="DY26" i="54"/>
  <c r="DH28" i="54"/>
  <c r="ES33" i="54"/>
  <c r="DS33" i="54"/>
  <c r="DR37" i="54"/>
  <c r="ER37" i="54"/>
  <c r="EV37" i="54"/>
  <c r="DV37" i="54"/>
  <c r="EL43" i="54"/>
  <c r="DL43" i="54"/>
  <c r="DT43" i="54"/>
  <c r="ET43" i="54"/>
  <c r="DX43" i="54"/>
  <c r="EX43" i="54"/>
  <c r="ES48" i="54"/>
  <c r="EP50" i="51"/>
  <c r="EL51" i="51"/>
  <c r="ET51" i="51"/>
  <c r="FB51" i="51"/>
  <c r="DG51" i="51"/>
  <c r="DK51" i="51"/>
  <c r="DO51" i="51"/>
  <c r="DS51" i="51"/>
  <c r="DW51" i="51"/>
  <c r="EA51" i="51"/>
  <c r="EE51" i="51"/>
  <c r="EN52" i="51"/>
  <c r="EV52" i="51"/>
  <c r="FD52" i="51"/>
  <c r="DI52" i="51"/>
  <c r="DQ52" i="51"/>
  <c r="DY52" i="51"/>
  <c r="EO53" i="51"/>
  <c r="FE53" i="51"/>
  <c r="EL55" i="51"/>
  <c r="ET55" i="51"/>
  <c r="FB55" i="51"/>
  <c r="DG55" i="51"/>
  <c r="DK55" i="51"/>
  <c r="DO55" i="51"/>
  <c r="DS55" i="51"/>
  <c r="DW55" i="51"/>
  <c r="EA55" i="51"/>
  <c r="EE55" i="51"/>
  <c r="EN56" i="51"/>
  <c r="EV56" i="51"/>
  <c r="FD56" i="51"/>
  <c r="DI56" i="51"/>
  <c r="DQ56" i="51"/>
  <c r="DY56" i="51"/>
  <c r="EJ18" i="52"/>
  <c r="DR18" i="52"/>
  <c r="DZ18" i="52"/>
  <c r="ED18" i="52"/>
  <c r="DY18" i="52"/>
  <c r="EM19" i="52"/>
  <c r="EU19" i="52"/>
  <c r="FC19" i="52"/>
  <c r="DH19" i="52"/>
  <c r="DI21" i="52"/>
  <c r="DQ21" i="52"/>
  <c r="DY21" i="52"/>
  <c r="DH21" i="52"/>
  <c r="DP21" i="52"/>
  <c r="DX21" i="52"/>
  <c r="EI22" i="52"/>
  <c r="EM22" i="52"/>
  <c r="EQ22" i="52"/>
  <c r="EU22" i="52"/>
  <c r="EY22" i="52"/>
  <c r="FC22" i="52"/>
  <c r="EH22" i="52"/>
  <c r="EL22" i="52"/>
  <c r="EP22" i="52"/>
  <c r="ET22" i="52"/>
  <c r="EX22" i="52"/>
  <c r="FB22" i="52"/>
  <c r="EM23" i="52"/>
  <c r="EU23" i="52"/>
  <c r="FC23" i="52"/>
  <c r="DH23" i="52"/>
  <c r="DI25" i="52"/>
  <c r="DQ25" i="52"/>
  <c r="DY25" i="52"/>
  <c r="DH25" i="52"/>
  <c r="DP25" i="52"/>
  <c r="EI28" i="52"/>
  <c r="EM28" i="52"/>
  <c r="EQ28" i="52"/>
  <c r="EU28" i="52"/>
  <c r="EY28" i="52"/>
  <c r="FC28" i="52"/>
  <c r="DH28" i="52"/>
  <c r="DL28" i="52"/>
  <c r="DP28" i="52"/>
  <c r="DT28" i="52"/>
  <c r="DX28" i="52"/>
  <c r="EB28" i="52"/>
  <c r="EM31" i="52"/>
  <c r="EU31" i="52"/>
  <c r="FC31" i="52"/>
  <c r="DH31" i="52"/>
  <c r="DI33" i="52"/>
  <c r="DM33" i="52"/>
  <c r="DQ33" i="52"/>
  <c r="DU33" i="52"/>
  <c r="DY33" i="52"/>
  <c r="EC33" i="52"/>
  <c r="DH33" i="52"/>
  <c r="DX33" i="52"/>
  <c r="EV34" i="52"/>
  <c r="DG36" i="52"/>
  <c r="DK36" i="52"/>
  <c r="DW36" i="52"/>
  <c r="EI37" i="52"/>
  <c r="EQ37" i="52"/>
  <c r="EY37" i="52"/>
  <c r="EY39" i="52"/>
  <c r="DH41" i="52"/>
  <c r="FB41" i="52"/>
  <c r="DX41" i="52"/>
  <c r="EW45" i="52"/>
  <c r="DK46" i="52"/>
  <c r="DO46" i="52"/>
  <c r="EA46" i="52"/>
  <c r="FA46" i="52"/>
  <c r="EE46" i="52"/>
  <c r="DR47" i="52"/>
  <c r="DH49" i="52"/>
  <c r="FB49" i="52"/>
  <c r="DX49" i="52"/>
  <c r="EK54" i="52"/>
  <c r="EA54" i="52"/>
  <c r="DI55" i="52"/>
  <c r="EI55" i="52"/>
  <c r="DQ55" i="52"/>
  <c r="EQ55" i="52"/>
  <c r="DI17" i="53"/>
  <c r="DM17" i="53"/>
  <c r="DQ17" i="53"/>
  <c r="DU17" i="53"/>
  <c r="DY17" i="53"/>
  <c r="EC17" i="53"/>
  <c r="ES19" i="53"/>
  <c r="EW19" i="53"/>
  <c r="EH23" i="53"/>
  <c r="EL23" i="53"/>
  <c r="EP23" i="53"/>
  <c r="ET23" i="53"/>
  <c r="EX23" i="53"/>
  <c r="FB23" i="53"/>
  <c r="DW33" i="53"/>
  <c r="EB38" i="53"/>
  <c r="EL43" i="53"/>
  <c r="EX43" i="53"/>
  <c r="EC43" i="53"/>
  <c r="EA47" i="53"/>
  <c r="ES55" i="53"/>
  <c r="EJ25" i="54"/>
  <c r="DN25" i="54"/>
  <c r="DR25" i="54"/>
  <c r="DV25" i="54"/>
  <c r="EZ25" i="54"/>
  <c r="ED25" i="54"/>
  <c r="EW28" i="54"/>
  <c r="DX32" i="54"/>
  <c r="ET35" i="54"/>
  <c r="EX35" i="54"/>
  <c r="EJ28" i="55"/>
  <c r="ET34" i="52"/>
  <c r="EX34" i="52"/>
  <c r="FB34" i="52"/>
  <c r="DJ39" i="52"/>
  <c r="DZ39" i="52"/>
  <c r="ER40" i="52"/>
  <c r="EM40" i="52"/>
  <c r="EU40" i="52"/>
  <c r="FC40" i="52"/>
  <c r="DG42" i="52"/>
  <c r="EO42" i="52"/>
  <c r="DS42" i="52"/>
  <c r="DW42" i="52"/>
  <c r="FE42" i="52"/>
  <c r="DJ44" i="52"/>
  <c r="DN44" i="52"/>
  <c r="DR44" i="52"/>
  <c r="DV44" i="52"/>
  <c r="DZ44" i="52"/>
  <c r="ED44" i="52"/>
  <c r="EU44" i="52"/>
  <c r="FC44" i="52"/>
  <c r="DI47" i="52"/>
  <c r="DM47" i="52"/>
  <c r="DQ47" i="52"/>
  <c r="DU47" i="52"/>
  <c r="DY47" i="52"/>
  <c r="EC47" i="52"/>
  <c r="DJ48" i="52"/>
  <c r="DN48" i="52"/>
  <c r="DV48" i="52"/>
  <c r="DZ48" i="52"/>
  <c r="ED48" i="52"/>
  <c r="EM48" i="52"/>
  <c r="EU48" i="52"/>
  <c r="FC48" i="52"/>
  <c r="DG50" i="52"/>
  <c r="EO50" i="52"/>
  <c r="DS50" i="52"/>
  <c r="DW50" i="52"/>
  <c r="FE50" i="52"/>
  <c r="DJ52" i="52"/>
  <c r="DN52" i="52"/>
  <c r="DR52" i="52"/>
  <c r="DV52" i="52"/>
  <c r="DZ52" i="52"/>
  <c r="ED52" i="52"/>
  <c r="EU52" i="52"/>
  <c r="FC52" i="52"/>
  <c r="EJ55" i="52"/>
  <c r="EN55" i="52"/>
  <c r="ER55" i="52"/>
  <c r="EV55" i="52"/>
  <c r="EZ55" i="52"/>
  <c r="FD55" i="52"/>
  <c r="DG17" i="53"/>
  <c r="DO17" i="53"/>
  <c r="DS17" i="53"/>
  <c r="DW17" i="53"/>
  <c r="EA17" i="53"/>
  <c r="EE17" i="53"/>
  <c r="EN17" i="53"/>
  <c r="EV17" i="53"/>
  <c r="EN20" i="53"/>
  <c r="EV20" i="53"/>
  <c r="FD20" i="53"/>
  <c r="DH21" i="53"/>
  <c r="DL21" i="53"/>
  <c r="DP21" i="53"/>
  <c r="DT21" i="53"/>
  <c r="DX21" i="53"/>
  <c r="EB21" i="53"/>
  <c r="DU22" i="53"/>
  <c r="EC22" i="53"/>
  <c r="EH22" i="53"/>
  <c r="DL22" i="53"/>
  <c r="ET22" i="53"/>
  <c r="EX22" i="53"/>
  <c r="DV24" i="53"/>
  <c r="ED24" i="53"/>
  <c r="EJ25" i="53"/>
  <c r="EN25" i="53"/>
  <c r="ER25" i="53"/>
  <c r="EV25" i="53"/>
  <c r="EZ25" i="53"/>
  <c r="ED25" i="53"/>
  <c r="EP26" i="53"/>
  <c r="ET26" i="53"/>
  <c r="DG26" i="53"/>
  <c r="EK26" i="53"/>
  <c r="DW26" i="53"/>
  <c r="EA26" i="53"/>
  <c r="FE26" i="53"/>
  <c r="EM27" i="53"/>
  <c r="EQ27" i="53"/>
  <c r="DY27" i="53"/>
  <c r="DI28" i="53"/>
  <c r="EP29" i="53"/>
  <c r="DX29" i="53"/>
  <c r="EG30" i="53"/>
  <c r="DK30" i="53"/>
  <c r="EO30" i="53"/>
  <c r="ES30" i="53"/>
  <c r="EW30" i="53"/>
  <c r="EA30" i="53"/>
  <c r="FE30" i="53"/>
  <c r="EN33" i="53"/>
  <c r="EJ34" i="53"/>
  <c r="DN34" i="53"/>
  <c r="ER34" i="53"/>
  <c r="EV34" i="53"/>
  <c r="EZ34" i="53"/>
  <c r="ED34" i="53"/>
  <c r="EM34" i="53"/>
  <c r="FC34" i="53"/>
  <c r="EN34" i="53"/>
  <c r="DH35" i="53"/>
  <c r="DL35" i="53"/>
  <c r="DP35" i="53"/>
  <c r="DT35" i="53"/>
  <c r="DX35" i="53"/>
  <c r="EB35" i="53"/>
  <c r="DH37" i="53"/>
  <c r="DP37" i="53"/>
  <c r="DT37" i="53"/>
  <c r="EI38" i="53"/>
  <c r="EQ38" i="53"/>
  <c r="EY38" i="53"/>
  <c r="EI39" i="53"/>
  <c r="EM39" i="53"/>
  <c r="EU39" i="53"/>
  <c r="EH39" i="53"/>
  <c r="ET39" i="53"/>
  <c r="DM39" i="53"/>
  <c r="ER41" i="53"/>
  <c r="DQ41" i="53"/>
  <c r="EJ42" i="53"/>
  <c r="ER42" i="53"/>
  <c r="EV42" i="53"/>
  <c r="EZ42" i="53"/>
  <c r="EI42" i="53"/>
  <c r="EM42" i="53"/>
  <c r="EQ42" i="53"/>
  <c r="EU42" i="53"/>
  <c r="EY42" i="53"/>
  <c r="FC42" i="53"/>
  <c r="FC44" i="53"/>
  <c r="DL44" i="53"/>
  <c r="EB44" i="53"/>
  <c r="ER47" i="53"/>
  <c r="DG48" i="53"/>
  <c r="DO48" i="53"/>
  <c r="DW48" i="53"/>
  <c r="EE48" i="53"/>
  <c r="EL49" i="53"/>
  <c r="EP49" i="53"/>
  <c r="ET49" i="53"/>
  <c r="FB49" i="53"/>
  <c r="EH50" i="53"/>
  <c r="EP50" i="53"/>
  <c r="ET50" i="53"/>
  <c r="EX50" i="53"/>
  <c r="DG50" i="53"/>
  <c r="DK50" i="53"/>
  <c r="DO50" i="53"/>
  <c r="DS50" i="53"/>
  <c r="DW50" i="53"/>
  <c r="EA50" i="53"/>
  <c r="EE50" i="53"/>
  <c r="FA51" i="53"/>
  <c r="DR51" i="53"/>
  <c r="EJ52" i="53"/>
  <c r="EN52" i="53"/>
  <c r="ER52" i="53"/>
  <c r="EV52" i="53"/>
  <c r="EZ52" i="53"/>
  <c r="FD52" i="53"/>
  <c r="DI52" i="53"/>
  <c r="DM52" i="53"/>
  <c r="DQ52" i="53"/>
  <c r="DU52" i="53"/>
  <c r="DY52" i="53"/>
  <c r="EC52" i="53"/>
  <c r="ES54" i="53"/>
  <c r="EI55" i="53"/>
  <c r="FC55" i="53"/>
  <c r="EH55" i="53"/>
  <c r="EL55" i="53"/>
  <c r="ET55" i="53"/>
  <c r="EX55" i="53"/>
  <c r="EC55" i="53"/>
  <c r="EJ18" i="54"/>
  <c r="EQ18" i="54"/>
  <c r="EU18" i="54"/>
  <c r="EY18" i="54"/>
  <c r="FC18" i="54"/>
  <c r="EK19" i="54"/>
  <c r="ES19" i="54"/>
  <c r="FA19" i="54"/>
  <c r="EJ19" i="54"/>
  <c r="EN19" i="54"/>
  <c r="ER19" i="54"/>
  <c r="EV19" i="54"/>
  <c r="EZ19" i="54"/>
  <c r="FD19" i="54"/>
  <c r="EK20" i="54"/>
  <c r="FA20" i="54"/>
  <c r="EJ21" i="54"/>
  <c r="EN21" i="54"/>
  <c r="DR21" i="54"/>
  <c r="EV21" i="54"/>
  <c r="EZ21" i="54"/>
  <c r="FD21" i="54"/>
  <c r="DV21" i="54"/>
  <c r="EL23" i="54"/>
  <c r="DT23" i="54"/>
  <c r="FB23" i="54"/>
  <c r="EH24" i="54"/>
  <c r="EL24" i="54"/>
  <c r="EP24" i="54"/>
  <c r="ET24" i="54"/>
  <c r="EX24" i="54"/>
  <c r="FB24" i="54"/>
  <c r="DG24" i="54"/>
  <c r="DO24" i="54"/>
  <c r="ES24" i="54"/>
  <c r="DW24" i="54"/>
  <c r="EE24" i="54"/>
  <c r="DJ26" i="54"/>
  <c r="DN26" i="54"/>
  <c r="DR26" i="54"/>
  <c r="DV26" i="54"/>
  <c r="DZ26" i="54"/>
  <c r="ED26" i="54"/>
  <c r="EC27" i="54"/>
  <c r="DJ28" i="54"/>
  <c r="DN28" i="54"/>
  <c r="DR28" i="54"/>
  <c r="DV28" i="54"/>
  <c r="DZ28" i="54"/>
  <c r="ED28" i="54"/>
  <c r="EJ29" i="54"/>
  <c r="DN29" i="54"/>
  <c r="DR29" i="54"/>
  <c r="DV29" i="54"/>
  <c r="EZ29" i="54"/>
  <c r="ED29" i="54"/>
  <c r="DJ30" i="54"/>
  <c r="DN30" i="54"/>
  <c r="DR30" i="54"/>
  <c r="DV30" i="54"/>
  <c r="DZ30" i="54"/>
  <c r="ED30" i="54"/>
  <c r="DI31" i="54"/>
  <c r="DM31" i="54"/>
  <c r="DQ31" i="54"/>
  <c r="DU31" i="54"/>
  <c r="DY31" i="54"/>
  <c r="DJ32" i="54"/>
  <c r="DN32" i="54"/>
  <c r="DR32" i="54"/>
  <c r="DV32" i="54"/>
  <c r="DZ32" i="54"/>
  <c r="ED32" i="54"/>
  <c r="EL36" i="54"/>
  <c r="ET36" i="54"/>
  <c r="FB36" i="54"/>
  <c r="EN37" i="54"/>
  <c r="FD37" i="54"/>
  <c r="EC38" i="54"/>
  <c r="DV41" i="54"/>
  <c r="ED41" i="54"/>
  <c r="EL46" i="54"/>
  <c r="ET46" i="54"/>
  <c r="FB46" i="54"/>
  <c r="EI49" i="54"/>
  <c r="DG52" i="54"/>
  <c r="DK52" i="54"/>
  <c r="ES52" i="54"/>
  <c r="EA52" i="54"/>
  <c r="FA52" i="54"/>
  <c r="FE52" i="54"/>
  <c r="EE52" i="54"/>
  <c r="EG52" i="54"/>
  <c r="EH55" i="54"/>
  <c r="FB56" i="54"/>
  <c r="EB56" i="54"/>
  <c r="EP19" i="55"/>
  <c r="DP19" i="55"/>
  <c r="DT19" i="55"/>
  <c r="ET19" i="55"/>
  <c r="DW20" i="55"/>
  <c r="EP22" i="55"/>
  <c r="ET22" i="55"/>
  <c r="EC26" i="55"/>
  <c r="FC26" i="55"/>
  <c r="EQ26" i="55"/>
  <c r="EQ38" i="55"/>
  <c r="DQ38" i="55"/>
  <c r="DM38" i="55"/>
  <c r="EN42" i="55"/>
  <c r="DN42" i="55"/>
  <c r="FD42" i="55"/>
  <c r="ED42" i="55"/>
  <c r="DR49" i="55"/>
  <c r="EA41" i="52"/>
  <c r="EE41" i="52"/>
  <c r="DI43" i="52"/>
  <c r="DM43" i="52"/>
  <c r="DQ43" i="52"/>
  <c r="DU43" i="52"/>
  <c r="DY43" i="52"/>
  <c r="EC43" i="52"/>
  <c r="EI43" i="52"/>
  <c r="DG45" i="52"/>
  <c r="DK45" i="52"/>
  <c r="DO45" i="52"/>
  <c r="DS45" i="52"/>
  <c r="DW45" i="52"/>
  <c r="EA45" i="52"/>
  <c r="EE45" i="52"/>
  <c r="DG49" i="52"/>
  <c r="DK49" i="52"/>
  <c r="DO49" i="52"/>
  <c r="DS49" i="52"/>
  <c r="DW49" i="52"/>
  <c r="EA49" i="52"/>
  <c r="EE49" i="52"/>
  <c r="EW49" i="52"/>
  <c r="DI51" i="52"/>
  <c r="DM51" i="52"/>
  <c r="DQ51" i="52"/>
  <c r="DU51" i="52"/>
  <c r="DY51" i="52"/>
  <c r="EC51" i="52"/>
  <c r="EI51" i="52"/>
  <c r="DG53" i="52"/>
  <c r="DK53" i="52"/>
  <c r="DO53" i="52"/>
  <c r="DS53" i="52"/>
  <c r="DW53" i="52"/>
  <c r="EA53" i="52"/>
  <c r="EE53" i="52"/>
  <c r="DO54" i="52"/>
  <c r="EE54" i="52"/>
  <c r="DH56" i="52"/>
  <c r="DL56" i="52"/>
  <c r="DP56" i="52"/>
  <c r="DT56" i="52"/>
  <c r="DX56" i="52"/>
  <c r="EB56" i="52"/>
  <c r="DG18" i="53"/>
  <c r="DK18" i="53"/>
  <c r="DO18" i="53"/>
  <c r="DS18" i="53"/>
  <c r="EW18" i="53"/>
  <c r="EA18" i="53"/>
  <c r="FE18" i="53"/>
  <c r="DJ19" i="53"/>
  <c r="DN19" i="53"/>
  <c r="DR19" i="53"/>
  <c r="DV19" i="53"/>
  <c r="DZ19" i="53"/>
  <c r="ED19" i="53"/>
  <c r="EI21" i="53"/>
  <c r="DQ21" i="53"/>
  <c r="EY21" i="53"/>
  <c r="EG23" i="53"/>
  <c r="EK23" i="53"/>
  <c r="EO23" i="53"/>
  <c r="DS23" i="53"/>
  <c r="EW23" i="53"/>
  <c r="FA23" i="53"/>
  <c r="FE23" i="53"/>
  <c r="DT29" i="53"/>
  <c r="DH31" i="53"/>
  <c r="DT31" i="53"/>
  <c r="DX31" i="53"/>
  <c r="DS33" i="53"/>
  <c r="EW33" i="53"/>
  <c r="EM35" i="53"/>
  <c r="EQ35" i="53"/>
  <c r="DU35" i="53"/>
  <c r="DQ35" i="53"/>
  <c r="DK36" i="53"/>
  <c r="DO36" i="53"/>
  <c r="DW36" i="53"/>
  <c r="EA36" i="53"/>
  <c r="EE36" i="53"/>
  <c r="ED37" i="53"/>
  <c r="ER39" i="53"/>
  <c r="DG40" i="53"/>
  <c r="DO40" i="53"/>
  <c r="DS40" i="53"/>
  <c r="DW40" i="53"/>
  <c r="EE40" i="53"/>
  <c r="ES43" i="53"/>
  <c r="EK45" i="53"/>
  <c r="ES45" i="53"/>
  <c r="FA45" i="53"/>
  <c r="EJ46" i="53"/>
  <c r="EN46" i="53"/>
  <c r="ER46" i="53"/>
  <c r="EV46" i="53"/>
  <c r="EZ46" i="53"/>
  <c r="FD46" i="53"/>
  <c r="ES47" i="53"/>
  <c r="FA47" i="53"/>
  <c r="EP53" i="53"/>
  <c r="ET53" i="53"/>
  <c r="EX53" i="53"/>
  <c r="FB53" i="53"/>
  <c r="EH54" i="53"/>
  <c r="EP54" i="53"/>
  <c r="ET54" i="53"/>
  <c r="EX54" i="53"/>
  <c r="DI56" i="53"/>
  <c r="DM56" i="53"/>
  <c r="DQ56" i="53"/>
  <c r="DU56" i="53"/>
  <c r="DY56" i="53"/>
  <c r="EC56" i="53"/>
  <c r="EG17" i="54"/>
  <c r="EK17" i="54"/>
  <c r="EO17" i="54"/>
  <c r="ES17" i="54"/>
  <c r="EW17" i="54"/>
  <c r="FA17" i="54"/>
  <c r="FE17" i="54"/>
  <c r="EL19" i="54"/>
  <c r="EH20" i="54"/>
  <c r="EL20" i="54"/>
  <c r="EP20" i="54"/>
  <c r="ET20" i="54"/>
  <c r="EX20" i="54"/>
  <c r="FB20" i="54"/>
  <c r="DG21" i="54"/>
  <c r="DO21" i="54"/>
  <c r="DW21" i="54"/>
  <c r="EE21" i="54"/>
  <c r="DH22" i="54"/>
  <c r="DL22" i="54"/>
  <c r="DP22" i="54"/>
  <c r="DT22" i="54"/>
  <c r="DX22" i="54"/>
  <c r="EB22" i="54"/>
  <c r="DX23" i="54"/>
  <c r="DI25" i="54"/>
  <c r="DM25" i="54"/>
  <c r="DQ25" i="54"/>
  <c r="DU25" i="54"/>
  <c r="DY25" i="54"/>
  <c r="EC25" i="54"/>
  <c r="EK28" i="54"/>
  <c r="DS28" i="54"/>
  <c r="FA28" i="54"/>
  <c r="EK29" i="54"/>
  <c r="ES29" i="54"/>
  <c r="FA29" i="54"/>
  <c r="EK32" i="54"/>
  <c r="DS32" i="54"/>
  <c r="EW32" i="54"/>
  <c r="FA32" i="54"/>
  <c r="EI34" i="54"/>
  <c r="FC34" i="54"/>
  <c r="EC34" i="54"/>
  <c r="EL39" i="54"/>
  <c r="DL39" i="54"/>
  <c r="EX39" i="54"/>
  <c r="EH42" i="54"/>
  <c r="EX42" i="54"/>
  <c r="EL47" i="54"/>
  <c r="EP47" i="54"/>
  <c r="DT47" i="54"/>
  <c r="DX47" i="54"/>
  <c r="EX47" i="54"/>
  <c r="EB47" i="54"/>
  <c r="DN20" i="55"/>
  <c r="DR20" i="55"/>
  <c r="DV20" i="55"/>
  <c r="DZ20" i="55"/>
  <c r="ED20" i="55"/>
  <c r="ER20" i="55"/>
  <c r="DK24" i="55"/>
  <c r="EE24" i="55"/>
  <c r="FE24" i="55"/>
  <c r="DG31" i="55"/>
  <c r="DK31" i="55"/>
  <c r="DO31" i="55"/>
  <c r="DS31" i="55"/>
  <c r="DW31" i="55"/>
  <c r="EA31" i="55"/>
  <c r="EE31" i="55"/>
  <c r="DP32" i="55"/>
  <c r="EK32" i="55"/>
  <c r="DK32" i="55"/>
  <c r="ER33" i="55"/>
  <c r="DH39" i="55"/>
  <c r="DL39" i="55"/>
  <c r="EP39" i="55"/>
  <c r="DT39" i="55"/>
  <c r="ET39" i="55"/>
  <c r="EX39" i="55"/>
  <c r="DX39" i="55"/>
  <c r="EB39" i="55"/>
  <c r="EJ49" i="55"/>
  <c r="DJ49" i="55"/>
  <c r="EV49" i="55"/>
  <c r="DV49" i="55"/>
  <c r="DZ49" i="55"/>
  <c r="EZ49" i="55"/>
  <c r="FE34" i="57"/>
  <c r="EI30" i="54"/>
  <c r="EY30" i="54"/>
  <c r="DY30" i="54"/>
  <c r="DP31" i="54"/>
  <c r="FB31" i="54"/>
  <c r="EH32" i="54"/>
  <c r="DH32" i="54"/>
  <c r="EL32" i="54"/>
  <c r="EP32" i="54"/>
  <c r="ET32" i="54"/>
  <c r="EX32" i="54"/>
  <c r="FB32" i="54"/>
  <c r="EJ33" i="54"/>
  <c r="DN33" i="54"/>
  <c r="DR33" i="54"/>
  <c r="EV33" i="54"/>
  <c r="EZ33" i="54"/>
  <c r="ED33" i="54"/>
  <c r="DX35" i="54"/>
  <c r="EB35" i="54"/>
  <c r="DK48" i="54"/>
  <c r="DS48" i="54"/>
  <c r="FG48" i="54" s="1"/>
  <c r="BC48" i="54" s="1"/>
  <c r="EW48" i="54"/>
  <c r="EA48" i="54"/>
  <c r="DI50" i="54"/>
  <c r="DQ50" i="54"/>
  <c r="EU50" i="54"/>
  <c r="EY50" i="54"/>
  <c r="DY50" i="54"/>
  <c r="EX23" i="55"/>
  <c r="DG27" i="55"/>
  <c r="EG27" i="55"/>
  <c r="DK27" i="55"/>
  <c r="DO27" i="55"/>
  <c r="DS27" i="55"/>
  <c r="DW27" i="55"/>
  <c r="EW27" i="55"/>
  <c r="EA27" i="55"/>
  <c r="FA27" i="55"/>
  <c r="EE27" i="55"/>
  <c r="EL35" i="55"/>
  <c r="DP35" i="55"/>
  <c r="DT35" i="55"/>
  <c r="ET35" i="55"/>
  <c r="DX35" i="55"/>
  <c r="FB35" i="55"/>
  <c r="DJ41" i="55"/>
  <c r="EJ41" i="55"/>
  <c r="ER41" i="55"/>
  <c r="DR41" i="55"/>
  <c r="DV41" i="55"/>
  <c r="EV41" i="55"/>
  <c r="EZ41" i="55"/>
  <c r="DZ41" i="55"/>
  <c r="DN41" i="55"/>
  <c r="EN27" i="57"/>
  <c r="EZ27" i="57"/>
  <c r="DH43" i="54"/>
  <c r="EO44" i="54"/>
  <c r="EM46" i="54"/>
  <c r="DQ46" i="54"/>
  <c r="FC46" i="54"/>
  <c r="EI47" i="54"/>
  <c r="EM47" i="54"/>
  <c r="EQ47" i="54"/>
  <c r="EU47" i="54"/>
  <c r="EY47" i="54"/>
  <c r="FC47" i="54"/>
  <c r="EH52" i="54"/>
  <c r="EL52" i="54"/>
  <c r="EP52" i="54"/>
  <c r="ET52" i="54"/>
  <c r="EX52" i="54"/>
  <c r="FB52" i="54"/>
  <c r="EL54" i="54"/>
  <c r="ET54" i="54"/>
  <c r="FB54" i="54"/>
  <c r="EI55" i="54"/>
  <c r="EM55" i="54"/>
  <c r="EQ55" i="54"/>
  <c r="EU55" i="54"/>
  <c r="EY55" i="54"/>
  <c r="FC55" i="54"/>
  <c r="DH18" i="55"/>
  <c r="EU21" i="55"/>
  <c r="DM22" i="55"/>
  <c r="DQ22" i="55"/>
  <c r="EC22" i="55"/>
  <c r="DH27" i="55"/>
  <c r="DP27" i="55"/>
  <c r="ET27" i="55"/>
  <c r="DX27" i="55"/>
  <c r="FB27" i="55"/>
  <c r="EN29" i="55"/>
  <c r="EH30" i="55"/>
  <c r="EX30" i="55"/>
  <c r="DQ30" i="55"/>
  <c r="FC30" i="55"/>
  <c r="EH31" i="55"/>
  <c r="DL31" i="55"/>
  <c r="ET31" i="55"/>
  <c r="EB31" i="55"/>
  <c r="EQ34" i="55"/>
  <c r="DY34" i="55"/>
  <c r="DI35" i="55"/>
  <c r="DM35" i="55"/>
  <c r="DQ35" i="55"/>
  <c r="DU35" i="55"/>
  <c r="DY35" i="55"/>
  <c r="EC35" i="55"/>
  <c r="DM39" i="55"/>
  <c r="DU39" i="55"/>
  <c r="DY39" i="55"/>
  <c r="DN46" i="55"/>
  <c r="DV46" i="55"/>
  <c r="ED46" i="55"/>
  <c r="DK48" i="55"/>
  <c r="EM50" i="55"/>
  <c r="EV51" i="55"/>
  <c r="EU52" i="55"/>
  <c r="DJ53" i="55"/>
  <c r="DN53" i="55"/>
  <c r="DR53" i="55"/>
  <c r="DV53" i="55"/>
  <c r="DZ53" i="55"/>
  <c r="ED53" i="55"/>
  <c r="EJ55" i="55"/>
  <c r="EN55" i="55"/>
  <c r="ER55" i="55"/>
  <c r="EZ55" i="55"/>
  <c r="FD55" i="55"/>
  <c r="EH17" i="56"/>
  <c r="DP17" i="56"/>
  <c r="ET17" i="56"/>
  <c r="EX17" i="56"/>
  <c r="DI19" i="56"/>
  <c r="DM19" i="56"/>
  <c r="DU19" i="56"/>
  <c r="DY19" i="56"/>
  <c r="EC19" i="56"/>
  <c r="EN37" i="56"/>
  <c r="ER37" i="56"/>
  <c r="EV37" i="56"/>
  <c r="DZ37" i="56"/>
  <c r="FD37" i="56"/>
  <c r="EH39" i="56"/>
  <c r="EL39" i="56"/>
  <c r="DP39" i="56"/>
  <c r="DT39" i="56"/>
  <c r="EX39" i="56"/>
  <c r="FB39" i="56"/>
  <c r="DH44" i="56"/>
  <c r="EP44" i="56"/>
  <c r="ET44" i="56"/>
  <c r="DX44" i="56"/>
  <c r="FB44" i="56"/>
  <c r="DY45" i="56"/>
  <c r="DG48" i="56"/>
  <c r="DW48" i="56"/>
  <c r="EN55" i="56"/>
  <c r="FD55" i="56"/>
  <c r="DH25" i="57"/>
  <c r="EH25" i="57"/>
  <c r="DM33" i="57"/>
  <c r="EC33" i="57"/>
  <c r="DY41" i="57"/>
  <c r="EJ44" i="57"/>
  <c r="DJ44" i="57"/>
  <c r="EZ44" i="57"/>
  <c r="DZ44" i="57"/>
  <c r="DN51" i="57"/>
  <c r="EN51" i="57"/>
  <c r="DZ51" i="57"/>
  <c r="EZ51" i="57"/>
  <c r="ED51" i="57"/>
  <c r="FD51" i="57"/>
  <c r="DW20" i="58"/>
  <c r="EW20" i="58"/>
  <c r="DP45" i="58"/>
  <c r="EP45" i="58"/>
  <c r="DP49" i="58"/>
  <c r="DZ52" i="58"/>
  <c r="EZ52" i="58"/>
  <c r="DI33" i="54"/>
  <c r="DM33" i="54"/>
  <c r="DQ33" i="54"/>
  <c r="DU33" i="54"/>
  <c r="DY33" i="54"/>
  <c r="EC33" i="54"/>
  <c r="EH34" i="54"/>
  <c r="EL34" i="54"/>
  <c r="ET34" i="54"/>
  <c r="DI35" i="54"/>
  <c r="DQ35" i="54"/>
  <c r="DY35" i="54"/>
  <c r="EK36" i="54"/>
  <c r="FE36" i="54"/>
  <c r="DI37" i="54"/>
  <c r="DM37" i="54"/>
  <c r="DQ37" i="54"/>
  <c r="DU37" i="54"/>
  <c r="DY37" i="54"/>
  <c r="EC37" i="54"/>
  <c r="EL38" i="54"/>
  <c r="ET38" i="54"/>
  <c r="FB38" i="54"/>
  <c r="EC39" i="54"/>
  <c r="DH39" i="54"/>
  <c r="EL40" i="54"/>
  <c r="ET40" i="54"/>
  <c r="FB40" i="54"/>
  <c r="EO40" i="54"/>
  <c r="EJ41" i="54"/>
  <c r="DR41" i="54"/>
  <c r="EZ41" i="54"/>
  <c r="EM42" i="54"/>
  <c r="DQ42" i="54"/>
  <c r="FC42" i="54"/>
  <c r="DI43" i="54"/>
  <c r="DQ43" i="54"/>
  <c r="DY43" i="54"/>
  <c r="EN45" i="54"/>
  <c r="FD45" i="54"/>
  <c r="EG49" i="54"/>
  <c r="EK49" i="54"/>
  <c r="EO49" i="54"/>
  <c r="ES49" i="54"/>
  <c r="EW49" i="54"/>
  <c r="FA49" i="54"/>
  <c r="FE49" i="54"/>
  <c r="EI51" i="54"/>
  <c r="EM51" i="54"/>
  <c r="EQ51" i="54"/>
  <c r="EU51" i="54"/>
  <c r="EY51" i="54"/>
  <c r="FC51" i="54"/>
  <c r="DN52" i="54"/>
  <c r="DR52" i="54"/>
  <c r="DV52" i="54"/>
  <c r="ED52" i="54"/>
  <c r="EI53" i="54"/>
  <c r="EU54" i="54"/>
  <c r="EL17" i="55"/>
  <c r="ET17" i="55"/>
  <c r="FB17" i="55"/>
  <c r="DI19" i="55"/>
  <c r="DM19" i="55"/>
  <c r="DQ19" i="55"/>
  <c r="DU19" i="55"/>
  <c r="DY19" i="55"/>
  <c r="EC19" i="55"/>
  <c r="DL20" i="55"/>
  <c r="DP20" i="55"/>
  <c r="DT20" i="55"/>
  <c r="EB20" i="55"/>
  <c r="DG21" i="55"/>
  <c r="DO21" i="55"/>
  <c r="DW21" i="55"/>
  <c r="EV21" i="55"/>
  <c r="EN25" i="55"/>
  <c r="EV25" i="55"/>
  <c r="FD25" i="55"/>
  <c r="DI26" i="55"/>
  <c r="DY26" i="55"/>
  <c r="DO32" i="55"/>
  <c r="FE32" i="55"/>
  <c r="EJ33" i="55"/>
  <c r="DN33" i="55"/>
  <c r="EV33" i="55"/>
  <c r="EZ33" i="55"/>
  <c r="ED33" i="55"/>
  <c r="DV33" i="55"/>
  <c r="DR34" i="55"/>
  <c r="DG35" i="55"/>
  <c r="DK35" i="55"/>
  <c r="DO35" i="55"/>
  <c r="DS35" i="55"/>
  <c r="DW35" i="55"/>
  <c r="EA35" i="55"/>
  <c r="EE35" i="55"/>
  <c r="DG37" i="55"/>
  <c r="DO37" i="55"/>
  <c r="DW37" i="55"/>
  <c r="EE37" i="55"/>
  <c r="EJ37" i="55"/>
  <c r="EN37" i="55"/>
  <c r="EV37" i="55"/>
  <c r="FD37" i="55"/>
  <c r="DR38" i="55"/>
  <c r="EK40" i="55"/>
  <c r="DO41" i="55"/>
  <c r="EE41" i="55"/>
  <c r="DH43" i="55"/>
  <c r="EL43" i="55"/>
  <c r="EX43" i="55"/>
  <c r="FB43" i="55"/>
  <c r="EL44" i="55"/>
  <c r="EP44" i="55"/>
  <c r="ET44" i="55"/>
  <c r="FB44" i="55"/>
  <c r="DG44" i="55"/>
  <c r="DO44" i="55"/>
  <c r="ES44" i="55"/>
  <c r="EE44" i="55"/>
  <c r="EG45" i="55"/>
  <c r="EK45" i="55"/>
  <c r="EO45" i="55"/>
  <c r="EW45" i="55"/>
  <c r="FA45" i="55"/>
  <c r="FE45" i="55"/>
  <c r="EN45" i="55"/>
  <c r="EV45" i="55"/>
  <c r="EA45" i="55"/>
  <c r="EG48" i="55"/>
  <c r="EO48" i="55"/>
  <c r="EW48" i="55"/>
  <c r="FE48" i="55"/>
  <c r="DS48" i="55"/>
  <c r="EH49" i="55"/>
  <c r="EL49" i="55"/>
  <c r="EP49" i="55"/>
  <c r="ET49" i="55"/>
  <c r="EX49" i="55"/>
  <c r="FB49" i="55"/>
  <c r="DN50" i="55"/>
  <c r="ED50" i="55"/>
  <c r="EU50" i="55"/>
  <c r="FE54" i="55"/>
  <c r="DV54" i="55"/>
  <c r="DI56" i="55"/>
  <c r="DQ56" i="55"/>
  <c r="DY56" i="55"/>
  <c r="DH56" i="55"/>
  <c r="DP56" i="55"/>
  <c r="DX56" i="55"/>
  <c r="EG18" i="56"/>
  <c r="DK18" i="56"/>
  <c r="DO18" i="56"/>
  <c r="EW18" i="56"/>
  <c r="EE18" i="56"/>
  <c r="EJ18" i="56"/>
  <c r="FE26" i="56"/>
  <c r="DP33" i="56"/>
  <c r="EI34" i="56"/>
  <c r="EU34" i="56"/>
  <c r="EN35" i="56"/>
  <c r="ER35" i="56"/>
  <c r="EV35" i="56"/>
  <c r="FD35" i="56"/>
  <c r="DI35" i="56"/>
  <c r="EM35" i="56"/>
  <c r="EQ35" i="56"/>
  <c r="DU35" i="56"/>
  <c r="EY35" i="56"/>
  <c r="EC35" i="56"/>
  <c r="EW36" i="56"/>
  <c r="DR41" i="56"/>
  <c r="DV41" i="56"/>
  <c r="EZ41" i="56"/>
  <c r="ES42" i="56"/>
  <c r="FA42" i="56"/>
  <c r="EE42" i="56"/>
  <c r="DG46" i="56"/>
  <c r="EK46" i="56"/>
  <c r="DO46" i="56"/>
  <c r="ES46" i="56"/>
  <c r="DW46" i="56"/>
  <c r="FA46" i="56"/>
  <c r="EM49" i="56"/>
  <c r="EQ49" i="56"/>
  <c r="FC49" i="56"/>
  <c r="EW52" i="56"/>
  <c r="DI18" i="57"/>
  <c r="EQ18" i="57"/>
  <c r="EU18" i="57"/>
  <c r="EY18" i="57"/>
  <c r="FC18" i="57"/>
  <c r="EJ19" i="57"/>
  <c r="EN19" i="57"/>
  <c r="DR19" i="57"/>
  <c r="DV19" i="57"/>
  <c r="DZ19" i="57"/>
  <c r="ED19" i="57"/>
  <c r="DR20" i="57"/>
  <c r="DS22" i="57"/>
  <c r="ES22" i="57"/>
  <c r="EI24" i="57"/>
  <c r="EY24" i="57"/>
  <c r="DP30" i="57"/>
  <c r="EB30" i="57"/>
  <c r="EK24" i="58"/>
  <c r="EI46" i="55"/>
  <c r="EM46" i="55"/>
  <c r="DQ46" i="55"/>
  <c r="EU46" i="55"/>
  <c r="DY46" i="55"/>
  <c r="FC46" i="55"/>
  <c r="EJ47" i="55"/>
  <c r="EN47" i="55"/>
  <c r="ER47" i="55"/>
  <c r="EV47" i="55"/>
  <c r="EZ47" i="55"/>
  <c r="FD47" i="55"/>
  <c r="DI51" i="55"/>
  <c r="DM51" i="55"/>
  <c r="DQ51" i="55"/>
  <c r="DU51" i="55"/>
  <c r="DY51" i="55"/>
  <c r="EC51" i="55"/>
  <c r="DX52" i="55"/>
  <c r="EI53" i="55"/>
  <c r="EM53" i="55"/>
  <c r="EQ53" i="55"/>
  <c r="EU53" i="55"/>
  <c r="EY53" i="55"/>
  <c r="FC53" i="55"/>
  <c r="EI55" i="55"/>
  <c r="EM55" i="55"/>
  <c r="EQ55" i="55"/>
  <c r="EU55" i="55"/>
  <c r="EY55" i="55"/>
  <c r="FC55" i="55"/>
  <c r="DG17" i="56"/>
  <c r="DK17" i="56"/>
  <c r="DO17" i="56"/>
  <c r="ES17" i="56"/>
  <c r="DW17" i="56"/>
  <c r="EA17" i="56"/>
  <c r="EE17" i="56"/>
  <c r="DH19" i="56"/>
  <c r="EL19" i="56"/>
  <c r="DP19" i="56"/>
  <c r="DX19" i="56"/>
  <c r="FB19" i="56"/>
  <c r="DK25" i="56"/>
  <c r="DO25" i="56"/>
  <c r="DS25" i="56"/>
  <c r="EA25" i="56"/>
  <c r="EE25" i="56"/>
  <c r="EH26" i="56"/>
  <c r="EL26" i="56"/>
  <c r="DP26" i="56"/>
  <c r="ET26" i="56"/>
  <c r="DX26" i="56"/>
  <c r="FB26" i="56"/>
  <c r="EG30" i="56"/>
  <c r="DG30" i="56"/>
  <c r="EK30" i="56"/>
  <c r="DO30" i="56"/>
  <c r="ES30" i="56"/>
  <c r="EW30" i="56"/>
  <c r="FA30" i="56"/>
  <c r="EE30" i="56"/>
  <c r="DN56" i="56"/>
  <c r="ER56" i="56"/>
  <c r="DZ56" i="56"/>
  <c r="ED56" i="56"/>
  <c r="EG23" i="57"/>
  <c r="EK23" i="57"/>
  <c r="DK23" i="57"/>
  <c r="EO23" i="57"/>
  <c r="ES23" i="57"/>
  <c r="EW23" i="57"/>
  <c r="FA23" i="57"/>
  <c r="EA23" i="57"/>
  <c r="FE23" i="57"/>
  <c r="EX25" i="57"/>
  <c r="EJ27" i="57"/>
  <c r="FD27" i="57"/>
  <c r="EL33" i="57"/>
  <c r="DG34" i="57"/>
  <c r="DO34" i="57"/>
  <c r="DS34" i="57"/>
  <c r="DW34" i="57"/>
  <c r="EE34" i="57"/>
  <c r="DS24" i="58"/>
  <c r="ES24" i="58"/>
  <c r="EA24" i="58"/>
  <c r="FA24" i="58"/>
  <c r="DH35" i="57"/>
  <c r="DL35" i="57"/>
  <c r="DP35" i="57"/>
  <c r="ET35" i="57"/>
  <c r="DX35" i="57"/>
  <c r="EB35" i="57"/>
  <c r="DH38" i="57"/>
  <c r="ET38" i="57"/>
  <c r="DN43" i="57"/>
  <c r="EN43" i="57"/>
  <c r="EJ43" i="57"/>
  <c r="DW46" i="57"/>
  <c r="EW46" i="57"/>
  <c r="EG46" i="57"/>
  <c r="EJ18" i="58"/>
  <c r="EN18" i="58"/>
  <c r="DT19" i="58"/>
  <c r="ET19" i="58"/>
  <c r="EV22" i="58"/>
  <c r="DV22" i="58"/>
  <c r="EI23" i="58"/>
  <c r="EM23" i="58"/>
  <c r="EQ23" i="58"/>
  <c r="DU23" i="58"/>
  <c r="EY23" i="58"/>
  <c r="FC23" i="58"/>
  <c r="DI31" i="58"/>
  <c r="EI31" i="58"/>
  <c r="DM31" i="58"/>
  <c r="EM31" i="58"/>
  <c r="DY31" i="58"/>
  <c r="EY31" i="58"/>
  <c r="DQ31" i="58"/>
  <c r="DX25" i="56"/>
  <c r="DJ26" i="56"/>
  <c r="DN26" i="56"/>
  <c r="DR26" i="56"/>
  <c r="DZ26" i="56"/>
  <c r="ED26" i="56"/>
  <c r="DQ26" i="56"/>
  <c r="EC26" i="56"/>
  <c r="DJ27" i="56"/>
  <c r="FD27" i="56"/>
  <c r="EH30" i="56"/>
  <c r="DL30" i="56"/>
  <c r="EP30" i="56"/>
  <c r="DT30" i="56"/>
  <c r="EX30" i="56"/>
  <c r="EB30" i="56"/>
  <c r="EQ31" i="56"/>
  <c r="EL31" i="56"/>
  <c r="EE33" i="56"/>
  <c r="EO34" i="56"/>
  <c r="DS34" i="56"/>
  <c r="FA34" i="56"/>
  <c r="EE34" i="56"/>
  <c r="DH35" i="56"/>
  <c r="EL35" i="56"/>
  <c r="DP35" i="56"/>
  <c r="ET35" i="56"/>
  <c r="DX35" i="56"/>
  <c r="FB35" i="56"/>
  <c r="EK35" i="56"/>
  <c r="EO35" i="56"/>
  <c r="ES35" i="56"/>
  <c r="FA35" i="56"/>
  <c r="FE35" i="56"/>
  <c r="DI37" i="56"/>
  <c r="DQ37" i="56"/>
  <c r="DY37" i="56"/>
  <c r="DL37" i="56"/>
  <c r="DT37" i="56"/>
  <c r="EB37" i="56"/>
  <c r="DJ38" i="56"/>
  <c r="EZ38" i="56"/>
  <c r="ED38" i="56"/>
  <c r="DK39" i="56"/>
  <c r="EO39" i="56"/>
  <c r="DS39" i="56"/>
  <c r="EW39" i="56"/>
  <c r="EA39" i="56"/>
  <c r="FE39" i="56"/>
  <c r="FB41" i="56"/>
  <c r="EJ43" i="56"/>
  <c r="DN43" i="56"/>
  <c r="DG44" i="56"/>
  <c r="DJ44" i="56"/>
  <c r="DR44" i="56"/>
  <c r="ED44" i="56"/>
  <c r="EH45" i="56"/>
  <c r="DL45" i="56"/>
  <c r="EP45" i="56"/>
  <c r="ET45" i="56"/>
  <c r="DX45" i="56"/>
  <c r="DS45" i="56"/>
  <c r="DZ47" i="56"/>
  <c r="EQ47" i="56"/>
  <c r="FD48" i="56"/>
  <c r="EG49" i="56"/>
  <c r="DK49" i="56"/>
  <c r="EO49" i="56"/>
  <c r="DS49" i="56"/>
  <c r="FA49" i="56"/>
  <c r="EE49" i="56"/>
  <c r="EM52" i="56"/>
  <c r="EU52" i="56"/>
  <c r="FC52" i="56"/>
  <c r="DL52" i="56"/>
  <c r="EP52" i="56"/>
  <c r="DT52" i="56"/>
  <c r="EB52" i="56"/>
  <c r="EJ54" i="56"/>
  <c r="DV54" i="56"/>
  <c r="EB55" i="56"/>
  <c r="EP17" i="57"/>
  <c r="EM19" i="57"/>
  <c r="EY19" i="57"/>
  <c r="DM25" i="57"/>
  <c r="EC25" i="57"/>
  <c r="DG27" i="57"/>
  <c r="DS27" i="57"/>
  <c r="DW27" i="57"/>
  <c r="DI28" i="57"/>
  <c r="DM28" i="57"/>
  <c r="DQ28" i="57"/>
  <c r="DU28" i="57"/>
  <c r="DY28" i="57"/>
  <c r="EC28" i="57"/>
  <c r="FC28" i="57"/>
  <c r="EI29" i="57"/>
  <c r="EM29" i="57"/>
  <c r="EQ29" i="57"/>
  <c r="EU29" i="57"/>
  <c r="EY29" i="57"/>
  <c r="FC29" i="57"/>
  <c r="EP29" i="57"/>
  <c r="ET29" i="57"/>
  <c r="EJ30" i="57"/>
  <c r="EN30" i="57"/>
  <c r="ER30" i="57"/>
  <c r="EV30" i="57"/>
  <c r="EZ30" i="57"/>
  <c r="FD30" i="57"/>
  <c r="DI30" i="57"/>
  <c r="DM30" i="57"/>
  <c r="DQ30" i="57"/>
  <c r="DU30" i="57"/>
  <c r="DY30" i="57"/>
  <c r="EC30" i="57"/>
  <c r="EG31" i="57"/>
  <c r="EK31" i="57"/>
  <c r="EO31" i="57"/>
  <c r="ES31" i="57"/>
  <c r="EW31" i="57"/>
  <c r="FA31" i="57"/>
  <c r="FE31" i="57"/>
  <c r="EJ32" i="57"/>
  <c r="EN32" i="57"/>
  <c r="ER32" i="57"/>
  <c r="EV32" i="57"/>
  <c r="EZ32" i="57"/>
  <c r="FD32" i="57"/>
  <c r="EI32" i="57"/>
  <c r="EU32" i="57"/>
  <c r="EY32" i="57"/>
  <c r="EG33" i="57"/>
  <c r="EK33" i="57"/>
  <c r="EO33" i="57"/>
  <c r="ES33" i="57"/>
  <c r="EW33" i="57"/>
  <c r="FA33" i="57"/>
  <c r="FE33" i="57"/>
  <c r="DJ33" i="57"/>
  <c r="DN33" i="57"/>
  <c r="DR33" i="57"/>
  <c r="DV33" i="57"/>
  <c r="DZ33" i="57"/>
  <c r="ED33" i="57"/>
  <c r="DH34" i="57"/>
  <c r="DX34" i="57"/>
  <c r="EB34" i="57"/>
  <c r="EN35" i="57"/>
  <c r="ER35" i="57"/>
  <c r="FD35" i="57"/>
  <c r="EQ37" i="57"/>
  <c r="DQ38" i="57"/>
  <c r="FC38" i="57"/>
  <c r="EI39" i="57"/>
  <c r="EM39" i="57"/>
  <c r="EQ39" i="57"/>
  <c r="EU39" i="57"/>
  <c r="EY39" i="57"/>
  <c r="FC39" i="57"/>
  <c r="DH39" i="57"/>
  <c r="EL39" i="57"/>
  <c r="DP39" i="57"/>
  <c r="ET39" i="57"/>
  <c r="DX39" i="57"/>
  <c r="FB39" i="57"/>
  <c r="EJ40" i="57"/>
  <c r="EN40" i="57"/>
  <c r="ER40" i="57"/>
  <c r="EV40" i="57"/>
  <c r="EZ40" i="57"/>
  <c r="FD40" i="57"/>
  <c r="EG41" i="57"/>
  <c r="EZ43" i="57"/>
  <c r="EL46" i="57"/>
  <c r="DL46" i="57"/>
  <c r="EN47" i="57"/>
  <c r="FD47" i="57"/>
  <c r="DJ48" i="57"/>
  <c r="DZ48" i="57"/>
  <c r="EM48" i="57"/>
  <c r="EU48" i="57"/>
  <c r="FC48" i="57"/>
  <c r="EI49" i="57"/>
  <c r="EM49" i="57"/>
  <c r="EQ49" i="57"/>
  <c r="EU49" i="57"/>
  <c r="EY49" i="57"/>
  <c r="FC49" i="57"/>
  <c r="DQ49" i="57"/>
  <c r="EK50" i="57"/>
  <c r="ES50" i="57"/>
  <c r="FA50" i="57"/>
  <c r="DK51" i="57"/>
  <c r="DS51" i="57"/>
  <c r="EA51" i="57"/>
  <c r="DQ52" i="57"/>
  <c r="EG53" i="57"/>
  <c r="EK53" i="57"/>
  <c r="EO53" i="57"/>
  <c r="ES53" i="57"/>
  <c r="EW53" i="57"/>
  <c r="FA53" i="57"/>
  <c r="FE53" i="57"/>
  <c r="DG54" i="57"/>
  <c r="EK54" i="57"/>
  <c r="ES54" i="57"/>
  <c r="DW54" i="57"/>
  <c r="FE54" i="57"/>
  <c r="EI17" i="58"/>
  <c r="EM17" i="58"/>
  <c r="DQ17" i="58"/>
  <c r="EU17" i="58"/>
  <c r="EY17" i="58"/>
  <c r="FC17" i="58"/>
  <c r="EU19" i="58"/>
  <c r="DL20" i="58"/>
  <c r="EJ21" i="58"/>
  <c r="ER21" i="58"/>
  <c r="EZ21" i="58"/>
  <c r="DJ22" i="58"/>
  <c r="DR22" i="58"/>
  <c r="DZ22" i="58"/>
  <c r="EG25" i="58"/>
  <c r="EO25" i="58"/>
  <c r="DS25" i="58"/>
  <c r="EW25" i="58"/>
  <c r="FE25" i="58"/>
  <c r="EG29" i="58"/>
  <c r="DS29" i="58"/>
  <c r="EW29" i="58"/>
  <c r="DU31" i="58"/>
  <c r="DI20" i="57"/>
  <c r="DM20" i="57"/>
  <c r="DQ20" i="57"/>
  <c r="DU20" i="57"/>
  <c r="DY20" i="57"/>
  <c r="EC20" i="57"/>
  <c r="FC20" i="57"/>
  <c r="EI21" i="57"/>
  <c r="EY21" i="57"/>
  <c r="DY21" i="57"/>
  <c r="DR23" i="57"/>
  <c r="DG30" i="57"/>
  <c r="DK30" i="57"/>
  <c r="DO30" i="57"/>
  <c r="DS30" i="57"/>
  <c r="DW30" i="57"/>
  <c r="EA30" i="57"/>
  <c r="EE30" i="57"/>
  <c r="DL33" i="57"/>
  <c r="DP33" i="57"/>
  <c r="DT33" i="57"/>
  <c r="EB33" i="57"/>
  <c r="EJ34" i="57"/>
  <c r="EN34" i="57"/>
  <c r="ER34" i="57"/>
  <c r="EV34" i="57"/>
  <c r="EZ34" i="57"/>
  <c r="FD34" i="57"/>
  <c r="EG35" i="57"/>
  <c r="DK35" i="57"/>
  <c r="EO35" i="57"/>
  <c r="EW35" i="57"/>
  <c r="EA35" i="57"/>
  <c r="FE35" i="57"/>
  <c r="DV36" i="57"/>
  <c r="DG38" i="57"/>
  <c r="DK38" i="57"/>
  <c r="DO38" i="57"/>
  <c r="DS38" i="57"/>
  <c r="DW38" i="57"/>
  <c r="EA38" i="57"/>
  <c r="EE38" i="57"/>
  <c r="FD43" i="57"/>
  <c r="DM44" i="57"/>
  <c r="DQ44" i="57"/>
  <c r="EC44" i="57"/>
  <c r="EO47" i="57"/>
  <c r="DO47" i="57"/>
  <c r="FE47" i="57"/>
  <c r="EJ52" i="57"/>
  <c r="EN52" i="57"/>
  <c r="ER52" i="57"/>
  <c r="EV52" i="57"/>
  <c r="EZ52" i="57"/>
  <c r="FD52" i="57"/>
  <c r="DV52" i="57"/>
  <c r="EH54" i="57"/>
  <c r="EL54" i="57"/>
  <c r="EP54" i="57"/>
  <c r="DP54" i="57"/>
  <c r="DT54" i="57"/>
  <c r="EX54" i="57"/>
  <c r="EB54" i="57"/>
  <c r="EM18" i="58"/>
  <c r="DH23" i="58"/>
  <c r="DL23" i="58"/>
  <c r="DP23" i="58"/>
  <c r="EP23" i="58"/>
  <c r="DT23" i="58"/>
  <c r="DX23" i="58"/>
  <c r="EB23" i="58"/>
  <c r="EP36" i="58"/>
  <c r="DP36" i="58"/>
  <c r="ER43" i="58"/>
  <c r="DR43" i="58"/>
  <c r="ED43" i="58"/>
  <c r="FD43" i="58"/>
  <c r="EJ35" i="58"/>
  <c r="DN35" i="58"/>
  <c r="DR35" i="58"/>
  <c r="DV35" i="58"/>
  <c r="DZ35" i="58"/>
  <c r="ED35" i="58"/>
  <c r="ES42" i="58"/>
  <c r="DS42" i="58"/>
  <c r="DJ42" i="58"/>
  <c r="DN42" i="58"/>
  <c r="DR42" i="58"/>
  <c r="EV42" i="58"/>
  <c r="EZ42" i="58"/>
  <c r="ED42" i="58"/>
  <c r="EC44" i="58"/>
  <c r="FC44" i="58"/>
  <c r="DQ44" i="58"/>
  <c r="EM47" i="58"/>
  <c r="EQ47" i="58"/>
  <c r="EU47" i="58"/>
  <c r="FC47" i="58"/>
  <c r="DI49" i="58"/>
  <c r="EM49" i="58"/>
  <c r="DQ49" i="58"/>
  <c r="DU49" i="58"/>
  <c r="EY49" i="58"/>
  <c r="FC49" i="58"/>
  <c r="DH50" i="58"/>
  <c r="DL50" i="58"/>
  <c r="DP50" i="58"/>
  <c r="EX50" i="58"/>
  <c r="EB50" i="58"/>
  <c r="DG51" i="58"/>
  <c r="DK51" i="58"/>
  <c r="EO51" i="58"/>
  <c r="ES51" i="58"/>
  <c r="DW51" i="58"/>
  <c r="EA51" i="58"/>
  <c r="FE51" i="58"/>
  <c r="S20" i="65"/>
  <c r="J12" i="75" s="1"/>
  <c r="H8" i="81" s="1"/>
  <c r="S24" i="65"/>
  <c r="J16" i="75" s="1"/>
  <c r="H12" i="81" s="1"/>
  <c r="S28" i="65"/>
  <c r="J20" i="75" s="1"/>
  <c r="H16" i="81" s="1"/>
  <c r="S32" i="65"/>
  <c r="J24" i="75" s="1"/>
  <c r="H20" i="81" s="1"/>
  <c r="J28" i="75"/>
  <c r="H24" i="81" s="1"/>
  <c r="EK41" i="57"/>
  <c r="EO41" i="57"/>
  <c r="ES41" i="57"/>
  <c r="EW41" i="57"/>
  <c r="FA41" i="57"/>
  <c r="FE41" i="57"/>
  <c r="EI45" i="57"/>
  <c r="EM45" i="57"/>
  <c r="EY45" i="57"/>
  <c r="FC45" i="57"/>
  <c r="EH45" i="57"/>
  <c r="EP45" i="57"/>
  <c r="ET45" i="57"/>
  <c r="EX45" i="57"/>
  <c r="EC45" i="57"/>
  <c r="DM53" i="57"/>
  <c r="EC53" i="57"/>
  <c r="DI54" i="57"/>
  <c r="DM54" i="57"/>
  <c r="DQ54" i="57"/>
  <c r="EU54" i="57"/>
  <c r="DY54" i="57"/>
  <c r="EC54" i="57"/>
  <c r="DS55" i="57"/>
  <c r="DJ56" i="57"/>
  <c r="EN56" i="57"/>
  <c r="DR56" i="57"/>
  <c r="EV56" i="57"/>
  <c r="DZ56" i="57"/>
  <c r="FD56" i="57"/>
  <c r="EI18" i="58"/>
  <c r="EI19" i="58"/>
  <c r="EH20" i="58"/>
  <c r="ET20" i="58"/>
  <c r="DI22" i="58"/>
  <c r="DM22" i="58"/>
  <c r="DQ22" i="58"/>
  <c r="DU22" i="58"/>
  <c r="DY22" i="58"/>
  <c r="EC22" i="58"/>
  <c r="EH24" i="58"/>
  <c r="EP24" i="58"/>
  <c r="DT24" i="58"/>
  <c r="EX24" i="58"/>
  <c r="EI25" i="58"/>
  <c r="EM25" i="58"/>
  <c r="EQ25" i="58"/>
  <c r="EU25" i="58"/>
  <c r="EY25" i="58"/>
  <c r="FC25" i="58"/>
  <c r="EG27" i="58"/>
  <c r="EK27" i="58"/>
  <c r="EO27" i="58"/>
  <c r="ES27" i="58"/>
  <c r="EW27" i="58"/>
  <c r="FA27" i="58"/>
  <c r="FE27" i="58"/>
  <c r="DH28" i="58"/>
  <c r="EL28" i="58"/>
  <c r="EP28" i="58"/>
  <c r="DP28" i="58"/>
  <c r="DT28" i="58"/>
  <c r="DX28" i="58"/>
  <c r="EX28" i="58"/>
  <c r="FB28" i="58"/>
  <c r="ET28" i="58"/>
  <c r="EH34" i="58"/>
  <c r="EL34" i="58"/>
  <c r="EP34" i="58"/>
  <c r="ET34" i="58"/>
  <c r="EX34" i="58"/>
  <c r="FB34" i="58"/>
  <c r="EL37" i="58"/>
  <c r="EP37" i="58"/>
  <c r="ET37" i="58"/>
  <c r="FB37" i="58"/>
  <c r="EK38" i="58"/>
  <c r="EO38" i="58"/>
  <c r="ES38" i="58"/>
  <c r="FA38" i="58"/>
  <c r="EG40" i="58"/>
  <c r="EK40" i="58"/>
  <c r="EO40" i="58"/>
  <c r="DO40" i="58"/>
  <c r="ES40" i="58"/>
  <c r="EW40" i="58"/>
  <c r="FA40" i="58"/>
  <c r="FE40" i="58"/>
  <c r="DN41" i="58"/>
  <c r="ED41" i="58"/>
  <c r="DM50" i="58"/>
  <c r="DH51" i="58"/>
  <c r="DH53" i="58"/>
  <c r="EL53" i="58"/>
  <c r="DP53" i="58"/>
  <c r="DT53" i="58"/>
  <c r="FB53" i="58"/>
  <c r="S19" i="65"/>
  <c r="J11" i="75" s="1"/>
  <c r="H7" i="81" s="1"/>
  <c r="S23" i="65"/>
  <c r="J15" i="75" s="1"/>
  <c r="H11" i="81" s="1"/>
  <c r="S27" i="65"/>
  <c r="J19" i="75" s="1"/>
  <c r="H15" i="81" s="1"/>
  <c r="S31" i="65"/>
  <c r="J23" i="75" s="1"/>
  <c r="H19" i="81" s="1"/>
  <c r="S35" i="65"/>
  <c r="J27" i="75" s="1"/>
  <c r="H23" i="81" s="1"/>
  <c r="J31" i="75"/>
  <c r="H27" i="81" s="1"/>
  <c r="EH31" i="58"/>
  <c r="EL31" i="58"/>
  <c r="EP31" i="58"/>
  <c r="ET31" i="58"/>
  <c r="EX31" i="58"/>
  <c r="FB31" i="58"/>
  <c r="EH32" i="58"/>
  <c r="DL32" i="58"/>
  <c r="DP32" i="58"/>
  <c r="ET32" i="58"/>
  <c r="EX32" i="58"/>
  <c r="EB32" i="58"/>
  <c r="EI33" i="58"/>
  <c r="EM33" i="58"/>
  <c r="EQ33" i="58"/>
  <c r="EU33" i="58"/>
  <c r="EY33" i="58"/>
  <c r="FC33" i="58"/>
  <c r="DG36" i="58"/>
  <c r="EK36" i="58"/>
  <c r="DO36" i="58"/>
  <c r="DS36" i="58"/>
  <c r="DW36" i="58"/>
  <c r="FA36" i="58"/>
  <c r="EE36" i="58"/>
  <c r="EM37" i="58"/>
  <c r="EH38" i="58"/>
  <c r="EP38" i="58"/>
  <c r="EX38" i="58"/>
  <c r="DI43" i="58"/>
  <c r="DM43" i="58"/>
  <c r="DQ43" i="58"/>
  <c r="DU43" i="58"/>
  <c r="DY43" i="58"/>
  <c r="EC43" i="58"/>
  <c r="DS44" i="58"/>
  <c r="EK45" i="58"/>
  <c r="FA45" i="58"/>
  <c r="EK46" i="58"/>
  <c r="DO46" i="58"/>
  <c r="EW46" i="58"/>
  <c r="EA46" i="58"/>
  <c r="S18" i="65"/>
  <c r="J10" i="75" s="1"/>
  <c r="H6" i="81" s="1"/>
  <c r="S22" i="65"/>
  <c r="J14" i="75" s="1"/>
  <c r="H10" i="81" s="1"/>
  <c r="S26" i="65"/>
  <c r="J18" i="75" s="1"/>
  <c r="H14" i="81" s="1"/>
  <c r="S30" i="65"/>
  <c r="J22" i="75" s="1"/>
  <c r="H18" i="81" s="1"/>
  <c r="S34" i="65"/>
  <c r="J26" i="75" s="1"/>
  <c r="H22" i="81" s="1"/>
  <c r="J30" i="75"/>
  <c r="H26" i="81" s="1"/>
  <c r="EJ26" i="58"/>
  <c r="DN26" i="58"/>
  <c r="DR26" i="58"/>
  <c r="EV26" i="58"/>
  <c r="EZ26" i="58"/>
  <c r="ED26" i="58"/>
  <c r="DV26" i="58"/>
  <c r="FD26" i="58"/>
  <c r="EI27" i="58"/>
  <c r="EM27" i="58"/>
  <c r="DQ27" i="58"/>
  <c r="DU27" i="58"/>
  <c r="EY27" i="58"/>
  <c r="FC27" i="58"/>
  <c r="EI28" i="58"/>
  <c r="EM28" i="58"/>
  <c r="EQ28" i="58"/>
  <c r="EU28" i="58"/>
  <c r="EY28" i="58"/>
  <c r="FC28" i="58"/>
  <c r="EI29" i="58"/>
  <c r="EM29" i="58"/>
  <c r="EQ29" i="58"/>
  <c r="EU29" i="58"/>
  <c r="EY29" i="58"/>
  <c r="FC29" i="58"/>
  <c r="DJ30" i="58"/>
  <c r="EN30" i="58"/>
  <c r="ER30" i="58"/>
  <c r="DV30" i="58"/>
  <c r="DZ30" i="58"/>
  <c r="FD30" i="58"/>
  <c r="EJ31" i="58"/>
  <c r="EN31" i="58"/>
  <c r="ER31" i="58"/>
  <c r="EV31" i="58"/>
  <c r="EZ31" i="58"/>
  <c r="FD31" i="58"/>
  <c r="EJ32" i="58"/>
  <c r="EN32" i="58"/>
  <c r="ER32" i="58"/>
  <c r="EV32" i="58"/>
  <c r="EZ32" i="58"/>
  <c r="FD32" i="58"/>
  <c r="DK33" i="58"/>
  <c r="EO33" i="58"/>
  <c r="DS33" i="58"/>
  <c r="DW33" i="58"/>
  <c r="EA33" i="58"/>
  <c r="FE33" i="58"/>
  <c r="EE33" i="58"/>
  <c r="DJ34" i="58"/>
  <c r="EN34" i="58"/>
  <c r="ER34" i="58"/>
  <c r="DV34" i="58"/>
  <c r="DZ34" i="58"/>
  <c r="FD34" i="58"/>
  <c r="EV34" i="58"/>
  <c r="DI35" i="58"/>
  <c r="DM35" i="58"/>
  <c r="EQ35" i="58"/>
  <c r="EU35" i="58"/>
  <c r="EY35" i="58"/>
  <c r="FC35" i="58"/>
  <c r="DQ35" i="58"/>
  <c r="DU36" i="58"/>
  <c r="EK37" i="58"/>
  <c r="DO37" i="58"/>
  <c r="FA37" i="58"/>
  <c r="ER38" i="58"/>
  <c r="DI38" i="58"/>
  <c r="EG39" i="58"/>
  <c r="EW39" i="58"/>
  <c r="EN40" i="58"/>
  <c r="EV40" i="58"/>
  <c r="FD40" i="58"/>
  <c r="DI41" i="58"/>
  <c r="DM41" i="58"/>
  <c r="DQ41" i="58"/>
  <c r="DU41" i="58"/>
  <c r="DY41" i="58"/>
  <c r="EM41" i="58"/>
  <c r="EH42" i="58"/>
  <c r="EL42" i="58"/>
  <c r="EP42" i="58"/>
  <c r="ET42" i="58"/>
  <c r="FB42" i="58"/>
  <c r="DT43" i="58"/>
  <c r="DK43" i="58"/>
  <c r="EO43" i="58"/>
  <c r="ES43" i="58"/>
  <c r="EW43" i="58"/>
  <c r="EA43" i="58"/>
  <c r="EH46" i="58"/>
  <c r="EL46" i="58"/>
  <c r="DP46" i="58"/>
  <c r="ET46" i="58"/>
  <c r="DX46" i="58"/>
  <c r="EH47" i="58"/>
  <c r="ET47" i="58"/>
  <c r="EX47" i="58"/>
  <c r="EJ48" i="58"/>
  <c r="DN48" i="58"/>
  <c r="ER48" i="58"/>
  <c r="DV48" i="58"/>
  <c r="DZ48" i="58"/>
  <c r="FD48" i="58"/>
  <c r="DS50" i="58"/>
  <c r="DW50" i="58"/>
  <c r="FA50" i="58"/>
  <c r="FE50" i="58"/>
  <c r="DN53" i="58"/>
  <c r="DH55" i="58"/>
  <c r="DX55" i="58"/>
  <c r="EG55" i="58"/>
  <c r="EK55" i="58"/>
  <c r="DO55" i="58"/>
  <c r="EW55" i="58"/>
  <c r="FA55" i="58"/>
  <c r="EE55" i="58"/>
  <c r="ET56" i="58"/>
  <c r="S20" i="60"/>
  <c r="E12" i="75" s="1"/>
  <c r="C8" i="81" s="1"/>
  <c r="S24" i="60"/>
  <c r="E16" i="75" s="1"/>
  <c r="C12" i="81" s="1"/>
  <c r="S28" i="60"/>
  <c r="E20" i="75" s="1"/>
  <c r="C16" i="81" s="1"/>
  <c r="S32" i="60"/>
  <c r="E24" i="75" s="1"/>
  <c r="C20" i="81" s="1"/>
  <c r="S19" i="61"/>
  <c r="F11" i="75" s="1"/>
  <c r="D7" i="81" s="1"/>
  <c r="S23" i="61"/>
  <c r="F15" i="75" s="1"/>
  <c r="D11" i="81" s="1"/>
  <c r="S27" i="61"/>
  <c r="F19" i="75" s="1"/>
  <c r="D15" i="81" s="1"/>
  <c r="S31" i="61"/>
  <c r="F23" i="75" s="1"/>
  <c r="D19" i="81" s="1"/>
  <c r="S35" i="61"/>
  <c r="F27" i="75" s="1"/>
  <c r="D23" i="81" s="1"/>
  <c r="S39" i="61"/>
  <c r="F31" i="75" s="1"/>
  <c r="D27" i="81" s="1"/>
  <c r="S43" i="61"/>
  <c r="F35" i="75" s="1"/>
  <c r="D31" i="81" s="1"/>
  <c r="S47" i="61"/>
  <c r="F39" i="75" s="1"/>
  <c r="D35" i="81" s="1"/>
  <c r="S51" i="61"/>
  <c r="F43" i="75" s="1"/>
  <c r="D39" i="81" s="1"/>
  <c r="S55" i="61"/>
  <c r="F47" i="75" s="1"/>
  <c r="D43" i="81" s="1"/>
  <c r="S18" i="62"/>
  <c r="G10" i="75" s="1"/>
  <c r="E6" i="81" s="1"/>
  <c r="S22" i="62"/>
  <c r="G14" i="75" s="1"/>
  <c r="E10" i="81" s="1"/>
  <c r="S26" i="62"/>
  <c r="G18" i="75" s="1"/>
  <c r="E14" i="81" s="1"/>
  <c r="S30" i="62"/>
  <c r="G22" i="75" s="1"/>
  <c r="E18" i="81" s="1"/>
  <c r="S34" i="62"/>
  <c r="G26" i="75" s="1"/>
  <c r="E22" i="81" s="1"/>
  <c r="S38" i="62"/>
  <c r="G30" i="75" s="1"/>
  <c r="E26" i="81" s="1"/>
  <c r="S42" i="62"/>
  <c r="G34" i="75" s="1"/>
  <c r="E30" i="81" s="1"/>
  <c r="S46" i="62"/>
  <c r="G38" i="75" s="1"/>
  <c r="E34" i="81" s="1"/>
  <c r="S18" i="66"/>
  <c r="K10" i="75" s="1"/>
  <c r="I6" i="81" s="1"/>
  <c r="S22" i="66"/>
  <c r="K14" i="75" s="1"/>
  <c r="I10" i="81" s="1"/>
  <c r="S26" i="66"/>
  <c r="K18" i="75" s="1"/>
  <c r="I14" i="81" s="1"/>
  <c r="S30" i="66"/>
  <c r="K22" i="75" s="1"/>
  <c r="I18" i="81" s="1"/>
  <c r="S34" i="66"/>
  <c r="K26" i="75" s="1"/>
  <c r="I22" i="81" s="1"/>
  <c r="K30" i="75"/>
  <c r="I26" i="81" s="1"/>
  <c r="K34" i="75"/>
  <c r="I30" i="81" s="1"/>
  <c r="K38" i="75"/>
  <c r="I34" i="81" s="1"/>
  <c r="S18" i="70"/>
  <c r="O10" i="75" s="1"/>
  <c r="M6" i="81" s="1"/>
  <c r="S22" i="70"/>
  <c r="O14" i="75" s="1"/>
  <c r="M10" i="81" s="1"/>
  <c r="S26" i="70"/>
  <c r="O18" i="75" s="1"/>
  <c r="M14" i="81" s="1"/>
  <c r="S30" i="70"/>
  <c r="O22" i="75" s="1"/>
  <c r="M18" i="81" s="1"/>
  <c r="S34" i="70"/>
  <c r="O26" i="75" s="1"/>
  <c r="M22" i="81" s="1"/>
  <c r="S38" i="70"/>
  <c r="O30" i="75" s="1"/>
  <c r="M26" i="81" s="1"/>
  <c r="S42" i="70"/>
  <c r="O34" i="75" s="1"/>
  <c r="M30" i="81" s="1"/>
  <c r="S46" i="70"/>
  <c r="O38" i="75" s="1"/>
  <c r="M34" i="81" s="1"/>
  <c r="S50" i="70"/>
  <c r="O42" i="75" s="1"/>
  <c r="M38" i="81" s="1"/>
  <c r="S54" i="70"/>
  <c r="O46" i="75" s="1"/>
  <c r="M42" i="81" s="1"/>
  <c r="J34" i="75"/>
  <c r="H30" i="81" s="1"/>
  <c r="J38" i="75"/>
  <c r="H34" i="81" s="1"/>
  <c r="J42" i="75"/>
  <c r="H38" i="81" s="1"/>
  <c r="J46" i="75"/>
  <c r="H42" i="81" s="1"/>
  <c r="S17" i="66"/>
  <c r="K9" i="75" s="1"/>
  <c r="I5" i="81" s="1"/>
  <c r="S21" i="66"/>
  <c r="K13" i="75" s="1"/>
  <c r="I9" i="81" s="1"/>
  <c r="S25" i="66"/>
  <c r="K17" i="75" s="1"/>
  <c r="I13" i="81" s="1"/>
  <c r="S29" i="66"/>
  <c r="K21" i="75" s="1"/>
  <c r="I17" i="81" s="1"/>
  <c r="S33" i="66"/>
  <c r="K25" i="75" s="1"/>
  <c r="I21" i="81" s="1"/>
  <c r="K29" i="75"/>
  <c r="I25" i="81" s="1"/>
  <c r="K33" i="75"/>
  <c r="I29" i="81" s="1"/>
  <c r="K37" i="75"/>
  <c r="I33" i="81" s="1"/>
  <c r="K41" i="75"/>
  <c r="I37" i="81" s="1"/>
  <c r="K45" i="75"/>
  <c r="I41" i="81" s="1"/>
  <c r="S19" i="68"/>
  <c r="M11" i="75" s="1"/>
  <c r="K7" i="81" s="1"/>
  <c r="S18" i="69"/>
  <c r="N10" i="75" s="1"/>
  <c r="L6" i="81" s="1"/>
  <c r="S22" i="69"/>
  <c r="N14" i="75" s="1"/>
  <c r="L10" i="81" s="1"/>
  <c r="S26" i="69"/>
  <c r="N18" i="75" s="1"/>
  <c r="L14" i="81" s="1"/>
  <c r="S30" i="69"/>
  <c r="N22" i="75" s="1"/>
  <c r="L18" i="81" s="1"/>
  <c r="S34" i="69"/>
  <c r="N26" i="75" s="1"/>
  <c r="L22" i="81" s="1"/>
  <c r="S38" i="69"/>
  <c r="N30" i="75" s="1"/>
  <c r="L26" i="81" s="1"/>
  <c r="S42" i="69"/>
  <c r="N34" i="75" s="1"/>
  <c r="L30" i="81" s="1"/>
  <c r="S46" i="69"/>
  <c r="N38" i="75" s="1"/>
  <c r="L34" i="81" s="1"/>
  <c r="S50" i="69"/>
  <c r="N42" i="75" s="1"/>
  <c r="L38" i="81" s="1"/>
  <c r="S54" i="69"/>
  <c r="N46" i="75" s="1"/>
  <c r="L42" i="81" s="1"/>
  <c r="S17" i="70"/>
  <c r="O9" i="75" s="1"/>
  <c r="M5" i="81" s="1"/>
  <c r="S21" i="70"/>
  <c r="O13" i="75" s="1"/>
  <c r="M9" i="81" s="1"/>
  <c r="S25" i="70"/>
  <c r="O17" i="75" s="1"/>
  <c r="M13" i="81" s="1"/>
  <c r="S29" i="70"/>
  <c r="O21" i="75" s="1"/>
  <c r="M17" i="81" s="1"/>
  <c r="S33" i="70"/>
  <c r="O25" i="75" s="1"/>
  <c r="M21" i="81" s="1"/>
  <c r="S37" i="70"/>
  <c r="O29" i="75" s="1"/>
  <c r="M25" i="81" s="1"/>
  <c r="S41" i="70"/>
  <c r="O33" i="75" s="1"/>
  <c r="M29" i="81" s="1"/>
  <c r="S45" i="70"/>
  <c r="O37" i="75" s="1"/>
  <c r="M33" i="81" s="1"/>
  <c r="S49" i="70"/>
  <c r="O41" i="75" s="1"/>
  <c r="M37" i="81" s="1"/>
  <c r="S53" i="70"/>
  <c r="O45" i="75" s="1"/>
  <c r="M41" i="81" s="1"/>
  <c r="S34" i="72"/>
  <c r="Q26" i="75" s="1"/>
  <c r="O22" i="81" s="1"/>
  <c r="S38" i="72"/>
  <c r="Q30" i="75" s="1"/>
  <c r="O26" i="81" s="1"/>
  <c r="S42" i="72"/>
  <c r="Q34" i="75" s="1"/>
  <c r="O30" i="81" s="1"/>
  <c r="S46" i="72"/>
  <c r="Q38" i="75" s="1"/>
  <c r="O34" i="81" s="1"/>
  <c r="S50" i="72"/>
  <c r="Q42" i="75" s="1"/>
  <c r="O38" i="81" s="1"/>
  <c r="S54" i="72"/>
  <c r="Q46" i="75" s="1"/>
  <c r="O42" i="81" s="1"/>
  <c r="S22" i="68"/>
  <c r="M14" i="75" s="1"/>
  <c r="K10" i="81" s="1"/>
  <c r="S26" i="68"/>
  <c r="M18" i="75" s="1"/>
  <c r="K14" i="81" s="1"/>
  <c r="S30" i="68"/>
  <c r="M22" i="75" s="1"/>
  <c r="K18" i="81" s="1"/>
  <c r="S34" i="68"/>
  <c r="M26" i="75" s="1"/>
  <c r="K22" i="81" s="1"/>
  <c r="S38" i="68"/>
  <c r="M30" i="75" s="1"/>
  <c r="K26" i="81" s="1"/>
  <c r="S42" i="68"/>
  <c r="M34" i="75" s="1"/>
  <c r="K30" i="81" s="1"/>
  <c r="S46" i="68"/>
  <c r="M38" i="75" s="1"/>
  <c r="K34" i="81" s="1"/>
  <c r="S50" i="68"/>
  <c r="M42" i="75" s="1"/>
  <c r="K38" i="81" s="1"/>
  <c r="S54" i="68"/>
  <c r="M46" i="75" s="1"/>
  <c r="K42" i="81" s="1"/>
  <c r="S37" i="72"/>
  <c r="Q29" i="75" s="1"/>
  <c r="O25" i="81" s="1"/>
  <c r="S41" i="72"/>
  <c r="Q33" i="75" s="1"/>
  <c r="O29" i="81" s="1"/>
  <c r="S45" i="72"/>
  <c r="Q37" i="75" s="1"/>
  <c r="O33" i="81" s="1"/>
  <c r="S49" i="72"/>
  <c r="Q41" i="75" s="1"/>
  <c r="O37" i="81" s="1"/>
  <c r="S53" i="72"/>
  <c r="Q45" i="75" s="1"/>
  <c r="O41" i="81" s="1"/>
  <c r="K42" i="75"/>
  <c r="I38" i="81" s="1"/>
  <c r="K46" i="75"/>
  <c r="I42" i="81" s="1"/>
  <c r="S17" i="67"/>
  <c r="L9" i="75" s="1"/>
  <c r="J5" i="81" s="1"/>
  <c r="S21" i="67"/>
  <c r="L13" i="75" s="1"/>
  <c r="J9" i="81" s="1"/>
  <c r="S25" i="67"/>
  <c r="L17" i="75" s="1"/>
  <c r="J13" i="81" s="1"/>
  <c r="S29" i="67"/>
  <c r="L21" i="75" s="1"/>
  <c r="J17" i="81" s="1"/>
  <c r="S33" i="67"/>
  <c r="L25" i="75" s="1"/>
  <c r="J21" i="81" s="1"/>
  <c r="L29" i="75"/>
  <c r="J25" i="81" s="1"/>
  <c r="L33" i="75"/>
  <c r="J29" i="81" s="1"/>
  <c r="L37" i="75"/>
  <c r="J33" i="81" s="1"/>
  <c r="L41" i="75"/>
  <c r="J37" i="81" s="1"/>
  <c r="L45" i="75"/>
  <c r="J41" i="81" s="1"/>
  <c r="S21" i="68"/>
  <c r="M13" i="75" s="1"/>
  <c r="K9" i="81" s="1"/>
  <c r="S25" i="68"/>
  <c r="M17" i="75" s="1"/>
  <c r="K13" i="81" s="1"/>
  <c r="S29" i="68"/>
  <c r="M21" i="75" s="1"/>
  <c r="K17" i="81" s="1"/>
  <c r="S33" i="68"/>
  <c r="M25" i="75" s="1"/>
  <c r="K21" i="81" s="1"/>
  <c r="S37" i="68"/>
  <c r="M29" i="75" s="1"/>
  <c r="K25" i="81" s="1"/>
  <c r="S41" i="68"/>
  <c r="M33" i="75" s="1"/>
  <c r="K29" i="81" s="1"/>
  <c r="S45" i="68"/>
  <c r="M37" i="75" s="1"/>
  <c r="K33" i="81" s="1"/>
  <c r="S49" i="68"/>
  <c r="M41" i="75" s="1"/>
  <c r="K37" i="81" s="1"/>
  <c r="S53" i="68"/>
  <c r="M45" i="75" s="1"/>
  <c r="K41" i="81" s="1"/>
  <c r="S19" i="72"/>
  <c r="Q11" i="75" s="1"/>
  <c r="O7" i="81" s="1"/>
  <c r="S23" i="72"/>
  <c r="Q15" i="75" s="1"/>
  <c r="O11" i="81" s="1"/>
  <c r="S27" i="72"/>
  <c r="Q19" i="75" s="1"/>
  <c r="O15" i="81" s="1"/>
  <c r="S31" i="72"/>
  <c r="Q23" i="75" s="1"/>
  <c r="O19" i="81" s="1"/>
  <c r="S36" i="72"/>
  <c r="Q28" i="75" s="1"/>
  <c r="O24" i="81" s="1"/>
  <c r="S40" i="72"/>
  <c r="Q32" i="75" s="1"/>
  <c r="O28" i="81" s="1"/>
  <c r="S44" i="72"/>
  <c r="Q36" i="75" s="1"/>
  <c r="O32" i="81" s="1"/>
  <c r="S48" i="72"/>
  <c r="Q40" i="75" s="1"/>
  <c r="O36" i="81" s="1"/>
  <c r="S52" i="72"/>
  <c r="Q44" i="75" s="1"/>
  <c r="O40" i="81" s="1"/>
  <c r="S18" i="73"/>
  <c r="R10" i="75" s="1"/>
  <c r="P6" i="81" s="1"/>
  <c r="S22" i="73"/>
  <c r="R14" i="75" s="1"/>
  <c r="P10" i="81" s="1"/>
  <c r="S26" i="73"/>
  <c r="R18" i="75" s="1"/>
  <c r="P14" i="81" s="1"/>
  <c r="S30" i="73"/>
  <c r="R22" i="75" s="1"/>
  <c r="P18" i="81" s="1"/>
  <c r="S34" i="73"/>
  <c r="R26" i="75" s="1"/>
  <c r="P22" i="81" s="1"/>
  <c r="S38" i="73"/>
  <c r="R30" i="75" s="1"/>
  <c r="P26" i="81" s="1"/>
  <c r="S42" i="73"/>
  <c r="R34" i="75" s="1"/>
  <c r="P30" i="81" s="1"/>
  <c r="S46" i="73"/>
  <c r="R38" i="75" s="1"/>
  <c r="P34" i="81" s="1"/>
  <c r="S50" i="73"/>
  <c r="R42" i="75" s="1"/>
  <c r="P38" i="81" s="1"/>
  <c r="S54" i="73"/>
  <c r="R46" i="75" s="1"/>
  <c r="P42" i="81" s="1"/>
  <c r="S17" i="74"/>
  <c r="S9" i="75" s="1"/>
  <c r="Q5" i="81" s="1"/>
  <c r="S21" i="74"/>
  <c r="S13" i="75" s="1"/>
  <c r="Q9" i="81" s="1"/>
  <c r="S25" i="74"/>
  <c r="S17" i="75" s="1"/>
  <c r="Q13" i="81" s="1"/>
  <c r="S29" i="74"/>
  <c r="S21" i="75" s="1"/>
  <c r="Q17" i="81" s="1"/>
  <c r="S33" i="74"/>
  <c r="S25" i="75" s="1"/>
  <c r="Q21" i="81" s="1"/>
  <c r="S37" i="74"/>
  <c r="S29" i="75" s="1"/>
  <c r="Q25" i="81" s="1"/>
  <c r="S41" i="74"/>
  <c r="S33" i="75" s="1"/>
  <c r="Q29" i="81" s="1"/>
  <c r="S45" i="74"/>
  <c r="S37" i="75" s="1"/>
  <c r="Q33" i="81" s="1"/>
  <c r="S49" i="74"/>
  <c r="S41" i="75" s="1"/>
  <c r="Q37" i="81" s="1"/>
  <c r="S53" i="74"/>
  <c r="S45" i="75" s="1"/>
  <c r="Q41" i="81" s="1"/>
  <c r="EJ33" i="46"/>
  <c r="EI32" i="46"/>
  <c r="EI31" i="46"/>
  <c r="DJ30" i="46"/>
  <c r="EI26" i="46"/>
  <c r="EI25" i="46"/>
  <c r="DK33" i="46"/>
  <c r="EL20" i="46"/>
  <c r="DL21" i="46"/>
  <c r="DL25" i="46"/>
  <c r="DL28" i="46"/>
  <c r="EL30" i="46"/>
  <c r="DK30" i="46"/>
  <c r="DL32" i="46"/>
  <c r="EK26" i="46"/>
  <c r="EK33" i="46"/>
  <c r="DK19" i="46"/>
  <c r="EK21" i="46"/>
  <c r="DJ22" i="46"/>
  <c r="EJ23" i="46"/>
  <c r="EK24" i="46"/>
  <c r="DJ26" i="46"/>
  <c r="EK27" i="46"/>
  <c r="EK28" i="46"/>
  <c r="EK29" i="46"/>
  <c r="EK30" i="46"/>
  <c r="EK32" i="46"/>
  <c r="DI24" i="46"/>
  <c r="DI28" i="46"/>
  <c r="EI38" i="46"/>
  <c r="EI39" i="46"/>
  <c r="EI42" i="46"/>
  <c r="EI43" i="46"/>
  <c r="EI48" i="46"/>
  <c r="EI49" i="46"/>
  <c r="EI54" i="46"/>
  <c r="EI21" i="46"/>
  <c r="EI27" i="46"/>
  <c r="EI34" i="46"/>
  <c r="EI35" i="46"/>
  <c r="EI37" i="46"/>
  <c r="EI40" i="46"/>
  <c r="EI45" i="46"/>
  <c r="EI47" i="46"/>
  <c r="EI52" i="46"/>
  <c r="FJ52" i="46" s="1"/>
  <c r="BD52" i="46" s="1"/>
  <c r="DH24" i="46"/>
  <c r="DH29" i="46"/>
  <c r="DH33" i="46"/>
  <c r="EG29" i="46"/>
  <c r="EG25" i="46"/>
  <c r="DG22" i="46"/>
  <c r="DG21" i="46"/>
  <c r="EG35" i="46"/>
  <c r="DG33" i="46"/>
  <c r="EG32" i="46"/>
  <c r="EG28" i="46"/>
  <c r="FJ28" i="46" s="1"/>
  <c r="BD28" i="46" s="1"/>
  <c r="EG27" i="46"/>
  <c r="EG26" i="46"/>
  <c r="EG24" i="46"/>
  <c r="EH34" i="46"/>
  <c r="FJ34" i="46" s="1"/>
  <c r="BD34" i="46" s="1"/>
  <c r="EH33" i="46"/>
  <c r="EH30" i="46"/>
  <c r="DH25" i="46"/>
  <c r="EH24" i="46"/>
  <c r="DH20" i="46"/>
  <c r="EH19" i="46"/>
  <c r="DG19" i="46"/>
  <c r="EG18" i="46"/>
  <c r="EX17" i="45"/>
  <c r="ER25" i="45"/>
  <c r="EZ25" i="45"/>
  <c r="ES27" i="45"/>
  <c r="EX30" i="45"/>
  <c r="EV34" i="45"/>
  <c r="EQ35" i="45"/>
  <c r="EY35" i="45"/>
  <c r="EQ39" i="45"/>
  <c r="EY39" i="45"/>
  <c r="EX48" i="45"/>
  <c r="DM23" i="46"/>
  <c r="DV23" i="46"/>
  <c r="DK26" i="46"/>
  <c r="DW26" i="46"/>
  <c r="DI27" i="46"/>
  <c r="DU27" i="46"/>
  <c r="EY27" i="46"/>
  <c r="EV30" i="46"/>
  <c r="DV30" i="46"/>
  <c r="FD30" i="46"/>
  <c r="DM31" i="46"/>
  <c r="EM31" i="46"/>
  <c r="EC31" i="46"/>
  <c r="FC31" i="46"/>
  <c r="DI31" i="46"/>
  <c r="DY31" i="46"/>
  <c r="EU35" i="46"/>
  <c r="DU35" i="46"/>
  <c r="DI35" i="46"/>
  <c r="DY35" i="46"/>
  <c r="DL36" i="46"/>
  <c r="EL36" i="46"/>
  <c r="EB36" i="46"/>
  <c r="FB36" i="46"/>
  <c r="ET36" i="46"/>
  <c r="EH37" i="46"/>
  <c r="DH37" i="46"/>
  <c r="EP37" i="46"/>
  <c r="DP37" i="46"/>
  <c r="EX37" i="46"/>
  <c r="DX37" i="46"/>
  <c r="DT37" i="46"/>
  <c r="EM47" i="46"/>
  <c r="DM47" i="46"/>
  <c r="FC47" i="46"/>
  <c r="EC47" i="46"/>
  <c r="DI47" i="46"/>
  <c r="EL52" i="46"/>
  <c r="DL52" i="46"/>
  <c r="FB52" i="46"/>
  <c r="EB52" i="46"/>
  <c r="EX52" i="46"/>
  <c r="EM17" i="47"/>
  <c r="DM17" i="47"/>
  <c r="EU17" i="47"/>
  <c r="DU17" i="47"/>
  <c r="DH17" i="47"/>
  <c r="DY19" i="47"/>
  <c r="EG26" i="47"/>
  <c r="DG26" i="47"/>
  <c r="DQ27" i="47"/>
  <c r="FC27" i="47"/>
  <c r="EV30" i="47"/>
  <c r="DQ22" i="44"/>
  <c r="DU22" i="44"/>
  <c r="DY22" i="44"/>
  <c r="EC22" i="44"/>
  <c r="FC22" i="44"/>
  <c r="EI23" i="44"/>
  <c r="EM23" i="44"/>
  <c r="EQ23" i="44"/>
  <c r="EU23" i="44"/>
  <c r="EY23" i="44"/>
  <c r="FC23" i="44"/>
  <c r="ET23" i="44"/>
  <c r="EX23" i="44"/>
  <c r="FB23" i="44"/>
  <c r="FC25" i="44"/>
  <c r="DR26" i="44"/>
  <c r="DV26" i="44"/>
  <c r="DZ26" i="44"/>
  <c r="ED26" i="44"/>
  <c r="EU31" i="44"/>
  <c r="FC31" i="44"/>
  <c r="EZ36" i="44"/>
  <c r="DS37" i="44"/>
  <c r="DW37" i="44"/>
  <c r="EE37" i="44"/>
  <c r="DQ17" i="45"/>
  <c r="DU17" i="45"/>
  <c r="DY17" i="45"/>
  <c r="EC17" i="45"/>
  <c r="EQ17" i="45"/>
  <c r="EY17" i="45"/>
  <c r="EK18" i="45"/>
  <c r="DO18" i="45"/>
  <c r="DS18" i="45"/>
  <c r="DW18" i="45"/>
  <c r="EA18" i="45"/>
  <c r="EE18" i="45"/>
  <c r="EW18" i="45"/>
  <c r="FE18" i="45"/>
  <c r="DI19" i="45"/>
  <c r="DM19" i="45"/>
  <c r="EQ19" i="45"/>
  <c r="DU19" i="45"/>
  <c r="EY19" i="45"/>
  <c r="FC19" i="45"/>
  <c r="ET19" i="45"/>
  <c r="EX19" i="45"/>
  <c r="FB19" i="45"/>
  <c r="ER19" i="45"/>
  <c r="EZ19" i="45"/>
  <c r="DR20" i="45"/>
  <c r="DV20" i="45"/>
  <c r="DZ20" i="45"/>
  <c r="ED20" i="45"/>
  <c r="DG21" i="45"/>
  <c r="DK21" i="45"/>
  <c r="DO21" i="45"/>
  <c r="ES21" i="45"/>
  <c r="DW21" i="45"/>
  <c r="EA21" i="45"/>
  <c r="EE21" i="45"/>
  <c r="EH22" i="45"/>
  <c r="DT22" i="45"/>
  <c r="EX22" i="45"/>
  <c r="EB22" i="45"/>
  <c r="DI23" i="45"/>
  <c r="DQ23" i="45"/>
  <c r="DU23" i="45"/>
  <c r="DY23" i="45"/>
  <c r="EC23" i="45"/>
  <c r="EJ24" i="45"/>
  <c r="EN24" i="45"/>
  <c r="DR24" i="45"/>
  <c r="DV24" i="45"/>
  <c r="DZ24" i="45"/>
  <c r="ED24" i="45"/>
  <c r="ES24" i="45"/>
  <c r="FA24" i="45"/>
  <c r="DS25" i="45"/>
  <c r="DW25" i="45"/>
  <c r="EA25" i="45"/>
  <c r="EE25" i="45"/>
  <c r="DT26" i="45"/>
  <c r="DX26" i="45"/>
  <c r="EB26" i="45"/>
  <c r="EX26" i="45"/>
  <c r="DR27" i="45"/>
  <c r="DV27" i="45"/>
  <c r="DZ27" i="45"/>
  <c r="ED27" i="45"/>
  <c r="DT28" i="45"/>
  <c r="DX28" i="45"/>
  <c r="EB28" i="45"/>
  <c r="EW28" i="45"/>
  <c r="FE28" i="45"/>
  <c r="DI29" i="45"/>
  <c r="DM29" i="45"/>
  <c r="EQ29" i="45"/>
  <c r="EU29" i="45"/>
  <c r="EY29" i="45"/>
  <c r="EC29" i="45"/>
  <c r="DJ29" i="45"/>
  <c r="DQ30" i="45"/>
  <c r="DU30" i="45"/>
  <c r="DY30" i="45"/>
  <c r="EC30" i="45"/>
  <c r="DS31" i="45"/>
  <c r="DW31" i="45"/>
  <c r="EA31" i="45"/>
  <c r="EE31" i="45"/>
  <c r="EV31" i="45"/>
  <c r="FD31" i="45"/>
  <c r="ET32" i="45"/>
  <c r="DX32" i="45"/>
  <c r="FB32" i="45"/>
  <c r="DO32" i="45"/>
  <c r="ES32" i="45"/>
  <c r="EW32" i="45"/>
  <c r="FA32" i="45"/>
  <c r="FE32" i="45"/>
  <c r="DT33" i="45"/>
  <c r="DX33" i="45"/>
  <c r="EB33" i="45"/>
  <c r="EW33" i="45"/>
  <c r="FE33" i="45"/>
  <c r="EI34" i="45"/>
  <c r="EM34" i="45"/>
  <c r="DQ34" i="45"/>
  <c r="DU34" i="45"/>
  <c r="DY34" i="45"/>
  <c r="EC34" i="45"/>
  <c r="EQ34" i="45"/>
  <c r="EY34" i="45"/>
  <c r="DR35" i="45"/>
  <c r="DV35" i="45"/>
  <c r="DZ35" i="45"/>
  <c r="ED35" i="45"/>
  <c r="DT36" i="45"/>
  <c r="DX36" i="45"/>
  <c r="EB36" i="45"/>
  <c r="DI37" i="45"/>
  <c r="DM37" i="45"/>
  <c r="EQ37" i="45"/>
  <c r="EU37" i="45"/>
  <c r="EY37" i="45"/>
  <c r="EC37" i="45"/>
  <c r="DJ37" i="45"/>
  <c r="EQ38" i="45"/>
  <c r="EU38" i="45"/>
  <c r="EY38" i="45"/>
  <c r="FC38" i="45"/>
  <c r="DR39" i="45"/>
  <c r="DV39" i="45"/>
  <c r="DZ39" i="45"/>
  <c r="ED39" i="45"/>
  <c r="ER39" i="45"/>
  <c r="EZ39" i="45"/>
  <c r="ES40" i="45"/>
  <c r="EW40" i="45"/>
  <c r="FA40" i="45"/>
  <c r="FE40" i="45"/>
  <c r="EN40" i="45"/>
  <c r="ET41" i="45"/>
  <c r="EX41" i="45"/>
  <c r="FB41" i="45"/>
  <c r="DL42" i="45"/>
  <c r="DT42" i="45"/>
  <c r="EX42" i="45"/>
  <c r="FB42" i="45"/>
  <c r="EQ43" i="45"/>
  <c r="EU43" i="45"/>
  <c r="DY43" i="45"/>
  <c r="FC43" i="45"/>
  <c r="EP43" i="45"/>
  <c r="ET43" i="45"/>
  <c r="EX43" i="45"/>
  <c r="FB43" i="45"/>
  <c r="DJ44" i="45"/>
  <c r="DN44" i="45"/>
  <c r="DR44" i="45"/>
  <c r="DV44" i="45"/>
  <c r="DZ44" i="45"/>
  <c r="ED44" i="45"/>
  <c r="EM44" i="45"/>
  <c r="EG46" i="45"/>
  <c r="DK46" i="45"/>
  <c r="EO46" i="45"/>
  <c r="DS46" i="45"/>
  <c r="EW46" i="45"/>
  <c r="FA46" i="45"/>
  <c r="FE46" i="45"/>
  <c r="EH47" i="45"/>
  <c r="EL47" i="45"/>
  <c r="EP47" i="45"/>
  <c r="DT47" i="45"/>
  <c r="DX47" i="45"/>
  <c r="EB47" i="45"/>
  <c r="DK47" i="45"/>
  <c r="EI48" i="45"/>
  <c r="EM48" i="45"/>
  <c r="DQ48" i="45"/>
  <c r="DU48" i="45"/>
  <c r="DY48" i="45"/>
  <c r="EC48" i="45"/>
  <c r="EQ48" i="45"/>
  <c r="EY48" i="45"/>
  <c r="DS49" i="45"/>
  <c r="DW49" i="45"/>
  <c r="EA49" i="45"/>
  <c r="EE49" i="45"/>
  <c r="EW49" i="45"/>
  <c r="FE49" i="45"/>
  <c r="DI50" i="45"/>
  <c r="EM50" i="45"/>
  <c r="DQ50" i="45"/>
  <c r="DU50" i="45"/>
  <c r="DY50" i="45"/>
  <c r="EC50" i="45"/>
  <c r="ER50" i="45"/>
  <c r="EZ50" i="45"/>
  <c r="DR51" i="45"/>
  <c r="DV51" i="45"/>
  <c r="DZ51" i="45"/>
  <c r="ED51" i="45"/>
  <c r="DG52" i="45"/>
  <c r="EK52" i="45"/>
  <c r="DO52" i="45"/>
  <c r="ES52" i="45"/>
  <c r="EW52" i="45"/>
  <c r="FA52" i="45"/>
  <c r="FE52" i="45"/>
  <c r="EH53" i="45"/>
  <c r="DL53" i="45"/>
  <c r="EP53" i="45"/>
  <c r="ET53" i="45"/>
  <c r="EX53" i="45"/>
  <c r="FB53" i="45"/>
  <c r="DI54" i="45"/>
  <c r="EM54" i="45"/>
  <c r="EQ54" i="45"/>
  <c r="DU54" i="45"/>
  <c r="EY54" i="45"/>
  <c r="FC54" i="45"/>
  <c r="DL54" i="45"/>
  <c r="DT54" i="45"/>
  <c r="DX54" i="45"/>
  <c r="EB54" i="45"/>
  <c r="DJ55" i="45"/>
  <c r="ER55" i="45"/>
  <c r="EV55" i="45"/>
  <c r="EZ55" i="45"/>
  <c r="FD55" i="45"/>
  <c r="DG56" i="45"/>
  <c r="DK56" i="45"/>
  <c r="DO56" i="45"/>
  <c r="ES56" i="45"/>
  <c r="EW56" i="45"/>
  <c r="FA56" i="45"/>
  <c r="FE56" i="45"/>
  <c r="EM17" i="46"/>
  <c r="EQ17" i="46"/>
  <c r="EU17" i="46"/>
  <c r="EY17" i="46"/>
  <c r="FC17" i="46"/>
  <c r="EN18" i="46"/>
  <c r="ER18" i="46"/>
  <c r="EV18" i="46"/>
  <c r="EZ18" i="46"/>
  <c r="FD18" i="46"/>
  <c r="DK21" i="46"/>
  <c r="EE21" i="46"/>
  <c r="FA21" i="46"/>
  <c r="EH22" i="46"/>
  <c r="EL22" i="46"/>
  <c r="EP22" i="46"/>
  <c r="ET22" i="46"/>
  <c r="EX22" i="46"/>
  <c r="FB22" i="46"/>
  <c r="DZ22" i="46"/>
  <c r="EG23" i="46"/>
  <c r="EK23" i="46"/>
  <c r="EO23" i="46"/>
  <c r="ES23" i="46"/>
  <c r="EW23" i="46"/>
  <c r="FA23" i="46"/>
  <c r="FE23" i="46"/>
  <c r="DN23" i="46"/>
  <c r="DZ23" i="46"/>
  <c r="DL24" i="46"/>
  <c r="DX24" i="46"/>
  <c r="DO26" i="46"/>
  <c r="DZ26" i="46"/>
  <c r="DM27" i="46"/>
  <c r="EJ28" i="46"/>
  <c r="EN28" i="46"/>
  <c r="ER28" i="46"/>
  <c r="EV28" i="46"/>
  <c r="EZ28" i="46"/>
  <c r="FD28" i="46"/>
  <c r="EP28" i="46"/>
  <c r="EG30" i="46"/>
  <c r="DG30" i="46"/>
  <c r="EO30" i="46"/>
  <c r="DO30" i="46"/>
  <c r="EW30" i="46"/>
  <c r="DW30" i="46"/>
  <c r="FE30" i="46"/>
  <c r="EE30" i="46"/>
  <c r="DR30" i="46"/>
  <c r="DO33" i="46"/>
  <c r="EO33" i="46"/>
  <c r="EE33" i="46"/>
  <c r="FE33" i="46"/>
  <c r="EG33" i="46"/>
  <c r="EJ34" i="46"/>
  <c r="DR34" i="46"/>
  <c r="EZ34" i="46"/>
  <c r="DN34" i="46"/>
  <c r="EN35" i="46"/>
  <c r="DN35" i="46"/>
  <c r="EV35" i="46"/>
  <c r="DV35" i="46"/>
  <c r="FD35" i="46"/>
  <c r="ED35" i="46"/>
  <c r="DJ35" i="46"/>
  <c r="DZ35" i="46"/>
  <c r="FC35" i="46"/>
  <c r="EI36" i="46"/>
  <c r="DI36" i="46"/>
  <c r="EQ36" i="46"/>
  <c r="DQ36" i="46"/>
  <c r="EY36" i="46"/>
  <c r="DY36" i="46"/>
  <c r="DH36" i="46"/>
  <c r="DX36" i="46"/>
  <c r="DK37" i="46"/>
  <c r="EA37" i="46"/>
  <c r="EH38" i="46"/>
  <c r="EL38" i="46"/>
  <c r="EP38" i="46"/>
  <c r="ET38" i="46"/>
  <c r="EX38" i="46"/>
  <c r="FB38" i="46"/>
  <c r="DU39" i="46"/>
  <c r="ET40" i="46"/>
  <c r="DQ40" i="46"/>
  <c r="EL40" i="46"/>
  <c r="EK41" i="46"/>
  <c r="DS41" i="46"/>
  <c r="FA41" i="46"/>
  <c r="DO41" i="46"/>
  <c r="DN42" i="46"/>
  <c r="EN42" i="46"/>
  <c r="ED42" i="46"/>
  <c r="FD42" i="46"/>
  <c r="DZ42" i="46"/>
  <c r="EJ44" i="46"/>
  <c r="EN44" i="46"/>
  <c r="ER44" i="46"/>
  <c r="EV44" i="46"/>
  <c r="EZ44" i="46"/>
  <c r="FD44" i="46"/>
  <c r="DJ46" i="46"/>
  <c r="DU47" i="46"/>
  <c r="EQ47" i="46"/>
  <c r="DT48" i="46"/>
  <c r="DN49" i="46"/>
  <c r="EN49" i="46"/>
  <c r="DV49" i="46"/>
  <c r="EV49" i="46"/>
  <c r="ED49" i="46"/>
  <c r="FD49" i="46"/>
  <c r="DN50" i="46"/>
  <c r="FD50" i="46"/>
  <c r="EI51" i="46"/>
  <c r="EM51" i="46"/>
  <c r="DM51" i="46"/>
  <c r="EQ51" i="46"/>
  <c r="DQ51" i="46"/>
  <c r="EU51" i="46"/>
  <c r="DU51" i="46"/>
  <c r="EY51" i="46"/>
  <c r="FC51" i="46"/>
  <c r="EC51" i="46"/>
  <c r="DI51" i="46"/>
  <c r="DT52" i="46"/>
  <c r="DJ53" i="46"/>
  <c r="EJ53" i="46"/>
  <c r="DN53" i="46"/>
  <c r="EN53" i="46"/>
  <c r="DR53" i="46"/>
  <c r="ER53" i="46"/>
  <c r="DV53" i="46"/>
  <c r="EV53" i="46"/>
  <c r="DZ53" i="46"/>
  <c r="EZ53" i="46"/>
  <c r="ED53" i="46"/>
  <c r="FD53" i="46"/>
  <c r="FD54" i="46"/>
  <c r="EN55" i="46"/>
  <c r="DN55" i="46"/>
  <c r="EV55" i="46"/>
  <c r="DV55" i="46"/>
  <c r="FD55" i="46"/>
  <c r="ED55" i="46"/>
  <c r="EM55" i="46"/>
  <c r="DM55" i="46"/>
  <c r="DR55" i="46"/>
  <c r="DT17" i="47"/>
  <c r="EX17" i="47"/>
  <c r="DN22" i="47"/>
  <c r="EN22" i="47"/>
  <c r="ER22" i="47"/>
  <c r="DR22" i="47"/>
  <c r="EZ22" i="47"/>
  <c r="DZ22" i="47"/>
  <c r="ED22" i="47"/>
  <c r="FD22" i="47"/>
  <c r="FA25" i="47"/>
  <c r="DO26" i="47"/>
  <c r="DY27" i="47"/>
  <c r="DJ30" i="47"/>
  <c r="DJ31" i="47"/>
  <c r="DR31" i="47"/>
  <c r="ET17" i="45"/>
  <c r="FB17" i="45"/>
  <c r="EX18" i="45"/>
  <c r="EQ22" i="45"/>
  <c r="EY22" i="45"/>
  <c r="EV25" i="45"/>
  <c r="FD25" i="45"/>
  <c r="EQ26" i="45"/>
  <c r="EY26" i="45"/>
  <c r="EW27" i="45"/>
  <c r="FE27" i="45"/>
  <c r="ET30" i="45"/>
  <c r="FB30" i="45"/>
  <c r="ER34" i="45"/>
  <c r="EZ34" i="45"/>
  <c r="EU35" i="45"/>
  <c r="FC35" i="45"/>
  <c r="EU39" i="45"/>
  <c r="FC39" i="45"/>
  <c r="EW44" i="45"/>
  <c r="FE44" i="45"/>
  <c r="EQ47" i="45"/>
  <c r="EY47" i="45"/>
  <c r="ET48" i="45"/>
  <c r="FB48" i="45"/>
  <c r="EX49" i="45"/>
  <c r="DW21" i="46"/>
  <c r="DR23" i="46"/>
  <c r="EC23" i="46"/>
  <c r="EU23" i="46"/>
  <c r="DG26" i="46"/>
  <c r="EA26" i="46"/>
  <c r="EQ27" i="46"/>
  <c r="FB28" i="46"/>
  <c r="EN30" i="46"/>
  <c r="DQ31" i="46"/>
  <c r="DT32" i="46"/>
  <c r="EP32" i="46"/>
  <c r="EG34" i="46"/>
  <c r="DG34" i="46"/>
  <c r="EO34" i="46"/>
  <c r="DO34" i="46"/>
  <c r="EW34" i="46"/>
  <c r="DW34" i="46"/>
  <c r="FE34" i="46"/>
  <c r="EE34" i="46"/>
  <c r="DS34" i="46"/>
  <c r="DQ35" i="46"/>
  <c r="DL37" i="46"/>
  <c r="EB37" i="46"/>
  <c r="EM40" i="46"/>
  <c r="DM40" i="46"/>
  <c r="EU40" i="46"/>
  <c r="DU40" i="46"/>
  <c r="FC40" i="46"/>
  <c r="EC40" i="46"/>
  <c r="DX40" i="46"/>
  <c r="EH41" i="46"/>
  <c r="DH41" i="46"/>
  <c r="EP41" i="46"/>
  <c r="DP41" i="46"/>
  <c r="EX41" i="46"/>
  <c r="DX41" i="46"/>
  <c r="DT41" i="46"/>
  <c r="DK46" i="46"/>
  <c r="EN46" i="46"/>
  <c r="DY47" i="46"/>
  <c r="DK48" i="46"/>
  <c r="EK48" i="46"/>
  <c r="DS48" i="46"/>
  <c r="ES48" i="46"/>
  <c r="EA48" i="46"/>
  <c r="FA48" i="46"/>
  <c r="EG48" i="46"/>
  <c r="EW48" i="46"/>
  <c r="DJ50" i="46"/>
  <c r="EJ50" i="46"/>
  <c r="DZ50" i="46"/>
  <c r="EZ50" i="46"/>
  <c r="DR50" i="46"/>
  <c r="EH52" i="46"/>
  <c r="DV54" i="46"/>
  <c r="EV54" i="46"/>
  <c r="EV18" i="47"/>
  <c r="FD18" i="47"/>
  <c r="EM19" i="47"/>
  <c r="DM19" i="47"/>
  <c r="EU19" i="47"/>
  <c r="DU19" i="47"/>
  <c r="DI19" i="47"/>
  <c r="EH20" i="47"/>
  <c r="EL20" i="47"/>
  <c r="DP20" i="47"/>
  <c r="DT20" i="47"/>
  <c r="EX20" i="47"/>
  <c r="FB20" i="47"/>
  <c r="EX27" i="47"/>
  <c r="DN30" i="47"/>
  <c r="EN30" i="47"/>
  <c r="ER30" i="47"/>
  <c r="DR30" i="47"/>
  <c r="EZ30" i="47"/>
  <c r="DZ30" i="47"/>
  <c r="ED30" i="47"/>
  <c r="FD30" i="47"/>
  <c r="EZ31" i="47"/>
  <c r="DZ31" i="47"/>
  <c r="EN17" i="44"/>
  <c r="ER17" i="44"/>
  <c r="EZ17" i="44"/>
  <c r="DG18" i="44"/>
  <c r="DK18" i="44"/>
  <c r="DS18" i="44"/>
  <c r="DW18" i="44"/>
  <c r="EA18" i="44"/>
  <c r="EE18" i="44"/>
  <c r="DT19" i="44"/>
  <c r="DX19" i="44"/>
  <c r="EB19" i="44"/>
  <c r="DQ20" i="44"/>
  <c r="DU20" i="44"/>
  <c r="DY20" i="44"/>
  <c r="EC20" i="44"/>
  <c r="DV22" i="44"/>
  <c r="ES23" i="44"/>
  <c r="EW23" i="44"/>
  <c r="FA23" i="44"/>
  <c r="FE23" i="44"/>
  <c r="DQ27" i="44"/>
  <c r="DV27" i="44"/>
  <c r="DQ28" i="44"/>
  <c r="DY28" i="44"/>
  <c r="EC28" i="44"/>
  <c r="ER29" i="44"/>
  <c r="ES30" i="44"/>
  <c r="DW30" i="44"/>
  <c r="EA30" i="44"/>
  <c r="EE30" i="44"/>
  <c r="EN34" i="44"/>
  <c r="FD34" i="44"/>
  <c r="DX36" i="44"/>
  <c r="EB36" i="44"/>
  <c r="ES17" i="45"/>
  <c r="EW17" i="45"/>
  <c r="FA17" i="45"/>
  <c r="FE17" i="45"/>
  <c r="ER17" i="45"/>
  <c r="EV17" i="45"/>
  <c r="EZ17" i="45"/>
  <c r="FD17" i="45"/>
  <c r="EU17" i="45"/>
  <c r="FC17" i="45"/>
  <c r="DQ18" i="45"/>
  <c r="DU18" i="45"/>
  <c r="DY18" i="45"/>
  <c r="EC18" i="45"/>
  <c r="ES18" i="45"/>
  <c r="FA18" i="45"/>
  <c r="DS19" i="45"/>
  <c r="DW19" i="45"/>
  <c r="EA19" i="45"/>
  <c r="EE19" i="45"/>
  <c r="EV19" i="45"/>
  <c r="FD19" i="45"/>
  <c r="DH20" i="45"/>
  <c r="DL20" i="45"/>
  <c r="DP20" i="45"/>
  <c r="DT20" i="45"/>
  <c r="EX20" i="45"/>
  <c r="EB20" i="45"/>
  <c r="DS20" i="45"/>
  <c r="DW20" i="45"/>
  <c r="EA20" i="45"/>
  <c r="EE20" i="45"/>
  <c r="EQ21" i="45"/>
  <c r="EU21" i="45"/>
  <c r="EY21" i="45"/>
  <c r="FC21" i="45"/>
  <c r="DR22" i="45"/>
  <c r="DV22" i="45"/>
  <c r="DZ22" i="45"/>
  <c r="ED22" i="45"/>
  <c r="ER22" i="45"/>
  <c r="EZ22" i="45"/>
  <c r="DS23" i="45"/>
  <c r="DW23" i="45"/>
  <c r="EA23" i="45"/>
  <c r="EE23" i="45"/>
  <c r="DR23" i="45"/>
  <c r="DV23" i="45"/>
  <c r="DZ23" i="45"/>
  <c r="ED23" i="45"/>
  <c r="DT24" i="45"/>
  <c r="DX24" i="45"/>
  <c r="EB24" i="45"/>
  <c r="EW24" i="45"/>
  <c r="FE24" i="45"/>
  <c r="DQ25" i="45"/>
  <c r="DU25" i="45"/>
  <c r="DY25" i="45"/>
  <c r="EC25" i="45"/>
  <c r="EQ25" i="45"/>
  <c r="EY25" i="45"/>
  <c r="DR26" i="45"/>
  <c r="DV26" i="45"/>
  <c r="DZ26" i="45"/>
  <c r="ED26" i="45"/>
  <c r="ET26" i="45"/>
  <c r="FB26" i="45"/>
  <c r="EH27" i="45"/>
  <c r="EL27" i="45"/>
  <c r="EP27" i="45"/>
  <c r="DT27" i="45"/>
  <c r="DX27" i="45"/>
  <c r="EB27" i="45"/>
  <c r="EX27" i="45"/>
  <c r="DJ28" i="45"/>
  <c r="DN28" i="45"/>
  <c r="DR28" i="45"/>
  <c r="DV28" i="45"/>
  <c r="DZ28" i="45"/>
  <c r="ED28" i="45"/>
  <c r="ES28" i="45"/>
  <c r="FA28" i="45"/>
  <c r="ES29" i="45"/>
  <c r="EW29" i="45"/>
  <c r="FA29" i="45"/>
  <c r="FE29" i="45"/>
  <c r="DS30" i="45"/>
  <c r="DW30" i="45"/>
  <c r="EA30" i="45"/>
  <c r="EE30" i="45"/>
  <c r="EW30" i="45"/>
  <c r="FE30" i="45"/>
  <c r="EI31" i="45"/>
  <c r="EM31" i="45"/>
  <c r="DQ31" i="45"/>
  <c r="DU31" i="45"/>
  <c r="DY31" i="45"/>
  <c r="EC31" i="45"/>
  <c r="ER31" i="45"/>
  <c r="EZ31" i="45"/>
  <c r="DJ32" i="45"/>
  <c r="DN32" i="45"/>
  <c r="ER32" i="45"/>
  <c r="EV32" i="45"/>
  <c r="EZ32" i="45"/>
  <c r="FD32" i="45"/>
  <c r="EJ33" i="45"/>
  <c r="DR33" i="45"/>
  <c r="DV33" i="45"/>
  <c r="DZ33" i="45"/>
  <c r="ED33" i="45"/>
  <c r="ES33" i="45"/>
  <c r="FA33" i="45"/>
  <c r="DS34" i="45"/>
  <c r="DW34" i="45"/>
  <c r="EA34" i="45"/>
  <c r="EE34" i="45"/>
  <c r="EU34" i="45"/>
  <c r="FC34" i="45"/>
  <c r="EH35" i="45"/>
  <c r="EL35" i="45"/>
  <c r="DT35" i="45"/>
  <c r="DX35" i="45"/>
  <c r="EB35" i="45"/>
  <c r="EX35" i="45"/>
  <c r="ER36" i="45"/>
  <c r="EV36" i="45"/>
  <c r="EZ36" i="45"/>
  <c r="FD36" i="45"/>
  <c r="DQ36" i="45"/>
  <c r="DU36" i="45"/>
  <c r="DY36" i="45"/>
  <c r="EC36" i="45"/>
  <c r="ES37" i="45"/>
  <c r="EW37" i="45"/>
  <c r="FA37" i="45"/>
  <c r="FE37" i="45"/>
  <c r="ES38" i="45"/>
  <c r="EW38" i="45"/>
  <c r="FA38" i="45"/>
  <c r="FE38" i="45"/>
  <c r="EH39" i="45"/>
  <c r="EP39" i="45"/>
  <c r="DT39" i="45"/>
  <c r="DX39" i="45"/>
  <c r="EB39" i="45"/>
  <c r="EV39" i="45"/>
  <c r="FD39" i="45"/>
  <c r="EQ40" i="45"/>
  <c r="EU40" i="45"/>
  <c r="EY40" i="45"/>
  <c r="FC40" i="45"/>
  <c r="EJ41" i="45"/>
  <c r="EN41" i="45"/>
  <c r="ER41" i="45"/>
  <c r="DV41" i="45"/>
  <c r="EZ41" i="45"/>
  <c r="FD41" i="45"/>
  <c r="ER42" i="45"/>
  <c r="EV42" i="45"/>
  <c r="EZ42" i="45"/>
  <c r="FD42" i="45"/>
  <c r="DG43" i="45"/>
  <c r="EO43" i="45"/>
  <c r="ES43" i="45"/>
  <c r="EW43" i="45"/>
  <c r="FA43" i="45"/>
  <c r="FE43" i="45"/>
  <c r="EH44" i="45"/>
  <c r="EL44" i="45"/>
  <c r="DP44" i="45"/>
  <c r="DT44" i="45"/>
  <c r="DX44" i="45"/>
  <c r="EB44" i="45"/>
  <c r="EX44" i="45"/>
  <c r="DJ45" i="45"/>
  <c r="EN45" i="45"/>
  <c r="ER45" i="45"/>
  <c r="EV45" i="45"/>
  <c r="EZ45" i="45"/>
  <c r="FD45" i="45"/>
  <c r="EQ46" i="45"/>
  <c r="EU46" i="45"/>
  <c r="EY46" i="45"/>
  <c r="FC46" i="45"/>
  <c r="DJ47" i="45"/>
  <c r="DN47" i="45"/>
  <c r="DR47" i="45"/>
  <c r="DV47" i="45"/>
  <c r="DZ47" i="45"/>
  <c r="ED47" i="45"/>
  <c r="ER47" i="45"/>
  <c r="EZ47" i="45"/>
  <c r="DS48" i="45"/>
  <c r="DW48" i="45"/>
  <c r="EA48" i="45"/>
  <c r="EE48" i="45"/>
  <c r="EU48" i="45"/>
  <c r="FC48" i="45"/>
  <c r="DQ49" i="45"/>
  <c r="DU49" i="45"/>
  <c r="DY49" i="45"/>
  <c r="EC49" i="45"/>
  <c r="ES49" i="45"/>
  <c r="FA49" i="45"/>
  <c r="DS50" i="45"/>
  <c r="DW50" i="45"/>
  <c r="EA50" i="45"/>
  <c r="EE50" i="45"/>
  <c r="EV50" i="45"/>
  <c r="FD50" i="45"/>
  <c r="DL51" i="45"/>
  <c r="ET51" i="45"/>
  <c r="EX51" i="45"/>
  <c r="EB51" i="45"/>
  <c r="DS51" i="45"/>
  <c r="DW51" i="45"/>
  <c r="EA51" i="45"/>
  <c r="EE51" i="45"/>
  <c r="ER53" i="45"/>
  <c r="EV53" i="45"/>
  <c r="EZ53" i="45"/>
  <c r="FD53" i="45"/>
  <c r="EG54" i="45"/>
  <c r="DK54" i="45"/>
  <c r="EO54" i="45"/>
  <c r="DS54" i="45"/>
  <c r="DW54" i="45"/>
  <c r="EA54" i="45"/>
  <c r="EE54" i="45"/>
  <c r="ET55" i="45"/>
  <c r="DX55" i="45"/>
  <c r="FB55" i="45"/>
  <c r="EI56" i="45"/>
  <c r="EM56" i="45"/>
  <c r="EQ56" i="45"/>
  <c r="EU56" i="45"/>
  <c r="EY56" i="45"/>
  <c r="FC56" i="45"/>
  <c r="DL56" i="45"/>
  <c r="DP56" i="45"/>
  <c r="ER20" i="46"/>
  <c r="EV20" i="46"/>
  <c r="EZ20" i="46"/>
  <c r="FD20" i="46"/>
  <c r="EH21" i="46"/>
  <c r="DH21" i="46"/>
  <c r="EL21" i="46"/>
  <c r="EP21" i="46"/>
  <c r="DP21" i="46"/>
  <c r="ET21" i="46"/>
  <c r="EX21" i="46"/>
  <c r="DX21" i="46"/>
  <c r="FB21" i="46"/>
  <c r="DO21" i="46"/>
  <c r="EI23" i="46"/>
  <c r="DQ23" i="46"/>
  <c r="EY23" i="46"/>
  <c r="DJ23" i="46"/>
  <c r="ED23" i="46"/>
  <c r="EI24" i="46"/>
  <c r="EM24" i="46"/>
  <c r="DM24" i="46"/>
  <c r="EQ24" i="46"/>
  <c r="EU24" i="46"/>
  <c r="DU24" i="46"/>
  <c r="EY24" i="46"/>
  <c r="FC24" i="46"/>
  <c r="EC24" i="46"/>
  <c r="DQ24" i="46"/>
  <c r="EH25" i="46"/>
  <c r="EL25" i="46"/>
  <c r="EP25" i="46"/>
  <c r="ET25" i="46"/>
  <c r="EX25" i="46"/>
  <c r="FB25" i="46"/>
  <c r="DO25" i="46"/>
  <c r="DX25" i="46"/>
  <c r="DN26" i="46"/>
  <c r="ER26" i="46"/>
  <c r="DV26" i="46"/>
  <c r="ED26" i="46"/>
  <c r="DS26" i="46"/>
  <c r="EE26" i="46"/>
  <c r="EH27" i="46"/>
  <c r="EL27" i="46"/>
  <c r="EP27" i="46"/>
  <c r="ET27" i="46"/>
  <c r="EX27" i="46"/>
  <c r="FB27" i="46"/>
  <c r="EC27" i="46"/>
  <c r="EH28" i="46"/>
  <c r="DH28" i="46"/>
  <c r="EX28" i="46"/>
  <c r="DX28" i="46"/>
  <c r="DZ30" i="46"/>
  <c r="EH31" i="46"/>
  <c r="EL31" i="46"/>
  <c r="EP31" i="46"/>
  <c r="ET31" i="46"/>
  <c r="EX31" i="46"/>
  <c r="FB31" i="46"/>
  <c r="EU31" i="46"/>
  <c r="EH32" i="46"/>
  <c r="DH32" i="46"/>
  <c r="EX32" i="46"/>
  <c r="DX32" i="46"/>
  <c r="DV34" i="46"/>
  <c r="EM35" i="46"/>
  <c r="DP36" i="46"/>
  <c r="EG37" i="46"/>
  <c r="DG37" i="46"/>
  <c r="DO37" i="46"/>
  <c r="ES37" i="46"/>
  <c r="EW37" i="46"/>
  <c r="DW37" i="46"/>
  <c r="EE37" i="46"/>
  <c r="DS37" i="46"/>
  <c r="EJ39" i="46"/>
  <c r="EN39" i="46"/>
  <c r="DN39" i="46"/>
  <c r="ER39" i="46"/>
  <c r="EV39" i="46"/>
  <c r="DV39" i="46"/>
  <c r="EZ39" i="46"/>
  <c r="FD39" i="46"/>
  <c r="ED39" i="46"/>
  <c r="DI40" i="46"/>
  <c r="DY40" i="46"/>
  <c r="FB40" i="46"/>
  <c r="DG41" i="46"/>
  <c r="DW41" i="46"/>
  <c r="EG43" i="46"/>
  <c r="EK43" i="46"/>
  <c r="EO43" i="46"/>
  <c r="ES43" i="46"/>
  <c r="EW43" i="46"/>
  <c r="FA43" i="46"/>
  <c r="FE43" i="46"/>
  <c r="EG46" i="46"/>
  <c r="DG46" i="46"/>
  <c r="EO46" i="46"/>
  <c r="DO46" i="46"/>
  <c r="DR46" i="46"/>
  <c r="EZ46" i="46"/>
  <c r="DH47" i="46"/>
  <c r="EH47" i="46"/>
  <c r="DL47" i="46"/>
  <c r="DP47" i="46"/>
  <c r="EP47" i="46"/>
  <c r="DT47" i="46"/>
  <c r="DX47" i="46"/>
  <c r="EX47" i="46"/>
  <c r="EB47" i="46"/>
  <c r="EL48" i="46"/>
  <c r="DL48" i="46"/>
  <c r="FB48" i="46"/>
  <c r="EB48" i="46"/>
  <c r="EH48" i="46"/>
  <c r="EX48" i="46"/>
  <c r="EV50" i="46"/>
  <c r="EP52" i="46"/>
  <c r="EG18" i="47"/>
  <c r="DG18" i="47"/>
  <c r="EM27" i="47"/>
  <c r="DM27" i="47"/>
  <c r="EU27" i="47"/>
  <c r="DU27" i="47"/>
  <c r="DI27" i="47"/>
  <c r="DK29" i="46"/>
  <c r="EA29" i="46"/>
  <c r="DJ31" i="46"/>
  <c r="DR31" i="46"/>
  <c r="DZ31" i="46"/>
  <c r="DL33" i="46"/>
  <c r="DT33" i="46"/>
  <c r="EB33" i="46"/>
  <c r="DJ38" i="46"/>
  <c r="DZ38" i="46"/>
  <c r="DK42" i="46"/>
  <c r="DS42" i="46"/>
  <c r="EA42" i="46"/>
  <c r="DI43" i="46"/>
  <c r="DY43" i="46"/>
  <c r="DK45" i="46"/>
  <c r="EA45" i="46"/>
  <c r="DS46" i="46"/>
  <c r="DW46" i="46"/>
  <c r="EA46" i="46"/>
  <c r="EE46" i="46"/>
  <c r="DO49" i="46"/>
  <c r="EE49" i="46"/>
  <c r="DG50" i="46"/>
  <c r="DK50" i="46"/>
  <c r="DO50" i="46"/>
  <c r="DS50" i="46"/>
  <c r="DW50" i="46"/>
  <c r="EA50" i="46"/>
  <c r="EE50" i="46"/>
  <c r="DJ51" i="46"/>
  <c r="DN51" i="46"/>
  <c r="DR51" i="46"/>
  <c r="DV51" i="46"/>
  <c r="DZ51" i="46"/>
  <c r="ED51" i="46"/>
  <c r="DI52" i="46"/>
  <c r="DM52" i="46"/>
  <c r="DQ52" i="46"/>
  <c r="DU52" i="46"/>
  <c r="DY52" i="46"/>
  <c r="EC52" i="46"/>
  <c r="EG53" i="46"/>
  <c r="EO53" i="46"/>
  <c r="EW53" i="46"/>
  <c r="FE53" i="46"/>
  <c r="DQ54" i="46"/>
  <c r="EP55" i="46"/>
  <c r="EY55" i="46"/>
  <c r="FE17" i="47"/>
  <c r="EH18" i="47"/>
  <c r="EL18" i="47"/>
  <c r="EM18" i="47"/>
  <c r="DO21" i="47"/>
  <c r="EK21" i="47"/>
  <c r="FA21" i="47"/>
  <c r="DK22" i="47"/>
  <c r="DS22" i="47"/>
  <c r="EA22" i="47"/>
  <c r="DI23" i="47"/>
  <c r="DQ23" i="47"/>
  <c r="EH23" i="47"/>
  <c r="DS25" i="47"/>
  <c r="DJ26" i="47"/>
  <c r="DV26" i="47"/>
  <c r="EJ27" i="47"/>
  <c r="EN27" i="47"/>
  <c r="ER27" i="47"/>
  <c r="EV27" i="47"/>
  <c r="EZ27" i="47"/>
  <c r="FD27" i="47"/>
  <c r="DG28" i="47"/>
  <c r="FG28" i="47" s="1"/>
  <c r="BC28" i="47" s="1"/>
  <c r="DK28" i="47"/>
  <c r="DO28" i="47"/>
  <c r="DS28" i="47"/>
  <c r="DW28" i="47"/>
  <c r="EA28" i="47"/>
  <c r="EE28" i="47"/>
  <c r="DO29" i="47"/>
  <c r="EK29" i="47"/>
  <c r="FA29" i="47"/>
  <c r="EG30" i="47"/>
  <c r="EK30" i="47"/>
  <c r="EO30" i="47"/>
  <c r="ES30" i="47"/>
  <c r="EW30" i="47"/>
  <c r="FA30" i="47"/>
  <c r="FE30" i="47"/>
  <c r="EP31" i="47"/>
  <c r="DL33" i="47"/>
  <c r="DT33" i="47"/>
  <c r="EB33" i="47"/>
  <c r="DG33" i="47"/>
  <c r="DP33" i="47"/>
  <c r="EA33" i="47"/>
  <c r="EO33" i="47"/>
  <c r="FE33" i="47"/>
  <c r="DI34" i="47"/>
  <c r="DM34" i="47"/>
  <c r="DQ34" i="47"/>
  <c r="DU34" i="47"/>
  <c r="DY34" i="47"/>
  <c r="EC34" i="47"/>
  <c r="DG34" i="47"/>
  <c r="DR34" i="47"/>
  <c r="EJ35" i="47"/>
  <c r="EN35" i="47"/>
  <c r="ER35" i="47"/>
  <c r="EV35" i="47"/>
  <c r="EZ35" i="47"/>
  <c r="FD35" i="47"/>
  <c r="DJ35" i="47"/>
  <c r="DU35" i="47"/>
  <c r="EH35" i="47"/>
  <c r="FC35" i="47"/>
  <c r="DJ37" i="47"/>
  <c r="DN37" i="47"/>
  <c r="DR37" i="47"/>
  <c r="DV37" i="47"/>
  <c r="DZ37" i="47"/>
  <c r="ED37" i="47"/>
  <c r="DS37" i="47"/>
  <c r="DV38" i="47"/>
  <c r="DN39" i="47"/>
  <c r="DV39" i="47"/>
  <c r="ED39" i="47"/>
  <c r="DM39" i="47"/>
  <c r="DY39" i="47"/>
  <c r="EI39" i="47"/>
  <c r="EU39" i="47"/>
  <c r="DI40" i="47"/>
  <c r="DM40" i="47"/>
  <c r="DQ40" i="47"/>
  <c r="DU40" i="47"/>
  <c r="DY40" i="47"/>
  <c r="EC40" i="47"/>
  <c r="DL40" i="47"/>
  <c r="EB40" i="47"/>
  <c r="ET40" i="47"/>
  <c r="DW41" i="47"/>
  <c r="DN42" i="47"/>
  <c r="EJ42" i="47"/>
  <c r="EZ42" i="47"/>
  <c r="DH43" i="47"/>
  <c r="DL43" i="47"/>
  <c r="DP43" i="47"/>
  <c r="DT43" i="47"/>
  <c r="DX43" i="47"/>
  <c r="EB43" i="47"/>
  <c r="DZ43" i="47"/>
  <c r="EX43" i="47"/>
  <c r="DG44" i="47"/>
  <c r="DK44" i="47"/>
  <c r="DO44" i="47"/>
  <c r="DS44" i="47"/>
  <c r="DW44" i="47"/>
  <c r="EA44" i="47"/>
  <c r="EE44" i="47"/>
  <c r="DO45" i="47"/>
  <c r="EK45" i="47"/>
  <c r="FA45" i="47"/>
  <c r="DK46" i="47"/>
  <c r="DS46" i="47"/>
  <c r="EA46" i="47"/>
  <c r="DZ46" i="47"/>
  <c r="EN46" i="47"/>
  <c r="FD46" i="47"/>
  <c r="EP47" i="47"/>
  <c r="DG49" i="47"/>
  <c r="DO49" i="47"/>
  <c r="DW49" i="47"/>
  <c r="EE49" i="47"/>
  <c r="ES49" i="47"/>
  <c r="DV50" i="47"/>
  <c r="DN51" i="47"/>
  <c r="DV51" i="47"/>
  <c r="ED51" i="47"/>
  <c r="DM51" i="47"/>
  <c r="DY51" i="47"/>
  <c r="EI51" i="47"/>
  <c r="EU51" i="47"/>
  <c r="DI52" i="47"/>
  <c r="DM52" i="47"/>
  <c r="DQ52" i="47"/>
  <c r="DU52" i="47"/>
  <c r="DY52" i="47"/>
  <c r="EC52" i="47"/>
  <c r="DL52" i="47"/>
  <c r="EB52" i="47"/>
  <c r="ET52" i="47"/>
  <c r="DK53" i="47"/>
  <c r="EA53" i="47"/>
  <c r="DN54" i="47"/>
  <c r="DV54" i="47"/>
  <c r="ED54" i="47"/>
  <c r="ER54" i="47"/>
  <c r="EJ55" i="47"/>
  <c r="EN55" i="47"/>
  <c r="ER55" i="47"/>
  <c r="EV55" i="47"/>
  <c r="EZ55" i="47"/>
  <c r="FD55" i="47"/>
  <c r="DJ55" i="47"/>
  <c r="EH55" i="47"/>
  <c r="EY55" i="47"/>
  <c r="DG56" i="47"/>
  <c r="DK56" i="47"/>
  <c r="DO56" i="47"/>
  <c r="DS56" i="47"/>
  <c r="DW56" i="47"/>
  <c r="EA56" i="47"/>
  <c r="EE56" i="47"/>
  <c r="EM17" i="48"/>
  <c r="DQ17" i="48"/>
  <c r="DU17" i="48"/>
  <c r="DY17" i="48"/>
  <c r="EC17" i="48"/>
  <c r="DI17" i="48"/>
  <c r="EY17" i="48"/>
  <c r="DK18" i="48"/>
  <c r="DO18" i="48"/>
  <c r="DS18" i="48"/>
  <c r="EW18" i="48"/>
  <c r="EA18" i="48"/>
  <c r="FE18" i="48"/>
  <c r="DR18" i="48"/>
  <c r="EV18" i="48"/>
  <c r="DZ18" i="48"/>
  <c r="FD18" i="48"/>
  <c r="FC19" i="48"/>
  <c r="DH20" i="48"/>
  <c r="DL20" i="48"/>
  <c r="DP20" i="48"/>
  <c r="DT20" i="48"/>
  <c r="DX20" i="48"/>
  <c r="EB20" i="48"/>
  <c r="DN20" i="48"/>
  <c r="DV20" i="48"/>
  <c r="ED20" i="48"/>
  <c r="DG21" i="48"/>
  <c r="FG21" i="48" s="1"/>
  <c r="BC21" i="48" s="1"/>
  <c r="DK21" i="48"/>
  <c r="DO21" i="48"/>
  <c r="DS21" i="48"/>
  <c r="DW21" i="48"/>
  <c r="EA21" i="48"/>
  <c r="EE21" i="48"/>
  <c r="DP21" i="48"/>
  <c r="EG21" i="48"/>
  <c r="DO22" i="48"/>
  <c r="EK22" i="48"/>
  <c r="FA22" i="48"/>
  <c r="DK23" i="48"/>
  <c r="DS23" i="48"/>
  <c r="EA23" i="48"/>
  <c r="DZ23" i="48"/>
  <c r="EN23" i="48"/>
  <c r="FD23" i="48"/>
  <c r="DQ24" i="48"/>
  <c r="EH24" i="48"/>
  <c r="DH25" i="48"/>
  <c r="DX25" i="48"/>
  <c r="EL25" i="48"/>
  <c r="EW25" i="48"/>
  <c r="DJ26" i="48"/>
  <c r="DN26" i="48"/>
  <c r="DR26" i="48"/>
  <c r="DV26" i="48"/>
  <c r="DZ26" i="48"/>
  <c r="ED26" i="48"/>
  <c r="DS26" i="48"/>
  <c r="DV27" i="48"/>
  <c r="DM28" i="48"/>
  <c r="DU28" i="48"/>
  <c r="EC28" i="48"/>
  <c r="DG29" i="48"/>
  <c r="DK29" i="48"/>
  <c r="DO29" i="48"/>
  <c r="DS29" i="48"/>
  <c r="DW29" i="48"/>
  <c r="EA29" i="48"/>
  <c r="EE29" i="48"/>
  <c r="DP29" i="48"/>
  <c r="EG29" i="48"/>
  <c r="DO30" i="48"/>
  <c r="EK30" i="48"/>
  <c r="FA30" i="48"/>
  <c r="DK31" i="48"/>
  <c r="DS31" i="48"/>
  <c r="EA31" i="48"/>
  <c r="DZ31" i="48"/>
  <c r="EN31" i="48"/>
  <c r="FD31" i="48"/>
  <c r="DQ32" i="48"/>
  <c r="EH32" i="48"/>
  <c r="DH33" i="48"/>
  <c r="DX33" i="48"/>
  <c r="EL33" i="48"/>
  <c r="EW33" i="48"/>
  <c r="DJ34" i="48"/>
  <c r="DN34" i="48"/>
  <c r="DR34" i="48"/>
  <c r="DV34" i="48"/>
  <c r="DZ34" i="48"/>
  <c r="ED34" i="48"/>
  <c r="DS34" i="48"/>
  <c r="DV35" i="48"/>
  <c r="DM36" i="48"/>
  <c r="DU36" i="48"/>
  <c r="EC36" i="48"/>
  <c r="DG37" i="48"/>
  <c r="DK37" i="48"/>
  <c r="DO37" i="48"/>
  <c r="DS37" i="48"/>
  <c r="DW37" i="48"/>
  <c r="EA37" i="48"/>
  <c r="EE37" i="48"/>
  <c r="DP37" i="48"/>
  <c r="EG37" i="48"/>
  <c r="FB37" i="48"/>
  <c r="EK38" i="48"/>
  <c r="DK39" i="48"/>
  <c r="DS39" i="48"/>
  <c r="EA39" i="48"/>
  <c r="DZ39" i="48"/>
  <c r="EN39" i="48"/>
  <c r="FD39" i="48"/>
  <c r="DQ40" i="48"/>
  <c r="EH40" i="48"/>
  <c r="DH41" i="48"/>
  <c r="EW41" i="48"/>
  <c r="DJ42" i="48"/>
  <c r="DN42" i="48"/>
  <c r="DR42" i="48"/>
  <c r="DV42" i="48"/>
  <c r="DZ42" i="48"/>
  <c r="ED42" i="48"/>
  <c r="DS42" i="48"/>
  <c r="EE42" i="48"/>
  <c r="DV43" i="48"/>
  <c r="DM44" i="48"/>
  <c r="DU44" i="48"/>
  <c r="EC44" i="48"/>
  <c r="DG45" i="48"/>
  <c r="DK45" i="48"/>
  <c r="DO45" i="48"/>
  <c r="DS45" i="48"/>
  <c r="DW45" i="48"/>
  <c r="EA45" i="48"/>
  <c r="EE45" i="48"/>
  <c r="DP45" i="48"/>
  <c r="EG45" i="48"/>
  <c r="FB45" i="48"/>
  <c r="EK46" i="48"/>
  <c r="DK47" i="48"/>
  <c r="DS47" i="48"/>
  <c r="EA47" i="48"/>
  <c r="DZ47" i="48"/>
  <c r="EN47" i="48"/>
  <c r="FD47" i="48"/>
  <c r="DQ48" i="48"/>
  <c r="EH48" i="48"/>
  <c r="DH49" i="48"/>
  <c r="EW49" i="48"/>
  <c r="DJ50" i="48"/>
  <c r="DN50" i="48"/>
  <c r="DR50" i="48"/>
  <c r="DV50" i="48"/>
  <c r="DZ50" i="48"/>
  <c r="ED50" i="48"/>
  <c r="DS50" i="48"/>
  <c r="EE50" i="48"/>
  <c r="ER51" i="48"/>
  <c r="DR51" i="48"/>
  <c r="ED51" i="48"/>
  <c r="DY52" i="48"/>
  <c r="EM52" i="48"/>
  <c r="DL53" i="48"/>
  <c r="EX53" i="48"/>
  <c r="EB53" i="48"/>
  <c r="DX53" i="48"/>
  <c r="FE53" i="48"/>
  <c r="DH54" i="48"/>
  <c r="FG54" i="48" s="1"/>
  <c r="BC54" i="48" s="1"/>
  <c r="DL54" i="48"/>
  <c r="DP54" i="48"/>
  <c r="DT54" i="48"/>
  <c r="DX54" i="48"/>
  <c r="EB54" i="48"/>
  <c r="DG54" i="48"/>
  <c r="FB17" i="49"/>
  <c r="DJ19" i="49"/>
  <c r="EJ19" i="49"/>
  <c r="DN19" i="49"/>
  <c r="DR19" i="49"/>
  <c r="ER19" i="49"/>
  <c r="DV19" i="49"/>
  <c r="DZ19" i="49"/>
  <c r="EZ19" i="49"/>
  <c r="ED19" i="49"/>
  <c r="DO19" i="49"/>
  <c r="EN19" i="49"/>
  <c r="FD19" i="49"/>
  <c r="DR20" i="49"/>
  <c r="DG23" i="49"/>
  <c r="EG23" i="49"/>
  <c r="EK23" i="49"/>
  <c r="DK23" i="49"/>
  <c r="DS23" i="49"/>
  <c r="ES23" i="49"/>
  <c r="DW23" i="49"/>
  <c r="EW23" i="49"/>
  <c r="FA23" i="49"/>
  <c r="EA23" i="49"/>
  <c r="EG27" i="49"/>
  <c r="EW27" i="49"/>
  <c r="EM28" i="49"/>
  <c r="EI33" i="49"/>
  <c r="DQ33" i="49"/>
  <c r="EU33" i="49"/>
  <c r="EY33" i="49"/>
  <c r="DJ33" i="49"/>
  <c r="FC33" i="49"/>
  <c r="EJ36" i="49"/>
  <c r="DJ36" i="49"/>
  <c r="EV36" i="49"/>
  <c r="DV36" i="49"/>
  <c r="EZ36" i="49"/>
  <c r="DZ36" i="49"/>
  <c r="ED36" i="49"/>
  <c r="EP19" i="46"/>
  <c r="ET19" i="46"/>
  <c r="EX19" i="46"/>
  <c r="FB19" i="46"/>
  <c r="EQ20" i="46"/>
  <c r="EU20" i="46"/>
  <c r="EY20" i="46"/>
  <c r="FC20" i="46"/>
  <c r="DQ20" i="46"/>
  <c r="EN21" i="46"/>
  <c r="ER21" i="46"/>
  <c r="EV21" i="46"/>
  <c r="EZ21" i="46"/>
  <c r="FD21" i="46"/>
  <c r="EG22" i="46"/>
  <c r="EK22" i="46"/>
  <c r="EO22" i="46"/>
  <c r="ES22" i="46"/>
  <c r="EW22" i="46"/>
  <c r="FA22" i="46"/>
  <c r="FE22" i="46"/>
  <c r="DK22" i="46"/>
  <c r="DS22" i="46"/>
  <c r="EA22" i="46"/>
  <c r="DI23" i="46"/>
  <c r="DY23" i="46"/>
  <c r="DK25" i="46"/>
  <c r="EA25" i="46"/>
  <c r="EH26" i="46"/>
  <c r="EL26" i="46"/>
  <c r="EP26" i="46"/>
  <c r="ET26" i="46"/>
  <c r="EX26" i="46"/>
  <c r="FB26" i="46"/>
  <c r="EN27" i="46"/>
  <c r="ER27" i="46"/>
  <c r="EV27" i="46"/>
  <c r="EZ27" i="46"/>
  <c r="FD27" i="46"/>
  <c r="DJ27" i="46"/>
  <c r="DR27" i="46"/>
  <c r="DZ27" i="46"/>
  <c r="EI28" i="46"/>
  <c r="EM28" i="46"/>
  <c r="EQ28" i="46"/>
  <c r="EU28" i="46"/>
  <c r="EY28" i="46"/>
  <c r="FC28" i="46"/>
  <c r="EH29" i="46"/>
  <c r="EL29" i="46"/>
  <c r="EP29" i="46"/>
  <c r="ET29" i="46"/>
  <c r="EX29" i="46"/>
  <c r="FB29" i="46"/>
  <c r="DL29" i="46"/>
  <c r="DT29" i="46"/>
  <c r="EB29" i="46"/>
  <c r="EI30" i="46"/>
  <c r="EM30" i="46"/>
  <c r="EQ30" i="46"/>
  <c r="EU30" i="46"/>
  <c r="EY30" i="46"/>
  <c r="FC30" i="46"/>
  <c r="EG31" i="46"/>
  <c r="EK31" i="46"/>
  <c r="EO31" i="46"/>
  <c r="ES31" i="46"/>
  <c r="EW31" i="46"/>
  <c r="FA31" i="46"/>
  <c r="FE31" i="46"/>
  <c r="EJ32" i="46"/>
  <c r="EN32" i="46"/>
  <c r="ER32" i="46"/>
  <c r="EV32" i="46"/>
  <c r="EZ32" i="46"/>
  <c r="FD32" i="46"/>
  <c r="DI32" i="46"/>
  <c r="DQ32" i="46"/>
  <c r="DY32" i="46"/>
  <c r="EI33" i="46"/>
  <c r="EM33" i="46"/>
  <c r="EQ33" i="46"/>
  <c r="EU33" i="46"/>
  <c r="EY33" i="46"/>
  <c r="FC33" i="46"/>
  <c r="DJ34" i="46"/>
  <c r="DZ34" i="46"/>
  <c r="EH35" i="46"/>
  <c r="EL35" i="46"/>
  <c r="EP35" i="46"/>
  <c r="ET35" i="46"/>
  <c r="EX35" i="46"/>
  <c r="FB35" i="46"/>
  <c r="EG36" i="46"/>
  <c r="EK36" i="46"/>
  <c r="EO36" i="46"/>
  <c r="ES36" i="46"/>
  <c r="EW36" i="46"/>
  <c r="FA36" i="46"/>
  <c r="FE36" i="46"/>
  <c r="EJ37" i="46"/>
  <c r="EN37" i="46"/>
  <c r="ER37" i="46"/>
  <c r="EV37" i="46"/>
  <c r="EZ37" i="46"/>
  <c r="FD37" i="46"/>
  <c r="EG38" i="46"/>
  <c r="EK38" i="46"/>
  <c r="EO38" i="46"/>
  <c r="ES38" i="46"/>
  <c r="EW38" i="46"/>
  <c r="FA38" i="46"/>
  <c r="FE38" i="46"/>
  <c r="DK38" i="46"/>
  <c r="DS38" i="46"/>
  <c r="EA38" i="46"/>
  <c r="DI39" i="46"/>
  <c r="DY39" i="46"/>
  <c r="DK41" i="46"/>
  <c r="EA41" i="46"/>
  <c r="EH42" i="46"/>
  <c r="EL42" i="46"/>
  <c r="EP42" i="46"/>
  <c r="ET42" i="46"/>
  <c r="EX42" i="46"/>
  <c r="FB42" i="46"/>
  <c r="EJ43" i="46"/>
  <c r="EN43" i="46"/>
  <c r="ER43" i="46"/>
  <c r="EV43" i="46"/>
  <c r="EZ43" i="46"/>
  <c r="FD43" i="46"/>
  <c r="DJ43" i="46"/>
  <c r="DR43" i="46"/>
  <c r="DZ43" i="46"/>
  <c r="EI44" i="46"/>
  <c r="FJ44" i="46" s="1"/>
  <c r="BD44" i="46" s="1"/>
  <c r="EM44" i="46"/>
  <c r="EQ44" i="46"/>
  <c r="EU44" i="46"/>
  <c r="EY44" i="46"/>
  <c r="FC44" i="46"/>
  <c r="DH44" i="46"/>
  <c r="DX44" i="46"/>
  <c r="EH45" i="46"/>
  <c r="EL45" i="46"/>
  <c r="EP45" i="46"/>
  <c r="ET45" i="46"/>
  <c r="EX45" i="46"/>
  <c r="FB45" i="46"/>
  <c r="DL45" i="46"/>
  <c r="DT45" i="46"/>
  <c r="EB45" i="46"/>
  <c r="EI46" i="46"/>
  <c r="EM46" i="46"/>
  <c r="EQ46" i="46"/>
  <c r="EU46" i="46"/>
  <c r="EY46" i="46"/>
  <c r="FC46" i="46"/>
  <c r="EG47" i="46"/>
  <c r="FJ47" i="46" s="1"/>
  <c r="BD47" i="46" s="1"/>
  <c r="EK47" i="46"/>
  <c r="EO47" i="46"/>
  <c r="ES47" i="46"/>
  <c r="EW47" i="46"/>
  <c r="FA47" i="46"/>
  <c r="FE47" i="46"/>
  <c r="DJ47" i="46"/>
  <c r="DN47" i="46"/>
  <c r="DR47" i="46"/>
  <c r="DV47" i="46"/>
  <c r="DZ47" i="46"/>
  <c r="ED47" i="46"/>
  <c r="EJ48" i="46"/>
  <c r="FJ48" i="46" s="1"/>
  <c r="BD48" i="46" s="1"/>
  <c r="EN48" i="46"/>
  <c r="ER48" i="46"/>
  <c r="EV48" i="46"/>
  <c r="EZ48" i="46"/>
  <c r="FD48" i="46"/>
  <c r="DI48" i="46"/>
  <c r="DM48" i="46"/>
  <c r="DQ48" i="46"/>
  <c r="DU48" i="46"/>
  <c r="DY48" i="46"/>
  <c r="EC48" i="46"/>
  <c r="EH49" i="46"/>
  <c r="FJ49" i="46" s="1"/>
  <c r="BD49" i="46" s="1"/>
  <c r="EL49" i="46"/>
  <c r="EP49" i="46"/>
  <c r="ET49" i="46"/>
  <c r="EX49" i="46"/>
  <c r="FB49" i="46"/>
  <c r="DI50" i="46"/>
  <c r="DM50" i="46"/>
  <c r="DQ50" i="46"/>
  <c r="DU50" i="46"/>
  <c r="DY50" i="46"/>
  <c r="EC50" i="46"/>
  <c r="EM50" i="46"/>
  <c r="EU50" i="46"/>
  <c r="FC50" i="46"/>
  <c r="DH51" i="46"/>
  <c r="DL51" i="46"/>
  <c r="DP51" i="46"/>
  <c r="DT51" i="46"/>
  <c r="DX51" i="46"/>
  <c r="EB51" i="46"/>
  <c r="DG52" i="46"/>
  <c r="DK52" i="46"/>
  <c r="DO52" i="46"/>
  <c r="DS52" i="46"/>
  <c r="DW52" i="46"/>
  <c r="EA52" i="46"/>
  <c r="EE52" i="46"/>
  <c r="EG52" i="46"/>
  <c r="EO52" i="46"/>
  <c r="EW52" i="46"/>
  <c r="FE52" i="46"/>
  <c r="EI53" i="46"/>
  <c r="EM53" i="46"/>
  <c r="EQ53" i="46"/>
  <c r="EU53" i="46"/>
  <c r="EY53" i="46"/>
  <c r="FC53" i="46"/>
  <c r="DH53" i="46"/>
  <c r="DL53" i="46"/>
  <c r="DP53" i="46"/>
  <c r="DT53" i="46"/>
  <c r="DX53" i="46"/>
  <c r="EB53" i="46"/>
  <c r="EJ54" i="46"/>
  <c r="DN54" i="46"/>
  <c r="ER54" i="46"/>
  <c r="EZ54" i="46"/>
  <c r="DR54" i="46"/>
  <c r="DQ55" i="46"/>
  <c r="EH55" i="46"/>
  <c r="EW17" i="47"/>
  <c r="EJ18" i="47"/>
  <c r="ER18" i="47"/>
  <c r="EZ18" i="47"/>
  <c r="DH19" i="47"/>
  <c r="DL19" i="47"/>
  <c r="DP19" i="47"/>
  <c r="DT19" i="47"/>
  <c r="DX19" i="47"/>
  <c r="EB19" i="47"/>
  <c r="DN19" i="47"/>
  <c r="DV19" i="47"/>
  <c r="ED19" i="47"/>
  <c r="EP19" i="47"/>
  <c r="DL21" i="47"/>
  <c r="DT21" i="47"/>
  <c r="EB21" i="47"/>
  <c r="DG21" i="47"/>
  <c r="DI22" i="47"/>
  <c r="DM22" i="47"/>
  <c r="DQ22" i="47"/>
  <c r="DU22" i="47"/>
  <c r="DY22" i="47"/>
  <c r="EC22" i="47"/>
  <c r="EJ23" i="47"/>
  <c r="EN23" i="47"/>
  <c r="ER23" i="47"/>
  <c r="EV23" i="47"/>
  <c r="EZ23" i="47"/>
  <c r="FD23" i="47"/>
  <c r="DJ23" i="47"/>
  <c r="DR23" i="47"/>
  <c r="DZ23" i="47"/>
  <c r="DI24" i="47"/>
  <c r="DM24" i="47"/>
  <c r="DQ24" i="47"/>
  <c r="DU24" i="47"/>
  <c r="DY24" i="47"/>
  <c r="EC24" i="47"/>
  <c r="DL24" i="47"/>
  <c r="EB24" i="47"/>
  <c r="ET24" i="47"/>
  <c r="DW25" i="47"/>
  <c r="DH27" i="47"/>
  <c r="DL27" i="47"/>
  <c r="DP27" i="47"/>
  <c r="DT27" i="47"/>
  <c r="DX27" i="47"/>
  <c r="EB27" i="47"/>
  <c r="EP27" i="47"/>
  <c r="DG29" i="47"/>
  <c r="DI30" i="47"/>
  <c r="DM30" i="47"/>
  <c r="DQ30" i="47"/>
  <c r="DU30" i="47"/>
  <c r="DY30" i="47"/>
  <c r="EC30" i="47"/>
  <c r="EH31" i="47"/>
  <c r="DJ33" i="47"/>
  <c r="DN33" i="47"/>
  <c r="DR33" i="47"/>
  <c r="DV33" i="47"/>
  <c r="DZ33" i="47"/>
  <c r="ED33" i="47"/>
  <c r="DH33" i="47"/>
  <c r="DS33" i="47"/>
  <c r="DV34" i="47"/>
  <c r="DY35" i="47"/>
  <c r="EI35" i="47"/>
  <c r="DL36" i="47"/>
  <c r="EB36" i="47"/>
  <c r="ET36" i="47"/>
  <c r="DW37" i="47"/>
  <c r="DH39" i="47"/>
  <c r="DL39" i="47"/>
  <c r="DP39" i="47"/>
  <c r="DT39" i="47"/>
  <c r="DX39" i="47"/>
  <c r="EB39" i="47"/>
  <c r="DQ39" i="47"/>
  <c r="DZ39" i="47"/>
  <c r="EX39" i="47"/>
  <c r="DG40" i="47"/>
  <c r="DK40" i="47"/>
  <c r="DO40" i="47"/>
  <c r="DS40" i="47"/>
  <c r="DW40" i="47"/>
  <c r="EA40" i="47"/>
  <c r="EE40" i="47"/>
  <c r="DP40" i="47"/>
  <c r="EH40" i="47"/>
  <c r="EX40" i="47"/>
  <c r="EH41" i="47"/>
  <c r="EL41" i="47"/>
  <c r="EP41" i="47"/>
  <c r="ET41" i="47"/>
  <c r="EX41" i="47"/>
  <c r="DX41" i="47"/>
  <c r="DR43" i="47"/>
  <c r="DG45" i="47"/>
  <c r="FG45" i="47" s="1"/>
  <c r="BC45" i="47" s="1"/>
  <c r="DI46" i="47"/>
  <c r="DM46" i="47"/>
  <c r="DQ46" i="47"/>
  <c r="DU46" i="47"/>
  <c r="DY46" i="47"/>
  <c r="EC46" i="47"/>
  <c r="DR46" i="47"/>
  <c r="EJ47" i="47"/>
  <c r="EN47" i="47"/>
  <c r="ER47" i="47"/>
  <c r="EV47" i="47"/>
  <c r="EZ47" i="47"/>
  <c r="FD47" i="47"/>
  <c r="DJ47" i="47"/>
  <c r="EH47" i="47"/>
  <c r="DJ49" i="47"/>
  <c r="DN49" i="47"/>
  <c r="DR49" i="47"/>
  <c r="DV49" i="47"/>
  <c r="DZ49" i="47"/>
  <c r="ED49" i="47"/>
  <c r="DH49" i="47"/>
  <c r="DP49" i="47"/>
  <c r="DX49" i="47"/>
  <c r="EG50" i="47"/>
  <c r="EK50" i="47"/>
  <c r="EO50" i="47"/>
  <c r="ES50" i="47"/>
  <c r="EW50" i="47"/>
  <c r="FA50" i="47"/>
  <c r="FE50" i="47"/>
  <c r="DW50" i="47"/>
  <c r="DH51" i="47"/>
  <c r="DL51" i="47"/>
  <c r="DP51" i="47"/>
  <c r="DT51" i="47"/>
  <c r="DX51" i="47"/>
  <c r="EB51" i="47"/>
  <c r="DQ51" i="47"/>
  <c r="DZ51" i="47"/>
  <c r="EX51" i="47"/>
  <c r="DG52" i="47"/>
  <c r="FG52" i="47" s="1"/>
  <c r="BC52" i="47" s="1"/>
  <c r="DK52" i="47"/>
  <c r="DO52" i="47"/>
  <c r="DS52" i="47"/>
  <c r="DW52" i="47"/>
  <c r="EA52" i="47"/>
  <c r="EE52" i="47"/>
  <c r="DP52" i="47"/>
  <c r="EH52" i="47"/>
  <c r="EX52" i="47"/>
  <c r="EH53" i="47"/>
  <c r="EL53" i="47"/>
  <c r="EP53" i="47"/>
  <c r="ET53" i="47"/>
  <c r="EX53" i="47"/>
  <c r="FB53" i="47"/>
  <c r="DL53" i="47"/>
  <c r="DT53" i="47"/>
  <c r="EB53" i="47"/>
  <c r="DI54" i="47"/>
  <c r="DM54" i="47"/>
  <c r="DQ54" i="47"/>
  <c r="DU54" i="47"/>
  <c r="DY54" i="47"/>
  <c r="EC54" i="47"/>
  <c r="DG54" i="47"/>
  <c r="FG54" i="47" s="1"/>
  <c r="BC54" i="47" s="1"/>
  <c r="DO54" i="47"/>
  <c r="DW54" i="47"/>
  <c r="EE54" i="47"/>
  <c r="EI55" i="47"/>
  <c r="ET55" i="47"/>
  <c r="FB55" i="47"/>
  <c r="ER17" i="48"/>
  <c r="EV17" i="48"/>
  <c r="EZ17" i="48"/>
  <c r="FD17" i="48"/>
  <c r="DL17" i="48"/>
  <c r="FB17" i="48"/>
  <c r="EH18" i="48"/>
  <c r="EP18" i="48"/>
  <c r="ET18" i="48"/>
  <c r="EX18" i="48"/>
  <c r="FB18" i="48"/>
  <c r="EU19" i="48"/>
  <c r="DI20" i="48"/>
  <c r="DY20" i="48"/>
  <c r="DT21" i="48"/>
  <c r="DG22" i="48"/>
  <c r="DI23" i="48"/>
  <c r="DM23" i="48"/>
  <c r="DQ23" i="48"/>
  <c r="DU23" i="48"/>
  <c r="DY23" i="48"/>
  <c r="EC23" i="48"/>
  <c r="DR23" i="48"/>
  <c r="EJ24" i="48"/>
  <c r="EN24" i="48"/>
  <c r="ER24" i="48"/>
  <c r="EV24" i="48"/>
  <c r="EZ24" i="48"/>
  <c r="FD24" i="48"/>
  <c r="DJ24" i="48"/>
  <c r="DR24" i="48"/>
  <c r="DZ24" i="48"/>
  <c r="EO25" i="48"/>
  <c r="DW26" i="48"/>
  <c r="DH28" i="48"/>
  <c r="DL28" i="48"/>
  <c r="DP28" i="48"/>
  <c r="DT28" i="48"/>
  <c r="DX28" i="48"/>
  <c r="EB28" i="48"/>
  <c r="DN28" i="48"/>
  <c r="DV28" i="48"/>
  <c r="ED28" i="48"/>
  <c r="EP28" i="48"/>
  <c r="EY28" i="48"/>
  <c r="DT29" i="48"/>
  <c r="DG30" i="48"/>
  <c r="DI31" i="48"/>
  <c r="DM31" i="48"/>
  <c r="DQ31" i="48"/>
  <c r="DU31" i="48"/>
  <c r="DY31" i="48"/>
  <c r="EC31" i="48"/>
  <c r="DR31" i="48"/>
  <c r="EJ32" i="48"/>
  <c r="EN32" i="48"/>
  <c r="ER32" i="48"/>
  <c r="EV32" i="48"/>
  <c r="EZ32" i="48"/>
  <c r="FD32" i="48"/>
  <c r="DJ32" i="48"/>
  <c r="DR32" i="48"/>
  <c r="DZ32" i="48"/>
  <c r="EO33" i="48"/>
  <c r="DW34" i="48"/>
  <c r="DH36" i="48"/>
  <c r="DL36" i="48"/>
  <c r="DP36" i="48"/>
  <c r="DT36" i="48"/>
  <c r="DX36" i="48"/>
  <c r="EB36" i="48"/>
  <c r="EP36" i="48"/>
  <c r="EY36" i="48"/>
  <c r="DT37" i="48"/>
  <c r="DI39" i="48"/>
  <c r="DM39" i="48"/>
  <c r="DQ39" i="48"/>
  <c r="DU39" i="48"/>
  <c r="DY39" i="48"/>
  <c r="EC39" i="48"/>
  <c r="DR39" i="48"/>
  <c r="EJ40" i="48"/>
  <c r="EN40" i="48"/>
  <c r="ER40" i="48"/>
  <c r="EV40" i="48"/>
  <c r="EZ40" i="48"/>
  <c r="FD40" i="48"/>
  <c r="DJ40" i="48"/>
  <c r="DR40" i="48"/>
  <c r="DZ40" i="48"/>
  <c r="EO41" i="48"/>
  <c r="DW42" i="48"/>
  <c r="EG42" i="48"/>
  <c r="DH44" i="48"/>
  <c r="DL44" i="48"/>
  <c r="DP44" i="48"/>
  <c r="DT44" i="48"/>
  <c r="DX44" i="48"/>
  <c r="EB44" i="48"/>
  <c r="EP44" i="48"/>
  <c r="EY44" i="48"/>
  <c r="DT45" i="48"/>
  <c r="DI47" i="48"/>
  <c r="DM47" i="48"/>
  <c r="DQ47" i="48"/>
  <c r="DU47" i="48"/>
  <c r="DY47" i="48"/>
  <c r="EC47" i="48"/>
  <c r="DR47" i="48"/>
  <c r="EJ48" i="48"/>
  <c r="EN48" i="48"/>
  <c r="ER48" i="48"/>
  <c r="EV48" i="48"/>
  <c r="EZ48" i="48"/>
  <c r="FD48" i="48"/>
  <c r="DJ48" i="48"/>
  <c r="DR48" i="48"/>
  <c r="DZ48" i="48"/>
  <c r="EO49" i="48"/>
  <c r="DW50" i="48"/>
  <c r="EG50" i="48"/>
  <c r="DG51" i="48"/>
  <c r="FG51" i="48" s="1"/>
  <c r="BC51" i="48" s="1"/>
  <c r="DH52" i="48"/>
  <c r="DL52" i="48"/>
  <c r="DP52" i="48"/>
  <c r="DT52" i="48"/>
  <c r="DX52" i="48"/>
  <c r="EB52" i="48"/>
  <c r="DQ52" i="48"/>
  <c r="EC52" i="48"/>
  <c r="EP52" i="48"/>
  <c r="ET53" i="48"/>
  <c r="EH56" i="48"/>
  <c r="EX56" i="48"/>
  <c r="EG19" i="49"/>
  <c r="DG19" i="49"/>
  <c r="EW19" i="49"/>
  <c r="DW19" i="49"/>
  <c r="EA19" i="49"/>
  <c r="ES19" i="49"/>
  <c r="DJ20" i="49"/>
  <c r="EN20" i="49"/>
  <c r="EV20" i="49"/>
  <c r="DZ20" i="49"/>
  <c r="FD20" i="49"/>
  <c r="EH22" i="49"/>
  <c r="DP22" i="49"/>
  <c r="DT22" i="49"/>
  <c r="EX22" i="49"/>
  <c r="EK27" i="49"/>
  <c r="DO27" i="49"/>
  <c r="ES27" i="49"/>
  <c r="FA27" i="49"/>
  <c r="EE27" i="49"/>
  <c r="EU28" i="49"/>
  <c r="DH29" i="49"/>
  <c r="EH29" i="49"/>
  <c r="DL29" i="49"/>
  <c r="EL29" i="49"/>
  <c r="DP29" i="49"/>
  <c r="EP29" i="49"/>
  <c r="DT29" i="49"/>
  <c r="ET29" i="49"/>
  <c r="DX29" i="49"/>
  <c r="EX29" i="49"/>
  <c r="EB29" i="49"/>
  <c r="FB29" i="49"/>
  <c r="EN33" i="49"/>
  <c r="DN33" i="49"/>
  <c r="EV33" i="49"/>
  <c r="DV33" i="49"/>
  <c r="FD33" i="49"/>
  <c r="ED33" i="49"/>
  <c r="DR33" i="49"/>
  <c r="DV35" i="49"/>
  <c r="EV35" i="49"/>
  <c r="ED35" i="49"/>
  <c r="FD35" i="49"/>
  <c r="DK33" i="47"/>
  <c r="DW33" i="47"/>
  <c r="DN34" i="47"/>
  <c r="EZ34" i="47"/>
  <c r="EX35" i="47"/>
  <c r="DO37" i="47"/>
  <c r="FA37" i="47"/>
  <c r="EC39" i="47"/>
  <c r="DJ43" i="47"/>
  <c r="DU43" i="47"/>
  <c r="DJ46" i="47"/>
  <c r="DV46" i="47"/>
  <c r="DK49" i="47"/>
  <c r="EA49" i="47"/>
  <c r="EC51" i="47"/>
  <c r="DJ54" i="47"/>
  <c r="DZ54" i="47"/>
  <c r="DW17" i="48"/>
  <c r="DJ20" i="48"/>
  <c r="DR20" i="48"/>
  <c r="DZ20" i="48"/>
  <c r="EM20" i="48"/>
  <c r="FC20" i="48"/>
  <c r="DX21" i="48"/>
  <c r="EL21" i="48"/>
  <c r="DJ23" i="48"/>
  <c r="DV23" i="48"/>
  <c r="EG25" i="48"/>
  <c r="DO26" i="48"/>
  <c r="FA26" i="48"/>
  <c r="DI28" i="48"/>
  <c r="DQ28" i="48"/>
  <c r="DX29" i="48"/>
  <c r="EL29" i="48"/>
  <c r="DJ31" i="48"/>
  <c r="DV31" i="48"/>
  <c r="EG33" i="48"/>
  <c r="DO34" i="48"/>
  <c r="FA34" i="48"/>
  <c r="DI36" i="48"/>
  <c r="DQ36" i="48"/>
  <c r="DJ39" i="48"/>
  <c r="DV39" i="48"/>
  <c r="EG41" i="48"/>
  <c r="FJ41" i="48" s="1"/>
  <c r="BD41" i="48" s="1"/>
  <c r="DI44" i="48"/>
  <c r="DQ44" i="48"/>
  <c r="DJ47" i="48"/>
  <c r="DV47" i="48"/>
  <c r="EG49" i="48"/>
  <c r="DI52" i="48"/>
  <c r="DU52" i="48"/>
  <c r="DL56" i="48"/>
  <c r="EL56" i="48"/>
  <c r="DT56" i="48"/>
  <c r="ET56" i="48"/>
  <c r="EB56" i="48"/>
  <c r="FB56" i="48"/>
  <c r="EG18" i="49"/>
  <c r="DG18" i="49"/>
  <c r="DK18" i="49"/>
  <c r="EK18" i="49"/>
  <c r="EA18" i="49"/>
  <c r="FA18" i="49"/>
  <c r="EE18" i="49"/>
  <c r="FE18" i="49"/>
  <c r="ES18" i="49"/>
  <c r="EL22" i="49"/>
  <c r="DL22" i="49"/>
  <c r="FB22" i="49"/>
  <c r="EB22" i="49"/>
  <c r="DI28" i="49"/>
  <c r="EI28" i="49"/>
  <c r="DQ28" i="49"/>
  <c r="EQ28" i="49"/>
  <c r="DY28" i="49"/>
  <c r="EY28" i="49"/>
  <c r="FC28" i="49"/>
  <c r="DG54" i="46"/>
  <c r="DK54" i="46"/>
  <c r="DW54" i="46"/>
  <c r="EE54" i="46"/>
  <c r="DI17" i="47"/>
  <c r="DQ17" i="47"/>
  <c r="DY17" i="47"/>
  <c r="DJ19" i="47"/>
  <c r="DR19" i="47"/>
  <c r="DZ19" i="47"/>
  <c r="DI20" i="47"/>
  <c r="DM20" i="47"/>
  <c r="DQ20" i="47"/>
  <c r="DU20" i="47"/>
  <c r="DY20" i="47"/>
  <c r="EC20" i="47"/>
  <c r="DW21" i="47"/>
  <c r="EP23" i="47"/>
  <c r="DL25" i="47"/>
  <c r="DT25" i="47"/>
  <c r="EB25" i="47"/>
  <c r="EI28" i="47"/>
  <c r="EM28" i="47"/>
  <c r="EQ28" i="47"/>
  <c r="EU28" i="47"/>
  <c r="EY28" i="47"/>
  <c r="FC28" i="47"/>
  <c r="DW29" i="47"/>
  <c r="EX31" i="47"/>
  <c r="DX33" i="47"/>
  <c r="DK34" i="47"/>
  <c r="DS34" i="47"/>
  <c r="EA34" i="47"/>
  <c r="DO34" i="47"/>
  <c r="EP35" i="47"/>
  <c r="DL37" i="47"/>
  <c r="DT37" i="47"/>
  <c r="EB37" i="47"/>
  <c r="DJ39" i="47"/>
  <c r="DV42" i="47"/>
  <c r="DN43" i="47"/>
  <c r="DV43" i="47"/>
  <c r="ED43" i="47"/>
  <c r="DI44" i="47"/>
  <c r="DM44" i="47"/>
  <c r="DQ44" i="47"/>
  <c r="DU44" i="47"/>
  <c r="DY44" i="47"/>
  <c r="EC44" i="47"/>
  <c r="DW45" i="47"/>
  <c r="EX47" i="47"/>
  <c r="DL49" i="47"/>
  <c r="DT49" i="47"/>
  <c r="EB49" i="47"/>
  <c r="DJ51" i="47"/>
  <c r="DK54" i="47"/>
  <c r="DS54" i="47"/>
  <c r="EA54" i="47"/>
  <c r="EP55" i="47"/>
  <c r="EX55" i="47"/>
  <c r="DI56" i="47"/>
  <c r="DM56" i="47"/>
  <c r="DQ56" i="47"/>
  <c r="DU56" i="47"/>
  <c r="DY56" i="47"/>
  <c r="EC56" i="47"/>
  <c r="EE17" i="48"/>
  <c r="DI18" i="48"/>
  <c r="DI21" i="48"/>
  <c r="DM21" i="48"/>
  <c r="DQ21" i="48"/>
  <c r="DU21" i="48"/>
  <c r="DY21" i="48"/>
  <c r="EC21" i="48"/>
  <c r="DW22" i="48"/>
  <c r="EP24" i="48"/>
  <c r="DT25" i="48"/>
  <c r="FE25" i="48"/>
  <c r="DL26" i="48"/>
  <c r="DT26" i="48"/>
  <c r="EB26" i="48"/>
  <c r="DJ28" i="48"/>
  <c r="DR28" i="48"/>
  <c r="DZ28" i="48"/>
  <c r="DI29" i="48"/>
  <c r="DM29" i="48"/>
  <c r="DQ29" i="48"/>
  <c r="DU29" i="48"/>
  <c r="DY29" i="48"/>
  <c r="EC29" i="48"/>
  <c r="DW30" i="48"/>
  <c r="EP32" i="48"/>
  <c r="DT33" i="48"/>
  <c r="FE33" i="48"/>
  <c r="DL34" i="48"/>
  <c r="DT34" i="48"/>
  <c r="EB34" i="48"/>
  <c r="DR35" i="48"/>
  <c r="DJ36" i="48"/>
  <c r="DR36" i="48"/>
  <c r="DZ36" i="48"/>
  <c r="DI37" i="48"/>
  <c r="DM37" i="48"/>
  <c r="DQ37" i="48"/>
  <c r="DU37" i="48"/>
  <c r="DY37" i="48"/>
  <c r="EC37" i="48"/>
  <c r="DW38" i="48"/>
  <c r="DN40" i="48"/>
  <c r="DV40" i="48"/>
  <c r="ED40" i="48"/>
  <c r="EP40" i="48"/>
  <c r="DT41" i="48"/>
  <c r="FE41" i="48"/>
  <c r="DL42" i="48"/>
  <c r="DT42" i="48"/>
  <c r="EB42" i="48"/>
  <c r="DR43" i="48"/>
  <c r="DJ44" i="48"/>
  <c r="DR44" i="48"/>
  <c r="DZ44" i="48"/>
  <c r="DI45" i="48"/>
  <c r="DM45" i="48"/>
  <c r="DQ45" i="48"/>
  <c r="DU45" i="48"/>
  <c r="DY45" i="48"/>
  <c r="EC45" i="48"/>
  <c r="DW46" i="48"/>
  <c r="DN48" i="48"/>
  <c r="DV48" i="48"/>
  <c r="ED48" i="48"/>
  <c r="EP48" i="48"/>
  <c r="DT49" i="48"/>
  <c r="FE49" i="48"/>
  <c r="DL50" i="48"/>
  <c r="DT50" i="48"/>
  <c r="EB50" i="48"/>
  <c r="EH52" i="48"/>
  <c r="EX52" i="48"/>
  <c r="DO53" i="48"/>
  <c r="EO53" i="48"/>
  <c r="DI55" i="48"/>
  <c r="EI55" i="48"/>
  <c r="DQ55" i="48"/>
  <c r="EQ55" i="48"/>
  <c r="DY55" i="48"/>
  <c r="EY55" i="48"/>
  <c r="EM55" i="48"/>
  <c r="FC55" i="48"/>
  <c r="EP56" i="48"/>
  <c r="DX17" i="49"/>
  <c r="EX17" i="49"/>
  <c r="EW18" i="49"/>
  <c r="DK19" i="49"/>
  <c r="DG20" i="49"/>
  <c r="DK20" i="49"/>
  <c r="DO20" i="49"/>
  <c r="DS20" i="49"/>
  <c r="DW20" i="49"/>
  <c r="EA20" i="49"/>
  <c r="EE20" i="49"/>
  <c r="DK30" i="49"/>
  <c r="EK30" i="49"/>
  <c r="DS30" i="49"/>
  <c r="ES30" i="49"/>
  <c r="EA30" i="49"/>
  <c r="FA30" i="49"/>
  <c r="EO30" i="49"/>
  <c r="EM33" i="49"/>
  <c r="EH34" i="49"/>
  <c r="EP34" i="49"/>
  <c r="ET34" i="49"/>
  <c r="FB34" i="49"/>
  <c r="EG55" i="48"/>
  <c r="EK55" i="48"/>
  <c r="EO55" i="48"/>
  <c r="ES55" i="48"/>
  <c r="EW55" i="48"/>
  <c r="FA55" i="48"/>
  <c r="FE55" i="48"/>
  <c r="EJ56" i="48"/>
  <c r="EN56" i="48"/>
  <c r="ER56" i="48"/>
  <c r="EV56" i="48"/>
  <c r="EZ56" i="48"/>
  <c r="FD56" i="48"/>
  <c r="DM56" i="48"/>
  <c r="EC56" i="48"/>
  <c r="DS17" i="49"/>
  <c r="DW17" i="49"/>
  <c r="EA17" i="49"/>
  <c r="EE17" i="49"/>
  <c r="EJ18" i="49"/>
  <c r="EN18" i="49"/>
  <c r="ER18" i="49"/>
  <c r="EV18" i="49"/>
  <c r="EZ18" i="49"/>
  <c r="FD18" i="49"/>
  <c r="DN20" i="49"/>
  <c r="ED20" i="49"/>
  <c r="DI21" i="49"/>
  <c r="DY21" i="49"/>
  <c r="EP22" i="49"/>
  <c r="DJ23" i="49"/>
  <c r="DN23" i="49"/>
  <c r="DR23" i="49"/>
  <c r="DV23" i="49"/>
  <c r="DZ23" i="49"/>
  <c r="ED23" i="49"/>
  <c r="FE24" i="49"/>
  <c r="EI24" i="49"/>
  <c r="EQ24" i="49"/>
  <c r="EY24" i="49"/>
  <c r="EJ25" i="49"/>
  <c r="EN25" i="49"/>
  <c r="ER25" i="49"/>
  <c r="EV25" i="49"/>
  <c r="EZ25" i="49"/>
  <c r="FD25" i="49"/>
  <c r="DM25" i="49"/>
  <c r="EC25" i="49"/>
  <c r="EI26" i="49"/>
  <c r="EM26" i="49"/>
  <c r="EQ26" i="49"/>
  <c r="EU26" i="49"/>
  <c r="EY26" i="49"/>
  <c r="FC26" i="49"/>
  <c r="EK26" i="49"/>
  <c r="ES26" i="49"/>
  <c r="FA26" i="49"/>
  <c r="DV28" i="49"/>
  <c r="ER28" i="49"/>
  <c r="EG29" i="49"/>
  <c r="EK29" i="49"/>
  <c r="EO29" i="49"/>
  <c r="ES29" i="49"/>
  <c r="EW29" i="49"/>
  <c r="FA29" i="49"/>
  <c r="FE29" i="49"/>
  <c r="EJ30" i="49"/>
  <c r="EN30" i="49"/>
  <c r="ER30" i="49"/>
  <c r="FJ30" i="49" s="1"/>
  <c r="BD30" i="49" s="1"/>
  <c r="EV30" i="49"/>
  <c r="EZ30" i="49"/>
  <c r="FD30" i="49"/>
  <c r="DL30" i="49"/>
  <c r="EB30" i="49"/>
  <c r="ET30" i="49"/>
  <c r="EH31" i="49"/>
  <c r="EL31" i="49"/>
  <c r="EP31" i="49"/>
  <c r="ET31" i="49"/>
  <c r="EU32" i="49"/>
  <c r="DI33" i="49"/>
  <c r="DY33" i="49"/>
  <c r="DT34" i="49"/>
  <c r="DG35" i="49"/>
  <c r="FE35" i="49"/>
  <c r="DI36" i="49"/>
  <c r="DM36" i="49"/>
  <c r="DQ36" i="49"/>
  <c r="DU36" i="49"/>
  <c r="DY36" i="49"/>
  <c r="EC36" i="49"/>
  <c r="DM37" i="49"/>
  <c r="EC37" i="49"/>
  <c r="EQ37" i="49"/>
  <c r="DL38" i="49"/>
  <c r="EO38" i="49"/>
  <c r="EX38" i="49"/>
  <c r="DO39" i="49"/>
  <c r="FA39" i="49"/>
  <c r="EU40" i="49"/>
  <c r="DI41" i="49"/>
  <c r="DY41" i="49"/>
  <c r="DT42" i="49"/>
  <c r="DG43" i="49"/>
  <c r="FG43" i="49" s="1"/>
  <c r="BC43" i="49" s="1"/>
  <c r="EV43" i="49"/>
  <c r="FE43" i="49"/>
  <c r="DI44" i="49"/>
  <c r="DM44" i="49"/>
  <c r="DQ44" i="49"/>
  <c r="DU44" i="49"/>
  <c r="DY44" i="49"/>
  <c r="EC44" i="49"/>
  <c r="DJ44" i="49"/>
  <c r="DZ44" i="49"/>
  <c r="EN44" i="49"/>
  <c r="DM45" i="49"/>
  <c r="EC45" i="49"/>
  <c r="EQ45" i="49"/>
  <c r="DL46" i="49"/>
  <c r="EO46" i="49"/>
  <c r="EX46" i="49"/>
  <c r="DO47" i="49"/>
  <c r="FA47" i="49"/>
  <c r="DV49" i="49"/>
  <c r="EH50" i="49"/>
  <c r="DL50" i="49"/>
  <c r="ET50" i="49"/>
  <c r="EX50" i="49"/>
  <c r="EB50" i="49"/>
  <c r="EN51" i="49"/>
  <c r="EJ52" i="49"/>
  <c r="DJ52" i="49"/>
  <c r="EZ52" i="49"/>
  <c r="DZ52" i="49"/>
  <c r="DV52" i="49"/>
  <c r="DV53" i="49"/>
  <c r="EH54" i="49"/>
  <c r="DL54" i="49"/>
  <c r="ET54" i="49"/>
  <c r="EX54" i="49"/>
  <c r="EB54" i="49"/>
  <c r="EG54" i="49"/>
  <c r="EN55" i="49"/>
  <c r="DJ56" i="49"/>
  <c r="EJ56" i="49"/>
  <c r="EZ56" i="49"/>
  <c r="DZ56" i="49"/>
  <c r="DV56" i="49"/>
  <c r="ED17" i="50"/>
  <c r="EZ18" i="50"/>
  <c r="DZ18" i="50"/>
  <c r="EX18" i="50"/>
  <c r="FA19" i="50"/>
  <c r="DY21" i="50"/>
  <c r="DL22" i="50"/>
  <c r="DO23" i="50"/>
  <c r="DN24" i="50"/>
  <c r="ER24" i="50"/>
  <c r="EV24" i="50"/>
  <c r="ED24" i="50"/>
  <c r="EI25" i="50"/>
  <c r="EB26" i="50"/>
  <c r="EX26" i="50"/>
  <c r="DJ28" i="50"/>
  <c r="DJ29" i="50"/>
  <c r="DN29" i="50"/>
  <c r="DR29" i="50"/>
  <c r="DV29" i="50"/>
  <c r="DZ29" i="50"/>
  <c r="ED29" i="50"/>
  <c r="EH30" i="50"/>
  <c r="DL30" i="50"/>
  <c r="ET30" i="50"/>
  <c r="EX30" i="50"/>
  <c r="EB30" i="50"/>
  <c r="ER32" i="50"/>
  <c r="DR32" i="50"/>
  <c r="DO32" i="50"/>
  <c r="EN32" i="50"/>
  <c r="DQ33" i="50"/>
  <c r="FC33" i="50"/>
  <c r="DG36" i="50"/>
  <c r="DW36" i="50"/>
  <c r="DU37" i="50"/>
  <c r="EM37" i="50"/>
  <c r="DG39" i="50"/>
  <c r="DK39" i="50"/>
  <c r="EO39" i="50"/>
  <c r="EW39" i="50"/>
  <c r="EA39" i="50"/>
  <c r="FE39" i="50"/>
  <c r="DS39" i="50"/>
  <c r="DZ40" i="50"/>
  <c r="FD40" i="50"/>
  <c r="DI41" i="50"/>
  <c r="DY41" i="50"/>
  <c r="DO42" i="50"/>
  <c r="EO42" i="50"/>
  <c r="EE42" i="50"/>
  <c r="FE42" i="50"/>
  <c r="EW42" i="50"/>
  <c r="DJ44" i="50"/>
  <c r="DJ45" i="50"/>
  <c r="DN45" i="50"/>
  <c r="EP46" i="50"/>
  <c r="DP46" i="50"/>
  <c r="DY53" i="50"/>
  <c r="EA18" i="51"/>
  <c r="EI19" i="51"/>
  <c r="DQ19" i="51"/>
  <c r="EY19" i="51"/>
  <c r="FC19" i="51"/>
  <c r="DH20" i="51"/>
  <c r="EM24" i="51"/>
  <c r="DM24" i="51"/>
  <c r="EU24" i="51"/>
  <c r="DU24" i="51"/>
  <c r="FC24" i="51"/>
  <c r="EC24" i="51"/>
  <c r="DQ24" i="51"/>
  <c r="EN26" i="51"/>
  <c r="DN26" i="51"/>
  <c r="DV26" i="51"/>
  <c r="EV26" i="51"/>
  <c r="DN30" i="51"/>
  <c r="EN30" i="51"/>
  <c r="DR30" i="51"/>
  <c r="ER30" i="51"/>
  <c r="ED30" i="51"/>
  <c r="FD30" i="51"/>
  <c r="DU33" i="51"/>
  <c r="EG35" i="51"/>
  <c r="DG35" i="51"/>
  <c r="ES35" i="51"/>
  <c r="DS35" i="51"/>
  <c r="EI36" i="51"/>
  <c r="DI36" i="51"/>
  <c r="EQ36" i="51"/>
  <c r="DQ36" i="51"/>
  <c r="EY36" i="51"/>
  <c r="DY36" i="51"/>
  <c r="DI40" i="51"/>
  <c r="EG22" i="52"/>
  <c r="DG22" i="52"/>
  <c r="EO22" i="52"/>
  <c r="DO22" i="52"/>
  <c r="EW22" i="52"/>
  <c r="DW22" i="52"/>
  <c r="FE22" i="52"/>
  <c r="EE22" i="52"/>
  <c r="ED22" i="52"/>
  <c r="FD22" i="52"/>
  <c r="EN30" i="52"/>
  <c r="EJ37" i="52"/>
  <c r="DJ37" i="52"/>
  <c r="EN37" i="52"/>
  <c r="DN37" i="52"/>
  <c r="ER37" i="52"/>
  <c r="DR37" i="52"/>
  <c r="EZ37" i="52"/>
  <c r="DZ37" i="52"/>
  <c r="FD37" i="52"/>
  <c r="ED37" i="52"/>
  <c r="DI39" i="52"/>
  <c r="EI39" i="52"/>
  <c r="DM39" i="52"/>
  <c r="EM39" i="52"/>
  <c r="DQ39" i="52"/>
  <c r="EQ39" i="52"/>
  <c r="DU39" i="52"/>
  <c r="EU39" i="52"/>
  <c r="EG38" i="49"/>
  <c r="DS39" i="49"/>
  <c r="EG39" i="49"/>
  <c r="DJ41" i="49"/>
  <c r="DR41" i="49"/>
  <c r="DZ41" i="49"/>
  <c r="EM41" i="49"/>
  <c r="FC41" i="49"/>
  <c r="DX42" i="49"/>
  <c r="EL42" i="49"/>
  <c r="EN43" i="49"/>
  <c r="ED44" i="49"/>
  <c r="ER44" i="49"/>
  <c r="EG46" i="49"/>
  <c r="DS47" i="49"/>
  <c r="EG47" i="49"/>
  <c r="DV51" i="49"/>
  <c r="EV51" i="49"/>
  <c r="DV55" i="49"/>
  <c r="EV55" i="49"/>
  <c r="DM20" i="50"/>
  <c r="EM20" i="50"/>
  <c r="EC20" i="50"/>
  <c r="FC20" i="50"/>
  <c r="ES23" i="50"/>
  <c r="DS23" i="50"/>
  <c r="DW23" i="50"/>
  <c r="DZ24" i="50"/>
  <c r="EP26" i="50"/>
  <c r="DP26" i="50"/>
  <c r="EH26" i="50"/>
  <c r="ER28" i="50"/>
  <c r="DR28" i="50"/>
  <c r="EN28" i="50"/>
  <c r="DI37" i="50"/>
  <c r="DY37" i="50"/>
  <c r="EQ37" i="50"/>
  <c r="DO38" i="50"/>
  <c r="EO38" i="50"/>
  <c r="EE38" i="50"/>
  <c r="FE38" i="50"/>
  <c r="EW38" i="50"/>
  <c r="DJ40" i="50"/>
  <c r="ER44" i="50"/>
  <c r="DR44" i="50"/>
  <c r="EN44" i="50"/>
  <c r="DG52" i="50"/>
  <c r="EG18" i="51"/>
  <c r="FJ18" i="51" s="1"/>
  <c r="BD18" i="51" s="1"/>
  <c r="DG18" i="51"/>
  <c r="EW18" i="51"/>
  <c r="DW18" i="51"/>
  <c r="FE18" i="51"/>
  <c r="EE18" i="51"/>
  <c r="EU19" i="51"/>
  <c r="DU19" i="51"/>
  <c r="EQ33" i="51"/>
  <c r="DN50" i="51"/>
  <c r="EN50" i="51"/>
  <c r="DV50" i="51"/>
  <c r="EV50" i="51"/>
  <c r="ED50" i="51"/>
  <c r="FD50" i="51"/>
  <c r="DM21" i="52"/>
  <c r="EM21" i="52"/>
  <c r="DU21" i="52"/>
  <c r="EU21" i="52"/>
  <c r="EC21" i="52"/>
  <c r="FC21" i="52"/>
  <c r="DI18" i="53"/>
  <c r="DM25" i="53"/>
  <c r="EM25" i="53"/>
  <c r="EQ25" i="53"/>
  <c r="DQ25" i="53"/>
  <c r="EU25" i="53"/>
  <c r="DU25" i="53"/>
  <c r="FC25" i="53"/>
  <c r="EC25" i="53"/>
  <c r="DI25" i="53"/>
  <c r="EI37" i="53"/>
  <c r="DI37" i="53"/>
  <c r="EM37" i="53"/>
  <c r="DM37" i="53"/>
  <c r="EQ37" i="53"/>
  <c r="DQ37" i="53"/>
  <c r="EU37" i="53"/>
  <c r="DU37" i="53"/>
  <c r="EY37" i="53"/>
  <c r="DY37" i="53"/>
  <c r="FC37" i="53"/>
  <c r="EC37" i="53"/>
  <c r="DL37" i="53"/>
  <c r="EL37" i="53"/>
  <c r="DX37" i="53"/>
  <c r="EX37" i="53"/>
  <c r="DK48" i="53"/>
  <c r="EK48" i="53"/>
  <c r="DS48" i="53"/>
  <c r="ES48" i="53"/>
  <c r="EA48" i="53"/>
  <c r="FA48" i="53"/>
  <c r="DZ21" i="49"/>
  <c r="ED21" i="49"/>
  <c r="DI22" i="49"/>
  <c r="DM22" i="49"/>
  <c r="DQ22" i="49"/>
  <c r="DU22" i="49"/>
  <c r="DY22" i="49"/>
  <c r="EC22" i="49"/>
  <c r="EM24" i="49"/>
  <c r="EU24" i="49"/>
  <c r="FC24" i="49"/>
  <c r="EG26" i="49"/>
  <c r="EO26" i="49"/>
  <c r="EW26" i="49"/>
  <c r="FE26" i="49"/>
  <c r="DH27" i="49"/>
  <c r="DL27" i="49"/>
  <c r="DP27" i="49"/>
  <c r="DT27" i="49"/>
  <c r="DX27" i="49"/>
  <c r="EB27" i="49"/>
  <c r="DN28" i="49"/>
  <c r="ED28" i="49"/>
  <c r="EH30" i="49"/>
  <c r="EX30" i="49"/>
  <c r="DI34" i="49"/>
  <c r="DM34" i="49"/>
  <c r="DQ34" i="49"/>
  <c r="DU34" i="49"/>
  <c r="DY34" i="49"/>
  <c r="EC34" i="49"/>
  <c r="DO35" i="49"/>
  <c r="DI37" i="49"/>
  <c r="DY37" i="49"/>
  <c r="DT38" i="49"/>
  <c r="EH38" i="49"/>
  <c r="FE38" i="49"/>
  <c r="DH39" i="49"/>
  <c r="DL39" i="49"/>
  <c r="DP39" i="49"/>
  <c r="DT39" i="49"/>
  <c r="DX39" i="49"/>
  <c r="EB39" i="49"/>
  <c r="DI42" i="49"/>
  <c r="DM42" i="49"/>
  <c r="DQ42" i="49"/>
  <c r="DU42" i="49"/>
  <c r="DY42" i="49"/>
  <c r="EC42" i="49"/>
  <c r="DO43" i="49"/>
  <c r="DI45" i="49"/>
  <c r="DY45" i="49"/>
  <c r="DT46" i="49"/>
  <c r="EH46" i="49"/>
  <c r="FE46" i="49"/>
  <c r="DH47" i="49"/>
  <c r="DL47" i="49"/>
  <c r="DP47" i="49"/>
  <c r="DT47" i="49"/>
  <c r="DX47" i="49"/>
  <c r="EB47" i="49"/>
  <c r="DU48" i="49"/>
  <c r="EU48" i="49"/>
  <c r="DN49" i="49"/>
  <c r="ED49" i="49"/>
  <c r="DP50" i="49"/>
  <c r="DN53" i="49"/>
  <c r="ED53" i="49"/>
  <c r="DP54" i="49"/>
  <c r="EH17" i="50"/>
  <c r="DH17" i="50"/>
  <c r="DX17" i="50"/>
  <c r="EX17" i="50"/>
  <c r="EB17" i="50"/>
  <c r="FB17" i="50"/>
  <c r="ET17" i="50"/>
  <c r="EU20" i="50"/>
  <c r="EE23" i="50"/>
  <c r="FA23" i="50"/>
  <c r="EJ24" i="50"/>
  <c r="DY25" i="50"/>
  <c r="DL26" i="50"/>
  <c r="DV28" i="50"/>
  <c r="DP30" i="50"/>
  <c r="DI33" i="50"/>
  <c r="DY33" i="50"/>
  <c r="DO34" i="50"/>
  <c r="EO34" i="50"/>
  <c r="EE34" i="50"/>
  <c r="FE34" i="50"/>
  <c r="EW34" i="50"/>
  <c r="EE36" i="50"/>
  <c r="EC37" i="50"/>
  <c r="EG38" i="50"/>
  <c r="ER40" i="50"/>
  <c r="DR40" i="50"/>
  <c r="EN40" i="50"/>
  <c r="DV44" i="50"/>
  <c r="FE52" i="50"/>
  <c r="EE52" i="50"/>
  <c r="EM53" i="50"/>
  <c r="DM53" i="50"/>
  <c r="DU53" i="50"/>
  <c r="EU53" i="50"/>
  <c r="DI53" i="50"/>
  <c r="EQ53" i="50"/>
  <c r="DN56" i="50"/>
  <c r="EN56" i="50"/>
  <c r="EV56" i="50"/>
  <c r="DV56" i="50"/>
  <c r="ED56" i="50"/>
  <c r="FD56" i="50"/>
  <c r="DR56" i="50"/>
  <c r="EV23" i="51"/>
  <c r="DV23" i="51"/>
  <c r="FD23" i="51"/>
  <c r="ED23" i="51"/>
  <c r="EJ31" i="51"/>
  <c r="DJ31" i="51"/>
  <c r="EV31" i="51"/>
  <c r="DV31" i="51"/>
  <c r="EZ31" i="51"/>
  <c r="DZ31" i="51"/>
  <c r="ED31" i="51"/>
  <c r="FD31" i="51"/>
  <c r="EN31" i="51"/>
  <c r="DL32" i="51"/>
  <c r="EL32" i="51"/>
  <c r="DP32" i="51"/>
  <c r="EP32" i="51"/>
  <c r="EB32" i="51"/>
  <c r="FB32" i="51"/>
  <c r="EI38" i="51"/>
  <c r="DI38" i="51"/>
  <c r="EQ38" i="51"/>
  <c r="DQ38" i="51"/>
  <c r="EY38" i="51"/>
  <c r="DY38" i="51"/>
  <c r="DP38" i="51"/>
  <c r="EP38" i="51"/>
  <c r="DN54" i="51"/>
  <c r="EN54" i="51"/>
  <c r="DV54" i="51"/>
  <c r="EV54" i="51"/>
  <c r="ED54" i="51"/>
  <c r="FD54" i="51"/>
  <c r="EG30" i="52"/>
  <c r="DG30" i="52"/>
  <c r="EO30" i="52"/>
  <c r="DO30" i="52"/>
  <c r="EW30" i="52"/>
  <c r="DW30" i="52"/>
  <c r="FE30" i="52"/>
  <c r="EE30" i="52"/>
  <c r="ED30" i="52"/>
  <c r="FD30" i="52"/>
  <c r="EJ40" i="52"/>
  <c r="DJ40" i="52"/>
  <c r="EN40" i="52"/>
  <c r="DN40" i="52"/>
  <c r="EV40" i="52"/>
  <c r="DV40" i="52"/>
  <c r="EZ40" i="52"/>
  <c r="DZ40" i="52"/>
  <c r="FD40" i="52"/>
  <c r="ED40" i="52"/>
  <c r="DJ54" i="52"/>
  <c r="EJ54" i="52"/>
  <c r="DN54" i="52"/>
  <c r="EN54" i="52"/>
  <c r="DR54" i="52"/>
  <c r="ER54" i="52"/>
  <c r="DV54" i="52"/>
  <c r="EV54" i="52"/>
  <c r="DZ54" i="52"/>
  <c r="EZ54" i="52"/>
  <c r="ED54" i="52"/>
  <c r="FD54" i="52"/>
  <c r="EY25" i="53"/>
  <c r="DS36" i="53"/>
  <c r="ES36" i="53"/>
  <c r="EJ52" i="48"/>
  <c r="EN52" i="48"/>
  <c r="ER52" i="48"/>
  <c r="EV52" i="48"/>
  <c r="EZ52" i="48"/>
  <c r="FD52" i="48"/>
  <c r="DJ52" i="48"/>
  <c r="DR52" i="48"/>
  <c r="DZ52" i="48"/>
  <c r="DI53" i="48"/>
  <c r="DM53" i="48"/>
  <c r="DQ53" i="48"/>
  <c r="DU53" i="48"/>
  <c r="DY53" i="48"/>
  <c r="EC53" i="48"/>
  <c r="DN55" i="48"/>
  <c r="ED55" i="48"/>
  <c r="DJ17" i="49"/>
  <c r="EN17" i="49"/>
  <c r="EW17" i="49"/>
  <c r="FE17" i="49"/>
  <c r="EI18" i="49"/>
  <c r="EM18" i="49"/>
  <c r="EH18" i="49"/>
  <c r="EL18" i="49"/>
  <c r="EP18" i="49"/>
  <c r="ET18" i="49"/>
  <c r="EX18" i="49"/>
  <c r="FB18" i="49"/>
  <c r="DI20" i="49"/>
  <c r="DM20" i="49"/>
  <c r="DQ20" i="49"/>
  <c r="DU20" i="49"/>
  <c r="DY20" i="49"/>
  <c r="EC20" i="49"/>
  <c r="EM20" i="49"/>
  <c r="EU20" i="49"/>
  <c r="FC20" i="49"/>
  <c r="DH21" i="49"/>
  <c r="FG21" i="49" s="1"/>
  <c r="BC21" i="49" s="1"/>
  <c r="DL21" i="49"/>
  <c r="DP21" i="49"/>
  <c r="DT21" i="49"/>
  <c r="DX21" i="49"/>
  <c r="EB21" i="49"/>
  <c r="DG22" i="49"/>
  <c r="DK22" i="49"/>
  <c r="DO22" i="49"/>
  <c r="DS22" i="49"/>
  <c r="DW22" i="49"/>
  <c r="EA22" i="49"/>
  <c r="EE22" i="49"/>
  <c r="EG22" i="49"/>
  <c r="EO22" i="49"/>
  <c r="EW22" i="49"/>
  <c r="FE22" i="49"/>
  <c r="DH23" i="49"/>
  <c r="DL23" i="49"/>
  <c r="DP23" i="49"/>
  <c r="DT23" i="49"/>
  <c r="DX23" i="49"/>
  <c r="EB23" i="49"/>
  <c r="EJ23" i="49"/>
  <c r="ER23" i="49"/>
  <c r="EZ23" i="49"/>
  <c r="DN24" i="49"/>
  <c r="ED24" i="49"/>
  <c r="EL25" i="49"/>
  <c r="ET25" i="49"/>
  <c r="FB25" i="49"/>
  <c r="DJ27" i="49"/>
  <c r="DN27" i="49"/>
  <c r="DR27" i="49"/>
  <c r="DV27" i="49"/>
  <c r="DZ27" i="49"/>
  <c r="ED27" i="49"/>
  <c r="DK27" i="49"/>
  <c r="EA27" i="49"/>
  <c r="EJ29" i="49"/>
  <c r="EN29" i="49"/>
  <c r="ER29" i="49"/>
  <c r="EV29" i="49"/>
  <c r="EZ29" i="49"/>
  <c r="FD29" i="49"/>
  <c r="DM29" i="49"/>
  <c r="EC29" i="49"/>
  <c r="EI30" i="49"/>
  <c r="EM30" i="49"/>
  <c r="EQ30" i="49"/>
  <c r="EU30" i="49"/>
  <c r="EY30" i="49"/>
  <c r="FC30" i="49"/>
  <c r="FA31" i="49"/>
  <c r="EN31" i="49"/>
  <c r="EV31" i="49"/>
  <c r="FC32" i="49"/>
  <c r="DH33" i="49"/>
  <c r="DL33" i="49"/>
  <c r="DP33" i="49"/>
  <c r="DT33" i="49"/>
  <c r="DX33" i="49"/>
  <c r="EB33" i="49"/>
  <c r="DG34" i="49"/>
  <c r="DK34" i="49"/>
  <c r="DO34" i="49"/>
  <c r="DS34" i="49"/>
  <c r="DW34" i="49"/>
  <c r="EA34" i="49"/>
  <c r="EE34" i="49"/>
  <c r="DP34" i="49"/>
  <c r="EG34" i="49"/>
  <c r="DS35" i="49"/>
  <c r="DG36" i="49"/>
  <c r="DK36" i="49"/>
  <c r="DO36" i="49"/>
  <c r="DS36" i="49"/>
  <c r="DW36" i="49"/>
  <c r="EA36" i="49"/>
  <c r="EE36" i="49"/>
  <c r="EM36" i="49"/>
  <c r="EI38" i="49"/>
  <c r="EM38" i="49"/>
  <c r="EQ38" i="49"/>
  <c r="EU38" i="49"/>
  <c r="EY38" i="49"/>
  <c r="FC38" i="49"/>
  <c r="EW38" i="49"/>
  <c r="DJ39" i="49"/>
  <c r="DN39" i="49"/>
  <c r="DR39" i="49"/>
  <c r="DV39" i="49"/>
  <c r="DZ39" i="49"/>
  <c r="ED39" i="49"/>
  <c r="EN39" i="49"/>
  <c r="FC40" i="49"/>
  <c r="DH41" i="49"/>
  <c r="DL41" i="49"/>
  <c r="DP41" i="49"/>
  <c r="DT41" i="49"/>
  <c r="DX41" i="49"/>
  <c r="EB41" i="49"/>
  <c r="DN41" i="49"/>
  <c r="DV41" i="49"/>
  <c r="ED41" i="49"/>
  <c r="DG42" i="49"/>
  <c r="DK42" i="49"/>
  <c r="DO42" i="49"/>
  <c r="DS42" i="49"/>
  <c r="DW42" i="49"/>
  <c r="EA42" i="49"/>
  <c r="EE42" i="49"/>
  <c r="DP42" i="49"/>
  <c r="EG42" i="49"/>
  <c r="DS43" i="49"/>
  <c r="FD43" i="49"/>
  <c r="DG44" i="49"/>
  <c r="DK44" i="49"/>
  <c r="DO44" i="49"/>
  <c r="DS44" i="49"/>
  <c r="DW44" i="49"/>
  <c r="EA44" i="49"/>
  <c r="EE44" i="49"/>
  <c r="DV44" i="49"/>
  <c r="EM44" i="49"/>
  <c r="EJ45" i="49"/>
  <c r="EN45" i="49"/>
  <c r="ER45" i="49"/>
  <c r="EV45" i="49"/>
  <c r="EZ45" i="49"/>
  <c r="FD45" i="49"/>
  <c r="DJ45" i="49"/>
  <c r="DR45" i="49"/>
  <c r="DZ45" i="49"/>
  <c r="EI46" i="49"/>
  <c r="EM46" i="49"/>
  <c r="EQ46" i="49"/>
  <c r="EU46" i="49"/>
  <c r="EY46" i="49"/>
  <c r="FC46" i="49"/>
  <c r="EW46" i="49"/>
  <c r="DJ47" i="49"/>
  <c r="DN47" i="49"/>
  <c r="DR47" i="49"/>
  <c r="DV47" i="49"/>
  <c r="DZ47" i="49"/>
  <c r="ED47" i="49"/>
  <c r="EN47" i="49"/>
  <c r="EZ48" i="49"/>
  <c r="FD48" i="49"/>
  <c r="ED48" i="49"/>
  <c r="DR49" i="49"/>
  <c r="DO50" i="49"/>
  <c r="EO50" i="49"/>
  <c r="EE50" i="49"/>
  <c r="FE50" i="49"/>
  <c r="EW50" i="49"/>
  <c r="FD51" i="49"/>
  <c r="DN52" i="49"/>
  <c r="ER52" i="49"/>
  <c r="DR53" i="49"/>
  <c r="DO54" i="49"/>
  <c r="EO54" i="49"/>
  <c r="EE54" i="49"/>
  <c r="FE54" i="49"/>
  <c r="EW54" i="49"/>
  <c r="FD55" i="49"/>
  <c r="EU56" i="49"/>
  <c r="DN56" i="49"/>
  <c r="ER56" i="49"/>
  <c r="ES19" i="50"/>
  <c r="DS19" i="50"/>
  <c r="DW19" i="50"/>
  <c r="DZ20" i="50"/>
  <c r="EP22" i="50"/>
  <c r="DP22" i="50"/>
  <c r="EH22" i="50"/>
  <c r="DG23" i="50"/>
  <c r="EK23" i="50"/>
  <c r="DM24" i="50"/>
  <c r="EM24" i="50"/>
  <c r="EC24" i="50"/>
  <c r="FC24" i="50"/>
  <c r="DJ25" i="50"/>
  <c r="DN25" i="50"/>
  <c r="DR25" i="50"/>
  <c r="DV25" i="50"/>
  <c r="DZ25" i="50"/>
  <c r="ED25" i="50"/>
  <c r="DM25" i="50"/>
  <c r="EC25" i="50"/>
  <c r="DT26" i="50"/>
  <c r="ES27" i="50"/>
  <c r="DS27" i="50"/>
  <c r="DW27" i="50"/>
  <c r="DZ28" i="50"/>
  <c r="FD28" i="50"/>
  <c r="DI29" i="50"/>
  <c r="DY29" i="50"/>
  <c r="DO30" i="50"/>
  <c r="EO30" i="50"/>
  <c r="EE30" i="50"/>
  <c r="FE30" i="50"/>
  <c r="EW30" i="50"/>
  <c r="DJ32" i="50"/>
  <c r="EE32" i="50"/>
  <c r="DJ33" i="50"/>
  <c r="DN33" i="50"/>
  <c r="DR33" i="50"/>
  <c r="DV33" i="50"/>
  <c r="DZ33" i="50"/>
  <c r="ED33" i="50"/>
  <c r="EH34" i="50"/>
  <c r="DL34" i="50"/>
  <c r="ET34" i="50"/>
  <c r="EX34" i="50"/>
  <c r="EB34" i="50"/>
  <c r="EG34" i="50"/>
  <c r="ER36" i="50"/>
  <c r="DR36" i="50"/>
  <c r="DO36" i="50"/>
  <c r="EN36" i="50"/>
  <c r="DG40" i="50"/>
  <c r="DW40" i="50"/>
  <c r="DV40" i="50"/>
  <c r="DU41" i="50"/>
  <c r="DP42" i="50"/>
  <c r="EG43" i="50"/>
  <c r="DK43" i="50"/>
  <c r="EO43" i="50"/>
  <c r="EW43" i="50"/>
  <c r="EA43" i="50"/>
  <c r="FE43" i="50"/>
  <c r="DS43" i="50"/>
  <c r="DZ44" i="50"/>
  <c r="FD44" i="50"/>
  <c r="EM45" i="50"/>
  <c r="DM45" i="50"/>
  <c r="DU45" i="50"/>
  <c r="EU45" i="50"/>
  <c r="DI45" i="50"/>
  <c r="EH46" i="50"/>
  <c r="DL46" i="50"/>
  <c r="ET46" i="50"/>
  <c r="EX46" i="50"/>
  <c r="EB46" i="50"/>
  <c r="EN48" i="50"/>
  <c r="DN48" i="50"/>
  <c r="ER48" i="50"/>
  <c r="DR48" i="50"/>
  <c r="DZ48" i="50"/>
  <c r="EZ48" i="50"/>
  <c r="ED48" i="50"/>
  <c r="FD48" i="50"/>
  <c r="DO50" i="50"/>
  <c r="EO50" i="50"/>
  <c r="DW50" i="50"/>
  <c r="EW50" i="50"/>
  <c r="EE50" i="50"/>
  <c r="FE50" i="50"/>
  <c r="ES51" i="50"/>
  <c r="DS51" i="50"/>
  <c r="DO52" i="50"/>
  <c r="FC53" i="50"/>
  <c r="EP54" i="50"/>
  <c r="DP54" i="50"/>
  <c r="EH17" i="51"/>
  <c r="DH17" i="51"/>
  <c r="DL17" i="51"/>
  <c r="EL17" i="51"/>
  <c r="EP17" i="51"/>
  <c r="DP17" i="51"/>
  <c r="EX17" i="51"/>
  <c r="DX17" i="51"/>
  <c r="EB17" i="51"/>
  <c r="FB17" i="51"/>
  <c r="ET17" i="51"/>
  <c r="DS18" i="51"/>
  <c r="EM19" i="51"/>
  <c r="EL20" i="51"/>
  <c r="ET20" i="51"/>
  <c r="FB20" i="51"/>
  <c r="DI24" i="51"/>
  <c r="DJ26" i="51"/>
  <c r="DG27" i="51"/>
  <c r="DO27" i="51"/>
  <c r="DW27" i="51"/>
  <c r="FA27" i="51"/>
  <c r="EE27" i="51"/>
  <c r="EH36" i="51"/>
  <c r="EX36" i="51"/>
  <c r="DM29" i="52"/>
  <c r="EM29" i="52"/>
  <c r="DU29" i="52"/>
  <c r="EU29" i="52"/>
  <c r="EC29" i="52"/>
  <c r="FC29" i="52"/>
  <c r="DV37" i="52"/>
  <c r="DZ30" i="53"/>
  <c r="EZ30" i="53"/>
  <c r="ED30" i="53"/>
  <c r="FD30" i="53"/>
  <c r="ET34" i="53"/>
  <c r="DT34" i="53"/>
  <c r="DG34" i="53"/>
  <c r="EG34" i="53"/>
  <c r="FJ34" i="53" s="1"/>
  <c r="BD34" i="53" s="1"/>
  <c r="EK34" i="53"/>
  <c r="DK34" i="53"/>
  <c r="DN53" i="54"/>
  <c r="EN53" i="54"/>
  <c r="EV53" i="54"/>
  <c r="DV53" i="54"/>
  <c r="DI49" i="49"/>
  <c r="DQ49" i="49"/>
  <c r="DY49" i="49"/>
  <c r="DT50" i="49"/>
  <c r="DH51" i="49"/>
  <c r="DL51" i="49"/>
  <c r="DP51" i="49"/>
  <c r="DT51" i="49"/>
  <c r="DX51" i="49"/>
  <c r="EB51" i="49"/>
  <c r="FE51" i="49"/>
  <c r="DI52" i="49"/>
  <c r="DM52" i="49"/>
  <c r="DQ52" i="49"/>
  <c r="DU52" i="49"/>
  <c r="DY52" i="49"/>
  <c r="EC52" i="49"/>
  <c r="EQ53" i="49"/>
  <c r="DI54" i="49"/>
  <c r="DM54" i="49"/>
  <c r="DQ54" i="49"/>
  <c r="DU54" i="49"/>
  <c r="DY54" i="49"/>
  <c r="EC54" i="49"/>
  <c r="DO55" i="49"/>
  <c r="EE55" i="49"/>
  <c r="EK17" i="50"/>
  <c r="EO17" i="50"/>
  <c r="DS17" i="50"/>
  <c r="EW17" i="50"/>
  <c r="EA17" i="50"/>
  <c r="FE17" i="50"/>
  <c r="DW17" i="50"/>
  <c r="ES17" i="50"/>
  <c r="DI18" i="50"/>
  <c r="DM18" i="50"/>
  <c r="DH18" i="50"/>
  <c r="ET18" i="50"/>
  <c r="FB18" i="50"/>
  <c r="EM18" i="50"/>
  <c r="DG20" i="50"/>
  <c r="DK20" i="50"/>
  <c r="DO20" i="50"/>
  <c r="DS20" i="50"/>
  <c r="DW20" i="50"/>
  <c r="EA20" i="50"/>
  <c r="EE20" i="50"/>
  <c r="DV20" i="50"/>
  <c r="DJ23" i="50"/>
  <c r="DN23" i="50"/>
  <c r="DR23" i="50"/>
  <c r="DV23" i="50"/>
  <c r="DZ23" i="50"/>
  <c r="ED23" i="50"/>
  <c r="EN23" i="50"/>
  <c r="DH25" i="50"/>
  <c r="FG25" i="50" s="1"/>
  <c r="BC25" i="50" s="1"/>
  <c r="DL25" i="50"/>
  <c r="DP25" i="50"/>
  <c r="DT25" i="50"/>
  <c r="DX25" i="50"/>
  <c r="EB25" i="50"/>
  <c r="DG26" i="50"/>
  <c r="DK26" i="50"/>
  <c r="DO26" i="50"/>
  <c r="DS26" i="50"/>
  <c r="DW26" i="50"/>
  <c r="EA26" i="50"/>
  <c r="EE26" i="50"/>
  <c r="EG26" i="50"/>
  <c r="DI28" i="50"/>
  <c r="DM28" i="50"/>
  <c r="DQ28" i="50"/>
  <c r="DU28" i="50"/>
  <c r="DY28" i="50"/>
  <c r="EC28" i="50"/>
  <c r="EI30" i="50"/>
  <c r="EM30" i="50"/>
  <c r="EQ30" i="50"/>
  <c r="EU30" i="50"/>
  <c r="EY30" i="50"/>
  <c r="FC30" i="50"/>
  <c r="DW31" i="50"/>
  <c r="EG31" i="50"/>
  <c r="DH33" i="50"/>
  <c r="DL33" i="50"/>
  <c r="DP33" i="50"/>
  <c r="DT33" i="50"/>
  <c r="DX33" i="50"/>
  <c r="EB33" i="50"/>
  <c r="EP33" i="50"/>
  <c r="DT34" i="50"/>
  <c r="EH35" i="50"/>
  <c r="EL35" i="50"/>
  <c r="EP35" i="50"/>
  <c r="ET35" i="50"/>
  <c r="EX35" i="50"/>
  <c r="FB35" i="50"/>
  <c r="DG35" i="50"/>
  <c r="DI36" i="50"/>
  <c r="DM36" i="50"/>
  <c r="DQ36" i="50"/>
  <c r="DU36" i="50"/>
  <c r="DY36" i="50"/>
  <c r="EC36" i="50"/>
  <c r="EI38" i="50"/>
  <c r="EM38" i="50"/>
  <c r="EQ38" i="50"/>
  <c r="EU38" i="50"/>
  <c r="EY38" i="50"/>
  <c r="FC38" i="50"/>
  <c r="DW39" i="50"/>
  <c r="EG39" i="50"/>
  <c r="DH41" i="50"/>
  <c r="DL41" i="50"/>
  <c r="DP41" i="50"/>
  <c r="DT41" i="50"/>
  <c r="DX41" i="50"/>
  <c r="EB41" i="50"/>
  <c r="EP41" i="50"/>
  <c r="DT42" i="50"/>
  <c r="EH43" i="50"/>
  <c r="EL43" i="50"/>
  <c r="EP43" i="50"/>
  <c r="ET43" i="50"/>
  <c r="EX43" i="50"/>
  <c r="FB43" i="50"/>
  <c r="DG43" i="50"/>
  <c r="DI44" i="50"/>
  <c r="DM44" i="50"/>
  <c r="DQ44" i="50"/>
  <c r="DU44" i="50"/>
  <c r="DY44" i="50"/>
  <c r="EC44" i="50"/>
  <c r="EI46" i="50"/>
  <c r="EM46" i="50"/>
  <c r="EQ46" i="50"/>
  <c r="EU46" i="50"/>
  <c r="EY46" i="50"/>
  <c r="FC46" i="50"/>
  <c r="EO46" i="50"/>
  <c r="DW47" i="50"/>
  <c r="EG47" i="50"/>
  <c r="DH49" i="50"/>
  <c r="DL49" i="50"/>
  <c r="DP49" i="50"/>
  <c r="DT49" i="50"/>
  <c r="DX49" i="50"/>
  <c r="EB49" i="50"/>
  <c r="EP49" i="50"/>
  <c r="EY49" i="50"/>
  <c r="DT50" i="50"/>
  <c r="EH51" i="50"/>
  <c r="EL51" i="50"/>
  <c r="EP51" i="50"/>
  <c r="ET51" i="50"/>
  <c r="EX51" i="50"/>
  <c r="FB51" i="50"/>
  <c r="DG51" i="50"/>
  <c r="DI52" i="50"/>
  <c r="DM52" i="50"/>
  <c r="DQ52" i="50"/>
  <c r="DU52" i="50"/>
  <c r="DY52" i="50"/>
  <c r="EC52" i="50"/>
  <c r="DR52" i="50"/>
  <c r="EI54" i="50"/>
  <c r="EM54" i="50"/>
  <c r="EQ54" i="50"/>
  <c r="EU54" i="50"/>
  <c r="EY54" i="50"/>
  <c r="FC54" i="50"/>
  <c r="EO54" i="50"/>
  <c r="DW55" i="50"/>
  <c r="EG55" i="50"/>
  <c r="ET18" i="51"/>
  <c r="EX18" i="51"/>
  <c r="FB18" i="51"/>
  <c r="DT18" i="51"/>
  <c r="EB18" i="51"/>
  <c r="EJ19" i="51"/>
  <c r="EN19" i="51"/>
  <c r="ER19" i="51"/>
  <c r="EV19" i="51"/>
  <c r="EZ19" i="51"/>
  <c r="FD19" i="51"/>
  <c r="EJ20" i="51"/>
  <c r="EN20" i="51"/>
  <c r="ER20" i="51"/>
  <c r="EV20" i="51"/>
  <c r="EZ20" i="51"/>
  <c r="FD20" i="51"/>
  <c r="EI20" i="51"/>
  <c r="EM20" i="51"/>
  <c r="EQ20" i="51"/>
  <c r="EU20" i="51"/>
  <c r="EY20" i="51"/>
  <c r="FC20" i="51"/>
  <c r="EI21" i="51"/>
  <c r="EM21" i="51"/>
  <c r="EQ21" i="51"/>
  <c r="EU21" i="51"/>
  <c r="EY21" i="51"/>
  <c r="FC21" i="51"/>
  <c r="EH21" i="51"/>
  <c r="EL21" i="51"/>
  <c r="EP21" i="51"/>
  <c r="ET21" i="51"/>
  <c r="EX21" i="51"/>
  <c r="FB21" i="51"/>
  <c r="ES21" i="51"/>
  <c r="DJ22" i="51"/>
  <c r="DR22" i="51"/>
  <c r="DZ22" i="51"/>
  <c r="EH23" i="51"/>
  <c r="EL23" i="51"/>
  <c r="EP23" i="51"/>
  <c r="ET23" i="51"/>
  <c r="EX23" i="51"/>
  <c r="FB23" i="51"/>
  <c r="EG24" i="51"/>
  <c r="EK24" i="51"/>
  <c r="EO24" i="51"/>
  <c r="ES24" i="51"/>
  <c r="EW24" i="51"/>
  <c r="FA24" i="51"/>
  <c r="FE24" i="51"/>
  <c r="DT24" i="51"/>
  <c r="EP24" i="51"/>
  <c r="EJ25" i="51"/>
  <c r="EN25" i="51"/>
  <c r="ER25" i="51"/>
  <c r="EV25" i="51"/>
  <c r="EZ25" i="51"/>
  <c r="FD25" i="51"/>
  <c r="ES26" i="51"/>
  <c r="DW26" i="51"/>
  <c r="EM27" i="51"/>
  <c r="EQ27" i="51"/>
  <c r="FC27" i="51"/>
  <c r="DL27" i="51"/>
  <c r="DT27" i="51"/>
  <c r="EB27" i="51"/>
  <c r="EO27" i="51"/>
  <c r="DN28" i="51"/>
  <c r="EH29" i="51"/>
  <c r="DL29" i="51"/>
  <c r="DP29" i="51"/>
  <c r="DT29" i="51"/>
  <c r="EX29" i="51"/>
  <c r="EB29" i="51"/>
  <c r="EK29" i="51"/>
  <c r="ES29" i="51"/>
  <c r="FA29" i="51"/>
  <c r="EK30" i="51"/>
  <c r="DO30" i="51"/>
  <c r="FA30" i="51"/>
  <c r="EE30" i="51"/>
  <c r="EI32" i="51"/>
  <c r="DM32" i="51"/>
  <c r="EY32" i="51"/>
  <c r="EC32" i="51"/>
  <c r="DI32" i="51"/>
  <c r="EU32" i="51"/>
  <c r="DG33" i="51"/>
  <c r="DK33" i="51"/>
  <c r="DO33" i="51"/>
  <c r="DS33" i="51"/>
  <c r="DW33" i="51"/>
  <c r="EA33" i="51"/>
  <c r="EE33" i="51"/>
  <c r="DJ33" i="51"/>
  <c r="DZ33" i="51"/>
  <c r="FB33" i="51"/>
  <c r="EH34" i="51"/>
  <c r="DL34" i="51"/>
  <c r="EX34" i="51"/>
  <c r="EB34" i="51"/>
  <c r="DK35" i="51"/>
  <c r="DW35" i="51"/>
  <c r="EA35" i="51"/>
  <c r="EE35" i="51"/>
  <c r="EJ37" i="51"/>
  <c r="EN37" i="51"/>
  <c r="ER37" i="51"/>
  <c r="EV37" i="51"/>
  <c r="EZ37" i="51"/>
  <c r="FD37" i="51"/>
  <c r="DI37" i="51"/>
  <c r="DM37" i="51"/>
  <c r="DQ37" i="51"/>
  <c r="DU37" i="51"/>
  <c r="DY37" i="51"/>
  <c r="EC37" i="51"/>
  <c r="ES37" i="51"/>
  <c r="DJ38" i="51"/>
  <c r="DN38" i="51"/>
  <c r="DR38" i="51"/>
  <c r="DV38" i="51"/>
  <c r="DZ38" i="51"/>
  <c r="ED38" i="51"/>
  <c r="EJ39" i="51"/>
  <c r="EN39" i="51"/>
  <c r="ER39" i="51"/>
  <c r="EV39" i="51"/>
  <c r="EZ39" i="51"/>
  <c r="FD39" i="51"/>
  <c r="EI39" i="51"/>
  <c r="EM39" i="51"/>
  <c r="EQ39" i="51"/>
  <c r="EU39" i="51"/>
  <c r="EY39" i="51"/>
  <c r="FC39" i="51"/>
  <c r="EN40" i="51"/>
  <c r="FD40" i="51"/>
  <c r="DO40" i="51"/>
  <c r="EJ41" i="51"/>
  <c r="EN41" i="51"/>
  <c r="ER41" i="51"/>
  <c r="EV41" i="51"/>
  <c r="EZ41" i="51"/>
  <c r="FD41" i="51"/>
  <c r="DP41" i="51"/>
  <c r="EK41" i="51"/>
  <c r="DJ42" i="51"/>
  <c r="DN42" i="51"/>
  <c r="EN42" i="51"/>
  <c r="DR42" i="51"/>
  <c r="DV42" i="51"/>
  <c r="DZ42" i="51"/>
  <c r="ED42" i="51"/>
  <c r="FD42" i="51"/>
  <c r="DO42" i="51"/>
  <c r="EJ43" i="51"/>
  <c r="EN43" i="51"/>
  <c r="ER43" i="51"/>
  <c r="EV43" i="51"/>
  <c r="EZ43" i="51"/>
  <c r="FD43" i="51"/>
  <c r="DP43" i="51"/>
  <c r="EN44" i="51"/>
  <c r="FD44" i="51"/>
  <c r="DO44" i="51"/>
  <c r="EJ45" i="51"/>
  <c r="EN45" i="51"/>
  <c r="ER45" i="51"/>
  <c r="EV45" i="51"/>
  <c r="EZ45" i="51"/>
  <c r="FD45" i="51"/>
  <c r="DP45" i="51"/>
  <c r="EK45" i="51"/>
  <c r="DJ46" i="51"/>
  <c r="DN46" i="51"/>
  <c r="EN46" i="51"/>
  <c r="DR46" i="51"/>
  <c r="DV46" i="51"/>
  <c r="DZ46" i="51"/>
  <c r="ED46" i="51"/>
  <c r="FD46" i="51"/>
  <c r="DO46" i="51"/>
  <c r="EJ47" i="51"/>
  <c r="EN47" i="51"/>
  <c r="ER47" i="51"/>
  <c r="EV47" i="51"/>
  <c r="EZ47" i="51"/>
  <c r="FD47" i="51"/>
  <c r="DT47" i="51"/>
  <c r="EH49" i="51"/>
  <c r="FJ49" i="51" s="1"/>
  <c r="BD49" i="51" s="1"/>
  <c r="DH49" i="51"/>
  <c r="EP49" i="51"/>
  <c r="DP49" i="51"/>
  <c r="EX49" i="51"/>
  <c r="DX49" i="51"/>
  <c r="DG50" i="51"/>
  <c r="DW50" i="51"/>
  <c r="DT51" i="51"/>
  <c r="FA51" i="51"/>
  <c r="EH53" i="51"/>
  <c r="DH53" i="51"/>
  <c r="EP53" i="51"/>
  <c r="DP53" i="51"/>
  <c r="EX53" i="51"/>
  <c r="DX53" i="51"/>
  <c r="DG54" i="51"/>
  <c r="DW54" i="51"/>
  <c r="DT55" i="51"/>
  <c r="FA55" i="51"/>
  <c r="DV18" i="52"/>
  <c r="EV18" i="52"/>
  <c r="DG20" i="52"/>
  <c r="EO24" i="52"/>
  <c r="DO24" i="52"/>
  <c r="FE24" i="52"/>
  <c r="EE24" i="52"/>
  <c r="EV26" i="52"/>
  <c r="DW26" i="52"/>
  <c r="DG28" i="52"/>
  <c r="EO32" i="52"/>
  <c r="DO32" i="52"/>
  <c r="FE32" i="52"/>
  <c r="EE32" i="52"/>
  <c r="DP33" i="52"/>
  <c r="DG34" i="52"/>
  <c r="EJ36" i="52"/>
  <c r="FE37" i="52"/>
  <c r="EJ39" i="52"/>
  <c r="EN39" i="52"/>
  <c r="ER39" i="52"/>
  <c r="EV39" i="52"/>
  <c r="EZ39" i="52"/>
  <c r="FD39" i="52"/>
  <c r="EI44" i="52"/>
  <c r="DM44" i="52"/>
  <c r="DQ44" i="52"/>
  <c r="DU44" i="52"/>
  <c r="EY44" i="52"/>
  <c r="EC44" i="52"/>
  <c r="EP45" i="52"/>
  <c r="DP45" i="52"/>
  <c r="DJ46" i="52"/>
  <c r="EJ46" i="52"/>
  <c r="DN46" i="52"/>
  <c r="EN46" i="52"/>
  <c r="DR46" i="52"/>
  <c r="ER46" i="52"/>
  <c r="DV46" i="52"/>
  <c r="EV46" i="52"/>
  <c r="DZ46" i="52"/>
  <c r="EZ46" i="52"/>
  <c r="ED46" i="52"/>
  <c r="FD46" i="52"/>
  <c r="EJ47" i="52"/>
  <c r="EN47" i="52"/>
  <c r="ER47" i="52"/>
  <c r="EV47" i="52"/>
  <c r="EZ47" i="52"/>
  <c r="FD47" i="52"/>
  <c r="EI52" i="52"/>
  <c r="DM52" i="52"/>
  <c r="DQ52" i="52"/>
  <c r="DU52" i="52"/>
  <c r="EY52" i="52"/>
  <c r="EC52" i="52"/>
  <c r="DH53" i="52"/>
  <c r="EJ17" i="53"/>
  <c r="DN17" i="53"/>
  <c r="DR17" i="53"/>
  <c r="DV17" i="53"/>
  <c r="EZ17" i="53"/>
  <c r="ED17" i="53"/>
  <c r="EK19" i="53"/>
  <c r="DK19" i="53"/>
  <c r="FA19" i="53"/>
  <c r="EA19" i="53"/>
  <c r="EU20" i="53"/>
  <c r="DJ24" i="53"/>
  <c r="EJ24" i="53"/>
  <c r="ER24" i="53"/>
  <c r="DR24" i="53"/>
  <c r="DZ24" i="53"/>
  <c r="EZ24" i="53"/>
  <c r="DL29" i="53"/>
  <c r="EL29" i="53"/>
  <c r="EB29" i="53"/>
  <c r="FB29" i="53"/>
  <c r="DH29" i="53"/>
  <c r="EM31" i="53"/>
  <c r="FC31" i="53"/>
  <c r="DV32" i="53"/>
  <c r="EN42" i="53"/>
  <c r="DN42" i="53"/>
  <c r="FD42" i="53"/>
  <c r="ED42" i="53"/>
  <c r="EM43" i="53"/>
  <c r="DM43" i="53"/>
  <c r="EQ43" i="53"/>
  <c r="DQ43" i="53"/>
  <c r="EU43" i="53"/>
  <c r="DU43" i="53"/>
  <c r="EY43" i="53"/>
  <c r="DY43" i="53"/>
  <c r="DI43" i="53"/>
  <c r="EK51" i="53"/>
  <c r="DK51" i="53"/>
  <c r="ES51" i="53"/>
  <c r="DS51" i="53"/>
  <c r="DJ51" i="53"/>
  <c r="EJ51" i="53"/>
  <c r="DZ51" i="53"/>
  <c r="EZ51" i="53"/>
  <c r="EM55" i="53"/>
  <c r="DM55" i="53"/>
  <c r="EQ55" i="53"/>
  <c r="DQ55" i="53"/>
  <c r="EU55" i="53"/>
  <c r="DU55" i="53"/>
  <c r="EY55" i="53"/>
  <c r="DY55" i="53"/>
  <c r="DI55" i="53"/>
  <c r="ET18" i="54"/>
  <c r="DT18" i="54"/>
  <c r="FB18" i="54"/>
  <c r="EB18" i="54"/>
  <c r="EC22" i="54"/>
  <c r="EG46" i="50"/>
  <c r="DO48" i="50"/>
  <c r="DI49" i="50"/>
  <c r="DQ49" i="50"/>
  <c r="DJ52" i="50"/>
  <c r="DV52" i="50"/>
  <c r="EG54" i="50"/>
  <c r="DI17" i="51"/>
  <c r="DQ17" i="51"/>
  <c r="DY17" i="51"/>
  <c r="DI23" i="51"/>
  <c r="DY23" i="51"/>
  <c r="DK25" i="51"/>
  <c r="EA25" i="51"/>
  <c r="EJ28" i="51"/>
  <c r="EM29" i="51"/>
  <c r="EL33" i="51"/>
  <c r="DO36" i="51"/>
  <c r="EE36" i="51"/>
  <c r="EV36" i="51"/>
  <c r="EG37" i="51"/>
  <c r="EW37" i="51"/>
  <c r="DO38" i="51"/>
  <c r="EE38" i="51"/>
  <c r="EG40" i="51"/>
  <c r="DG40" i="51"/>
  <c r="EW40" i="51"/>
  <c r="DW40" i="51"/>
  <c r="DO41" i="51"/>
  <c r="EO41" i="51"/>
  <c r="EE41" i="51"/>
  <c r="FE41" i="51"/>
  <c r="ES41" i="51"/>
  <c r="EG42" i="51"/>
  <c r="DG42" i="51"/>
  <c r="EW42" i="51"/>
  <c r="DW42" i="51"/>
  <c r="EG44" i="51"/>
  <c r="DG44" i="51"/>
  <c r="EW44" i="51"/>
  <c r="DW44" i="51"/>
  <c r="DO45" i="51"/>
  <c r="EO45" i="51"/>
  <c r="EE45" i="51"/>
  <c r="FE45" i="51"/>
  <c r="ES45" i="51"/>
  <c r="EG46" i="51"/>
  <c r="DG46" i="51"/>
  <c r="EW46" i="51"/>
  <c r="DW46" i="51"/>
  <c r="DY17" i="52"/>
  <c r="EY17" i="52"/>
  <c r="DM25" i="52"/>
  <c r="EM25" i="52"/>
  <c r="DU25" i="52"/>
  <c r="EU25" i="52"/>
  <c r="EC25" i="52"/>
  <c r="FC25" i="52"/>
  <c r="EO26" i="52"/>
  <c r="DO26" i="52"/>
  <c r="FE26" i="52"/>
  <c r="EE26" i="52"/>
  <c r="EN26" i="52"/>
  <c r="DG35" i="52"/>
  <c r="EG35" i="52"/>
  <c r="ES35" i="52"/>
  <c r="DI20" i="53"/>
  <c r="EI20" i="53"/>
  <c r="DQ20" i="53"/>
  <c r="EQ20" i="53"/>
  <c r="DY20" i="53"/>
  <c r="EY20" i="53"/>
  <c r="FC20" i="53"/>
  <c r="DR31" i="53"/>
  <c r="ER31" i="53"/>
  <c r="FD31" i="53"/>
  <c r="ED31" i="53"/>
  <c r="DK40" i="53"/>
  <c r="EK40" i="53"/>
  <c r="EA40" i="53"/>
  <c r="FA40" i="53"/>
  <c r="DM22" i="54"/>
  <c r="EM22" i="54"/>
  <c r="DU22" i="54"/>
  <c r="EU22" i="54"/>
  <c r="DI50" i="49"/>
  <c r="DM50" i="49"/>
  <c r="DQ50" i="49"/>
  <c r="DU50" i="49"/>
  <c r="DY50" i="49"/>
  <c r="EC50" i="49"/>
  <c r="DO51" i="49"/>
  <c r="EU52" i="49"/>
  <c r="DI53" i="49"/>
  <c r="DY53" i="49"/>
  <c r="DT54" i="49"/>
  <c r="DH55" i="49"/>
  <c r="DL55" i="49"/>
  <c r="DP55" i="49"/>
  <c r="DT55" i="49"/>
  <c r="DX55" i="49"/>
  <c r="EB55" i="49"/>
  <c r="DI56" i="49"/>
  <c r="DM56" i="49"/>
  <c r="DQ56" i="49"/>
  <c r="DU56" i="49"/>
  <c r="DY56" i="49"/>
  <c r="EC56" i="49"/>
  <c r="DQ17" i="50"/>
  <c r="DU17" i="50"/>
  <c r="DY17" i="50"/>
  <c r="EC17" i="50"/>
  <c r="EE17" i="50"/>
  <c r="EG18" i="50"/>
  <c r="DK18" i="50"/>
  <c r="DO18" i="50"/>
  <c r="DJ19" i="50"/>
  <c r="DN19" i="50"/>
  <c r="DR19" i="50"/>
  <c r="DV19" i="50"/>
  <c r="DZ19" i="50"/>
  <c r="ED19" i="50"/>
  <c r="EN19" i="50"/>
  <c r="DH21" i="50"/>
  <c r="DL21" i="50"/>
  <c r="DP21" i="50"/>
  <c r="DT21" i="50"/>
  <c r="DX21" i="50"/>
  <c r="EB21" i="50"/>
  <c r="DG22" i="50"/>
  <c r="DK22" i="50"/>
  <c r="DO22" i="50"/>
  <c r="DS22" i="50"/>
  <c r="DW22" i="50"/>
  <c r="EA22" i="50"/>
  <c r="EE22" i="50"/>
  <c r="EG22" i="50"/>
  <c r="FD23" i="50"/>
  <c r="EG24" i="50"/>
  <c r="EK24" i="50"/>
  <c r="EO24" i="50"/>
  <c r="ES24" i="50"/>
  <c r="EW24" i="50"/>
  <c r="FA24" i="50"/>
  <c r="FE24" i="50"/>
  <c r="DV24" i="50"/>
  <c r="EW26" i="50"/>
  <c r="DJ27" i="50"/>
  <c r="DN27" i="50"/>
  <c r="DR27" i="50"/>
  <c r="DV27" i="50"/>
  <c r="DZ27" i="50"/>
  <c r="ED27" i="50"/>
  <c r="EN27" i="50"/>
  <c r="DH29" i="50"/>
  <c r="DL29" i="50"/>
  <c r="DP29" i="50"/>
  <c r="DT29" i="50"/>
  <c r="DX29" i="50"/>
  <c r="EB29" i="50"/>
  <c r="EP29" i="50"/>
  <c r="DT30" i="50"/>
  <c r="EH31" i="50"/>
  <c r="EL31" i="50"/>
  <c r="EP31" i="50"/>
  <c r="ET31" i="50"/>
  <c r="EX31" i="50"/>
  <c r="FB31" i="50"/>
  <c r="DI32" i="50"/>
  <c r="DM32" i="50"/>
  <c r="DQ32" i="50"/>
  <c r="DU32" i="50"/>
  <c r="DY32" i="50"/>
  <c r="EC32" i="50"/>
  <c r="EI34" i="50"/>
  <c r="EM34" i="50"/>
  <c r="EQ34" i="50"/>
  <c r="EU34" i="50"/>
  <c r="EY34" i="50"/>
  <c r="FC34" i="50"/>
  <c r="DW35" i="50"/>
  <c r="DH37" i="50"/>
  <c r="DL37" i="50"/>
  <c r="DP37" i="50"/>
  <c r="DT37" i="50"/>
  <c r="DX37" i="50"/>
  <c r="EB37" i="50"/>
  <c r="EP37" i="50"/>
  <c r="DT38" i="50"/>
  <c r="EH39" i="50"/>
  <c r="EL39" i="50"/>
  <c r="EP39" i="50"/>
  <c r="ET39" i="50"/>
  <c r="EX39" i="50"/>
  <c r="FB39" i="50"/>
  <c r="DI40" i="50"/>
  <c r="DM40" i="50"/>
  <c r="DQ40" i="50"/>
  <c r="DU40" i="50"/>
  <c r="DY40" i="50"/>
  <c r="EC40" i="50"/>
  <c r="EI42" i="50"/>
  <c r="EM42" i="50"/>
  <c r="EQ42" i="50"/>
  <c r="EU42" i="50"/>
  <c r="EY42" i="50"/>
  <c r="FC42" i="50"/>
  <c r="DW43" i="50"/>
  <c r="DH45" i="50"/>
  <c r="DL45" i="50"/>
  <c r="DP45" i="50"/>
  <c r="DT45" i="50"/>
  <c r="DX45" i="50"/>
  <c r="EB45" i="50"/>
  <c r="EP45" i="50"/>
  <c r="DT46" i="50"/>
  <c r="FE46" i="50"/>
  <c r="EH47" i="50"/>
  <c r="EL47" i="50"/>
  <c r="EP47" i="50"/>
  <c r="ET47" i="50"/>
  <c r="EX47" i="50"/>
  <c r="FB47" i="50"/>
  <c r="DI48" i="50"/>
  <c r="DM48" i="50"/>
  <c r="DQ48" i="50"/>
  <c r="DU48" i="50"/>
  <c r="DY48" i="50"/>
  <c r="EC48" i="50"/>
  <c r="EI50" i="50"/>
  <c r="EM50" i="50"/>
  <c r="EQ50" i="50"/>
  <c r="EU50" i="50"/>
  <c r="EY50" i="50"/>
  <c r="FC50" i="50"/>
  <c r="DW51" i="50"/>
  <c r="DH53" i="50"/>
  <c r="FG53" i="50" s="1"/>
  <c r="BC53" i="50" s="1"/>
  <c r="DL53" i="50"/>
  <c r="DP53" i="50"/>
  <c r="DT53" i="50"/>
  <c r="DX53" i="50"/>
  <c r="EB53" i="50"/>
  <c r="EP53" i="50"/>
  <c r="DT54" i="50"/>
  <c r="FE54" i="50"/>
  <c r="EH55" i="50"/>
  <c r="EL55" i="50"/>
  <c r="EP55" i="50"/>
  <c r="ET55" i="50"/>
  <c r="EX55" i="50"/>
  <c r="FB55" i="50"/>
  <c r="EO18" i="51"/>
  <c r="EJ18" i="51"/>
  <c r="EN18" i="51"/>
  <c r="DR18" i="51"/>
  <c r="DV18" i="51"/>
  <c r="DZ18" i="51"/>
  <c r="ED18" i="51"/>
  <c r="DX18" i="51"/>
  <c r="DI19" i="51"/>
  <c r="DY19" i="51"/>
  <c r="DK21" i="51"/>
  <c r="EA21" i="51"/>
  <c r="EH22" i="51"/>
  <c r="EL22" i="51"/>
  <c r="EP22" i="51"/>
  <c r="ET22" i="51"/>
  <c r="EX22" i="51"/>
  <c r="FB22" i="51"/>
  <c r="EG22" i="51"/>
  <c r="EK22" i="51"/>
  <c r="EO22" i="51"/>
  <c r="ES22" i="51"/>
  <c r="EW22" i="51"/>
  <c r="FA22" i="51"/>
  <c r="FE22" i="51"/>
  <c r="DH24" i="51"/>
  <c r="DX24" i="51"/>
  <c r="EI26" i="51"/>
  <c r="EM26" i="51"/>
  <c r="EQ26" i="51"/>
  <c r="EU26" i="51"/>
  <c r="EY26" i="51"/>
  <c r="FC26" i="51"/>
  <c r="EP26" i="51"/>
  <c r="DT26" i="51"/>
  <c r="EL28" i="51"/>
  <c r="EP28" i="51"/>
  <c r="FB28" i="51"/>
  <c r="DK28" i="51"/>
  <c r="DS28" i="51"/>
  <c r="EA28" i="51"/>
  <c r="EJ29" i="51"/>
  <c r="EN29" i="51"/>
  <c r="ER29" i="51"/>
  <c r="EV29" i="51"/>
  <c r="EZ29" i="51"/>
  <c r="FD29" i="51"/>
  <c r="DI29" i="51"/>
  <c r="EQ29" i="51"/>
  <c r="DU29" i="51"/>
  <c r="DY29" i="51"/>
  <c r="DX29" i="51"/>
  <c r="EI30" i="51"/>
  <c r="EM30" i="51"/>
  <c r="EQ30" i="51"/>
  <c r="EU30" i="51"/>
  <c r="EY30" i="51"/>
  <c r="FC30" i="51"/>
  <c r="EH30" i="51"/>
  <c r="DL30" i="51"/>
  <c r="DP30" i="51"/>
  <c r="DT30" i="51"/>
  <c r="EX30" i="51"/>
  <c r="EB30" i="51"/>
  <c r="EA30" i="51"/>
  <c r="FE30" i="51"/>
  <c r="DI31" i="51"/>
  <c r="DM31" i="51"/>
  <c r="DQ31" i="51"/>
  <c r="DU31" i="51"/>
  <c r="DY31" i="51"/>
  <c r="EC31" i="51"/>
  <c r="EM31" i="51"/>
  <c r="EG32" i="51"/>
  <c r="EK32" i="51"/>
  <c r="EO32" i="51"/>
  <c r="ES32" i="51"/>
  <c r="EW32" i="51"/>
  <c r="FA32" i="51"/>
  <c r="FE32" i="51"/>
  <c r="DJ32" i="51"/>
  <c r="DN32" i="51"/>
  <c r="DR32" i="51"/>
  <c r="EV32" i="51"/>
  <c r="DZ32" i="51"/>
  <c r="ED32" i="51"/>
  <c r="FC32" i="51"/>
  <c r="DP33" i="51"/>
  <c r="DG34" i="51"/>
  <c r="EK34" i="51"/>
  <c r="DO34" i="51"/>
  <c r="DS34" i="51"/>
  <c r="DW34" i="51"/>
  <c r="FA34" i="51"/>
  <c r="EE34" i="51"/>
  <c r="EV34" i="51"/>
  <c r="EJ35" i="51"/>
  <c r="EN35" i="51"/>
  <c r="ER35" i="51"/>
  <c r="EV35" i="51"/>
  <c r="EZ35" i="51"/>
  <c r="FD35" i="51"/>
  <c r="EI35" i="51"/>
  <c r="EQ35" i="51"/>
  <c r="EY35" i="51"/>
  <c r="EH37" i="51"/>
  <c r="EL37" i="51"/>
  <c r="EP37" i="51"/>
  <c r="ET37" i="51"/>
  <c r="EX37" i="51"/>
  <c r="FB37" i="51"/>
  <c r="DT37" i="51"/>
  <c r="EK37" i="51"/>
  <c r="FA37" i="51"/>
  <c r="EH39" i="51"/>
  <c r="FJ39" i="51" s="1"/>
  <c r="BD39" i="51" s="1"/>
  <c r="EL39" i="51"/>
  <c r="EP39" i="51"/>
  <c r="ET39" i="51"/>
  <c r="EX39" i="51"/>
  <c r="FB39" i="51"/>
  <c r="DG39" i="51"/>
  <c r="DK39" i="51"/>
  <c r="DO39" i="51"/>
  <c r="DS39" i="51"/>
  <c r="DW39" i="51"/>
  <c r="EA39" i="51"/>
  <c r="EE39" i="51"/>
  <c r="DT39" i="51"/>
  <c r="EH41" i="51"/>
  <c r="DH41" i="51"/>
  <c r="EX41" i="51"/>
  <c r="DX41" i="51"/>
  <c r="EB41" i="51"/>
  <c r="EW41" i="51"/>
  <c r="EV42" i="51"/>
  <c r="EH43" i="51"/>
  <c r="DH43" i="51"/>
  <c r="EX43" i="51"/>
  <c r="DX43" i="51"/>
  <c r="DG43" i="51"/>
  <c r="DK43" i="51"/>
  <c r="DO43" i="51"/>
  <c r="DS43" i="51"/>
  <c r="DW43" i="51"/>
  <c r="EA43" i="51"/>
  <c r="EE43" i="51"/>
  <c r="EB43" i="51"/>
  <c r="EH45" i="51"/>
  <c r="DH45" i="51"/>
  <c r="EX45" i="51"/>
  <c r="DX45" i="51"/>
  <c r="EB45" i="51"/>
  <c r="EW45" i="51"/>
  <c r="EH47" i="51"/>
  <c r="DH47" i="51"/>
  <c r="EP47" i="51"/>
  <c r="DP47" i="51"/>
  <c r="EX47" i="51"/>
  <c r="DX47" i="51"/>
  <c r="DG47" i="51"/>
  <c r="DK47" i="51"/>
  <c r="DO47" i="51"/>
  <c r="DS47" i="51"/>
  <c r="DW47" i="51"/>
  <c r="EA47" i="51"/>
  <c r="EE47" i="51"/>
  <c r="DG48" i="51"/>
  <c r="DW48" i="51"/>
  <c r="DT49" i="51"/>
  <c r="EH51" i="51"/>
  <c r="DH51" i="51"/>
  <c r="EP51" i="51"/>
  <c r="DP51" i="51"/>
  <c r="EX51" i="51"/>
  <c r="DX51" i="51"/>
  <c r="EK51" i="51"/>
  <c r="DG52" i="51"/>
  <c r="DW52" i="51"/>
  <c r="DT53" i="51"/>
  <c r="EH55" i="51"/>
  <c r="DH55" i="51"/>
  <c r="EP55" i="51"/>
  <c r="DP55" i="51"/>
  <c r="EX55" i="51"/>
  <c r="DX55" i="51"/>
  <c r="EK55" i="51"/>
  <c r="DG56" i="51"/>
  <c r="DW56" i="51"/>
  <c r="EN17" i="52"/>
  <c r="FD18" i="52"/>
  <c r="EO20" i="52"/>
  <c r="DO20" i="52"/>
  <c r="FE20" i="52"/>
  <c r="EE20" i="52"/>
  <c r="EV22" i="52"/>
  <c r="DG24" i="52"/>
  <c r="FD26" i="52"/>
  <c r="EO28" i="52"/>
  <c r="DO28" i="52"/>
  <c r="FE28" i="52"/>
  <c r="EE28" i="52"/>
  <c r="EV30" i="52"/>
  <c r="DG32" i="52"/>
  <c r="EO34" i="52"/>
  <c r="DO34" i="52"/>
  <c r="FE34" i="52"/>
  <c r="EE34" i="52"/>
  <c r="EN34" i="52"/>
  <c r="DP35" i="52"/>
  <c r="DN36" i="52"/>
  <c r="EN36" i="52"/>
  <c r="DV36" i="52"/>
  <c r="EV36" i="52"/>
  <c r="ED36" i="52"/>
  <c r="FD36" i="52"/>
  <c r="EZ36" i="52"/>
  <c r="EI40" i="52"/>
  <c r="DM40" i="52"/>
  <c r="DQ40" i="52"/>
  <c r="DU40" i="52"/>
  <c r="EY40" i="52"/>
  <c r="EC40" i="52"/>
  <c r="EP41" i="52"/>
  <c r="DP41" i="52"/>
  <c r="DJ42" i="52"/>
  <c r="FG42" i="52" s="1"/>
  <c r="BC42" i="52" s="1"/>
  <c r="EJ42" i="52"/>
  <c r="DN42" i="52"/>
  <c r="EN42" i="52"/>
  <c r="DR42" i="52"/>
  <c r="ER42" i="52"/>
  <c r="DV42" i="52"/>
  <c r="EV42" i="52"/>
  <c r="DZ42" i="52"/>
  <c r="EZ42" i="52"/>
  <c r="ED42" i="52"/>
  <c r="FD42" i="52"/>
  <c r="EJ43" i="52"/>
  <c r="EN43" i="52"/>
  <c r="ER43" i="52"/>
  <c r="EV43" i="52"/>
  <c r="EZ43" i="52"/>
  <c r="FD43" i="52"/>
  <c r="EI48" i="52"/>
  <c r="DM48" i="52"/>
  <c r="DQ48" i="52"/>
  <c r="DU48" i="52"/>
  <c r="EY48" i="52"/>
  <c r="EC48" i="52"/>
  <c r="EP49" i="52"/>
  <c r="DP49" i="52"/>
  <c r="DJ50" i="52"/>
  <c r="EJ50" i="52"/>
  <c r="DN50" i="52"/>
  <c r="EN50" i="52"/>
  <c r="DR50" i="52"/>
  <c r="ER50" i="52"/>
  <c r="DV50" i="52"/>
  <c r="EV50" i="52"/>
  <c r="DZ50" i="52"/>
  <c r="EZ50" i="52"/>
  <c r="ED50" i="52"/>
  <c r="FD50" i="52"/>
  <c r="EJ51" i="52"/>
  <c r="EN51" i="52"/>
  <c r="ER51" i="52"/>
  <c r="EV51" i="52"/>
  <c r="EZ51" i="52"/>
  <c r="FD51" i="52"/>
  <c r="EP53" i="52"/>
  <c r="EL18" i="53"/>
  <c r="DP18" i="53"/>
  <c r="FB18" i="53"/>
  <c r="EO26" i="53"/>
  <c r="DO26" i="53"/>
  <c r="DL28" i="53"/>
  <c r="EL28" i="53"/>
  <c r="EP28" i="53"/>
  <c r="DP28" i="53"/>
  <c r="ET28" i="53"/>
  <c r="DT28" i="53"/>
  <c r="EN31" i="53"/>
  <c r="EG33" i="53"/>
  <c r="DG33" i="53"/>
  <c r="EK33" i="53"/>
  <c r="DK33" i="53"/>
  <c r="DO33" i="53"/>
  <c r="EO33" i="53"/>
  <c r="FA33" i="53"/>
  <c r="EA33" i="53"/>
  <c r="EE33" i="53"/>
  <c r="FE33" i="53"/>
  <c r="DO34" i="53"/>
  <c r="FA34" i="53"/>
  <c r="EE34" i="53"/>
  <c r="EL46" i="53"/>
  <c r="DL46" i="53"/>
  <c r="ET46" i="53"/>
  <c r="DT46" i="53"/>
  <c r="FB46" i="53"/>
  <c r="EB46" i="53"/>
  <c r="DK46" i="53"/>
  <c r="EK46" i="53"/>
  <c r="EA46" i="53"/>
  <c r="FA46" i="53"/>
  <c r="EL52" i="53"/>
  <c r="DL52" i="53"/>
  <c r="ET52" i="53"/>
  <c r="DT52" i="53"/>
  <c r="FB52" i="53"/>
  <c r="EB52" i="53"/>
  <c r="EH27" i="54"/>
  <c r="DH27" i="54"/>
  <c r="EL27" i="54"/>
  <c r="DL27" i="54"/>
  <c r="EP27" i="54"/>
  <c r="DP27" i="54"/>
  <c r="ET27" i="54"/>
  <c r="DT27" i="54"/>
  <c r="DX27" i="54"/>
  <c r="EX27" i="54"/>
  <c r="FB27" i="54"/>
  <c r="EB27" i="54"/>
  <c r="EM17" i="55"/>
  <c r="EQ40" i="51"/>
  <c r="EU40" i="51"/>
  <c r="EY40" i="51"/>
  <c r="FC40" i="51"/>
  <c r="EL40" i="51"/>
  <c r="ET40" i="51"/>
  <c r="FB40" i="51"/>
  <c r="EI42" i="51"/>
  <c r="EM42" i="51"/>
  <c r="EQ42" i="51"/>
  <c r="EU42" i="51"/>
  <c r="EY42" i="51"/>
  <c r="FC42" i="51"/>
  <c r="DH42" i="51"/>
  <c r="DL42" i="51"/>
  <c r="DP42" i="51"/>
  <c r="DT42" i="51"/>
  <c r="DX42" i="51"/>
  <c r="EB42" i="51"/>
  <c r="EI44" i="51"/>
  <c r="EM44" i="51"/>
  <c r="EQ44" i="51"/>
  <c r="EU44" i="51"/>
  <c r="EY44" i="51"/>
  <c r="FC44" i="51"/>
  <c r="EL44" i="51"/>
  <c r="ET44" i="51"/>
  <c r="FB44" i="51"/>
  <c r="EI46" i="51"/>
  <c r="EM46" i="51"/>
  <c r="EQ46" i="51"/>
  <c r="EU46" i="51"/>
  <c r="EY46" i="51"/>
  <c r="FC46" i="51"/>
  <c r="DH46" i="51"/>
  <c r="DL46" i="51"/>
  <c r="DP46" i="51"/>
  <c r="DT46" i="51"/>
  <c r="DX46" i="51"/>
  <c r="EB46" i="51"/>
  <c r="EI48" i="51"/>
  <c r="EM48" i="51"/>
  <c r="EQ48" i="51"/>
  <c r="EU48" i="51"/>
  <c r="EY48" i="51"/>
  <c r="FC48" i="51"/>
  <c r="EL48" i="51"/>
  <c r="ET48" i="51"/>
  <c r="FB48" i="51"/>
  <c r="EI50" i="51"/>
  <c r="EM50" i="51"/>
  <c r="EQ50" i="51"/>
  <c r="EU50" i="51"/>
  <c r="EY50" i="51"/>
  <c r="FC50" i="51"/>
  <c r="DH50" i="51"/>
  <c r="DL50" i="51"/>
  <c r="DP50" i="51"/>
  <c r="DT50" i="51"/>
  <c r="DX50" i="51"/>
  <c r="EB50" i="51"/>
  <c r="EI52" i="51"/>
  <c r="EM52" i="51"/>
  <c r="EQ52" i="51"/>
  <c r="EU52" i="51"/>
  <c r="EY52" i="51"/>
  <c r="FC52" i="51"/>
  <c r="EL52" i="51"/>
  <c r="ET52" i="51"/>
  <c r="FB52" i="51"/>
  <c r="EI54" i="51"/>
  <c r="EM54" i="51"/>
  <c r="EQ54" i="51"/>
  <c r="EU54" i="51"/>
  <c r="EY54" i="51"/>
  <c r="FC54" i="51"/>
  <c r="DH54" i="51"/>
  <c r="DL54" i="51"/>
  <c r="DP54" i="51"/>
  <c r="DT54" i="51"/>
  <c r="DX54" i="51"/>
  <c r="EB54" i="51"/>
  <c r="EI56" i="51"/>
  <c r="EM56" i="51"/>
  <c r="EQ56" i="51"/>
  <c r="EU56" i="51"/>
  <c r="EY56" i="51"/>
  <c r="FC56" i="51"/>
  <c r="EL56" i="51"/>
  <c r="ET56" i="51"/>
  <c r="FB56" i="51"/>
  <c r="EH17" i="52"/>
  <c r="ET17" i="52"/>
  <c r="EX17" i="52"/>
  <c r="FB17" i="52"/>
  <c r="DG17" i="52"/>
  <c r="EO17" i="52"/>
  <c r="ES17" i="52"/>
  <c r="EW17" i="52"/>
  <c r="FA17" i="52"/>
  <c r="FE17" i="52"/>
  <c r="EG18" i="52"/>
  <c r="ES18" i="52"/>
  <c r="EW18" i="52"/>
  <c r="FA18" i="52"/>
  <c r="FE18" i="52"/>
  <c r="EN18" i="52"/>
  <c r="ER18" i="52"/>
  <c r="EZ18" i="52"/>
  <c r="DW18" i="52"/>
  <c r="EH19" i="52"/>
  <c r="EL19" i="52"/>
  <c r="EP19" i="52"/>
  <c r="ET19" i="52"/>
  <c r="EX19" i="52"/>
  <c r="FB19" i="52"/>
  <c r="EK19" i="52"/>
  <c r="ES19" i="52"/>
  <c r="FA19" i="52"/>
  <c r="EJ21" i="52"/>
  <c r="EN21" i="52"/>
  <c r="ER21" i="52"/>
  <c r="EV21" i="52"/>
  <c r="EZ21" i="52"/>
  <c r="FD21" i="52"/>
  <c r="EI21" i="52"/>
  <c r="EQ21" i="52"/>
  <c r="EY21" i="52"/>
  <c r="DN21" i="52"/>
  <c r="ED21" i="52"/>
  <c r="EH23" i="52"/>
  <c r="EL23" i="52"/>
  <c r="EP23" i="52"/>
  <c r="ET23" i="52"/>
  <c r="EX23" i="52"/>
  <c r="FB23" i="52"/>
  <c r="EK23" i="52"/>
  <c r="ES23" i="52"/>
  <c r="FA23" i="52"/>
  <c r="EJ25" i="52"/>
  <c r="EN25" i="52"/>
  <c r="ER25" i="52"/>
  <c r="EV25" i="52"/>
  <c r="EZ25" i="52"/>
  <c r="FD25" i="52"/>
  <c r="EI25" i="52"/>
  <c r="EQ25" i="52"/>
  <c r="EY25" i="52"/>
  <c r="DN25" i="52"/>
  <c r="ED25" i="52"/>
  <c r="EH27" i="52"/>
  <c r="EL27" i="52"/>
  <c r="EP27" i="52"/>
  <c r="ET27" i="52"/>
  <c r="EX27" i="52"/>
  <c r="FB27" i="52"/>
  <c r="EK27" i="52"/>
  <c r="ES27" i="52"/>
  <c r="FA27" i="52"/>
  <c r="EJ29" i="52"/>
  <c r="EN29" i="52"/>
  <c r="ER29" i="52"/>
  <c r="EV29" i="52"/>
  <c r="EZ29" i="52"/>
  <c r="FD29" i="52"/>
  <c r="EI29" i="52"/>
  <c r="EQ29" i="52"/>
  <c r="EY29" i="52"/>
  <c r="DN29" i="52"/>
  <c r="ED29" i="52"/>
  <c r="EH31" i="52"/>
  <c r="EL31" i="52"/>
  <c r="EP31" i="52"/>
  <c r="ET31" i="52"/>
  <c r="EX31" i="52"/>
  <c r="FB31" i="52"/>
  <c r="EK31" i="52"/>
  <c r="ES31" i="52"/>
  <c r="FA31" i="52"/>
  <c r="EJ33" i="52"/>
  <c r="EN33" i="52"/>
  <c r="ER33" i="52"/>
  <c r="EV33" i="52"/>
  <c r="EZ33" i="52"/>
  <c r="FD33" i="52"/>
  <c r="EI33" i="52"/>
  <c r="EM33" i="52"/>
  <c r="EQ33" i="52"/>
  <c r="EU33" i="52"/>
  <c r="EY33" i="52"/>
  <c r="FC33" i="52"/>
  <c r="EJ35" i="52"/>
  <c r="EN35" i="52"/>
  <c r="ER35" i="52"/>
  <c r="EV35" i="52"/>
  <c r="EZ35" i="52"/>
  <c r="FD35" i="52"/>
  <c r="DI35" i="52"/>
  <c r="DI37" i="52"/>
  <c r="EM37" i="52"/>
  <c r="DQ37" i="52"/>
  <c r="DU37" i="52"/>
  <c r="DY37" i="52"/>
  <c r="FC37" i="52"/>
  <c r="EQ38" i="52"/>
  <c r="DH38" i="52"/>
  <c r="EL38" i="52"/>
  <c r="DX38" i="52"/>
  <c r="FB38" i="52"/>
  <c r="DV39" i="52"/>
  <c r="EQ40" i="52"/>
  <c r="EI41" i="52"/>
  <c r="EM41" i="52"/>
  <c r="EQ41" i="52"/>
  <c r="EU41" i="52"/>
  <c r="EY41" i="52"/>
  <c r="FC41" i="52"/>
  <c r="EO41" i="52"/>
  <c r="DV43" i="52"/>
  <c r="EJ44" i="52"/>
  <c r="EN44" i="52"/>
  <c r="ER44" i="52"/>
  <c r="EV44" i="52"/>
  <c r="EZ44" i="52"/>
  <c r="FD44" i="52"/>
  <c r="EQ44" i="52"/>
  <c r="EI45" i="52"/>
  <c r="EM45" i="52"/>
  <c r="EQ45" i="52"/>
  <c r="EU45" i="52"/>
  <c r="EY45" i="52"/>
  <c r="FC45" i="52"/>
  <c r="EO45" i="52"/>
  <c r="DV47" i="52"/>
  <c r="EJ48" i="52"/>
  <c r="EN48" i="52"/>
  <c r="ER48" i="52"/>
  <c r="EV48" i="52"/>
  <c r="EZ48" i="52"/>
  <c r="FD48" i="52"/>
  <c r="EQ48" i="52"/>
  <c r="EI49" i="52"/>
  <c r="EM49" i="52"/>
  <c r="EQ49" i="52"/>
  <c r="EU49" i="52"/>
  <c r="EY49" i="52"/>
  <c r="FC49" i="52"/>
  <c r="EO49" i="52"/>
  <c r="EG51" i="52"/>
  <c r="EK51" i="52"/>
  <c r="EO51" i="52"/>
  <c r="ES51" i="52"/>
  <c r="EW51" i="52"/>
  <c r="FA51" i="52"/>
  <c r="FE51" i="52"/>
  <c r="DV51" i="52"/>
  <c r="EJ52" i="52"/>
  <c r="EN52" i="52"/>
  <c r="ER52" i="52"/>
  <c r="EV52" i="52"/>
  <c r="EZ52" i="52"/>
  <c r="FD52" i="52"/>
  <c r="EQ52" i="52"/>
  <c r="EI53" i="52"/>
  <c r="EM53" i="52"/>
  <c r="EQ53" i="52"/>
  <c r="EU53" i="52"/>
  <c r="EY53" i="52"/>
  <c r="FC53" i="52"/>
  <c r="DL53" i="52"/>
  <c r="EB53" i="52"/>
  <c r="ET53" i="52"/>
  <c r="EG55" i="52"/>
  <c r="EK55" i="52"/>
  <c r="EO55" i="52"/>
  <c r="ES55" i="52"/>
  <c r="EW55" i="52"/>
  <c r="FA55" i="52"/>
  <c r="FE55" i="52"/>
  <c r="DV55" i="52"/>
  <c r="EJ56" i="52"/>
  <c r="EN56" i="52"/>
  <c r="ER56" i="52"/>
  <c r="EV56" i="52"/>
  <c r="EZ56" i="52"/>
  <c r="FD56" i="52"/>
  <c r="EQ56" i="52"/>
  <c r="EG17" i="53"/>
  <c r="EK17" i="53"/>
  <c r="EO17" i="53"/>
  <c r="ES17" i="53"/>
  <c r="EW17" i="53"/>
  <c r="FA17" i="53"/>
  <c r="FE17" i="53"/>
  <c r="ER17" i="53"/>
  <c r="EH19" i="53"/>
  <c r="EL19" i="53"/>
  <c r="EP19" i="53"/>
  <c r="ET19" i="53"/>
  <c r="EX19" i="53"/>
  <c r="FB19" i="53"/>
  <c r="EJ19" i="53"/>
  <c r="ER19" i="53"/>
  <c r="EZ19" i="53"/>
  <c r="DN20" i="53"/>
  <c r="ED20" i="53"/>
  <c r="DI21" i="53"/>
  <c r="DY21" i="53"/>
  <c r="DP22" i="53"/>
  <c r="DJ23" i="53"/>
  <c r="DN23" i="53"/>
  <c r="DR23" i="53"/>
  <c r="DV23" i="53"/>
  <c r="DZ23" i="53"/>
  <c r="ED23" i="53"/>
  <c r="DK23" i="53"/>
  <c r="EA23" i="53"/>
  <c r="ES23" i="53"/>
  <c r="DI26" i="53"/>
  <c r="DM26" i="53"/>
  <c r="DQ26" i="53"/>
  <c r="DU26" i="53"/>
  <c r="DY26" i="53"/>
  <c r="EC26" i="53"/>
  <c r="DJ26" i="53"/>
  <c r="DZ26" i="53"/>
  <c r="EN26" i="53"/>
  <c r="EO27" i="53"/>
  <c r="ES27" i="53"/>
  <c r="FE27" i="53"/>
  <c r="EJ27" i="53"/>
  <c r="EN27" i="53"/>
  <c r="DV27" i="53"/>
  <c r="EZ27" i="53"/>
  <c r="FD27" i="53"/>
  <c r="DU27" i="53"/>
  <c r="EP27" i="53"/>
  <c r="DJ29" i="53"/>
  <c r="DV29" i="53"/>
  <c r="DZ29" i="53"/>
  <c r="DI29" i="53"/>
  <c r="DM29" i="53"/>
  <c r="DU29" i="53"/>
  <c r="DY29" i="53"/>
  <c r="EC29" i="53"/>
  <c r="DO29" i="53"/>
  <c r="FA29" i="53"/>
  <c r="DJ31" i="53"/>
  <c r="EV31" i="53"/>
  <c r="DZ31" i="53"/>
  <c r="DH32" i="53"/>
  <c r="EL32" i="53"/>
  <c r="DT32" i="53"/>
  <c r="EX32" i="53"/>
  <c r="FB32" i="53"/>
  <c r="EK32" i="53"/>
  <c r="EO32" i="53"/>
  <c r="ES32" i="53"/>
  <c r="FA32" i="53"/>
  <c r="FE32" i="53"/>
  <c r="DI34" i="53"/>
  <c r="DM34" i="53"/>
  <c r="DQ34" i="53"/>
  <c r="DU34" i="53"/>
  <c r="DY34" i="53"/>
  <c r="EC34" i="53"/>
  <c r="DJ34" i="53"/>
  <c r="EQ34" i="53"/>
  <c r="EO35" i="53"/>
  <c r="ES35" i="53"/>
  <c r="FE35" i="53"/>
  <c r="DJ35" i="53"/>
  <c r="EN35" i="53"/>
  <c r="DV35" i="53"/>
  <c r="EZ35" i="53"/>
  <c r="FD35" i="53"/>
  <c r="FB35" i="53"/>
  <c r="EH36" i="53"/>
  <c r="EL36" i="53"/>
  <c r="EP36" i="53"/>
  <c r="ET36" i="53"/>
  <c r="EX36" i="53"/>
  <c r="FB36" i="53"/>
  <c r="EO36" i="53"/>
  <c r="EW36" i="53"/>
  <c r="FE36" i="53"/>
  <c r="DT36" i="53"/>
  <c r="DJ37" i="53"/>
  <c r="DN37" i="53"/>
  <c r="DR37" i="53"/>
  <c r="DV37" i="53"/>
  <c r="DZ37" i="53"/>
  <c r="ER37" i="53"/>
  <c r="EK38" i="53"/>
  <c r="EK39" i="53"/>
  <c r="DK39" i="53"/>
  <c r="DU39" i="53"/>
  <c r="EK42" i="53"/>
  <c r="ES42" i="53"/>
  <c r="FA42" i="53"/>
  <c r="EZ43" i="53"/>
  <c r="ET45" i="53"/>
  <c r="EK47" i="53"/>
  <c r="DK47" i="53"/>
  <c r="DU47" i="53"/>
  <c r="DT48" i="53"/>
  <c r="EC49" i="53"/>
  <c r="EK50" i="53"/>
  <c r="EL51" i="53"/>
  <c r="EX51" i="53"/>
  <c r="EC51" i="53"/>
  <c r="FC52" i="53"/>
  <c r="EL54" i="53"/>
  <c r="DL54" i="53"/>
  <c r="FB54" i="53"/>
  <c r="EB54" i="53"/>
  <c r="EZ55" i="53"/>
  <c r="EH17" i="54"/>
  <c r="ET17" i="54"/>
  <c r="FB17" i="54"/>
  <c r="EX17" i="54"/>
  <c r="EP23" i="54"/>
  <c r="DK25" i="54"/>
  <c r="EM26" i="54"/>
  <c r="DM26" i="54"/>
  <c r="EQ26" i="54"/>
  <c r="DQ26" i="54"/>
  <c r="DU26" i="54"/>
  <c r="EU26" i="54"/>
  <c r="FC26" i="54"/>
  <c r="EC26" i="54"/>
  <c r="DI26" i="54"/>
  <c r="EG29" i="54"/>
  <c r="DG29" i="54"/>
  <c r="EO29" i="54"/>
  <c r="DO29" i="54"/>
  <c r="EW29" i="54"/>
  <c r="DW29" i="54"/>
  <c r="FE29" i="54"/>
  <c r="EE29" i="54"/>
  <c r="EA29" i="54"/>
  <c r="EP31" i="54"/>
  <c r="DK33" i="54"/>
  <c r="EM34" i="54"/>
  <c r="DM34" i="54"/>
  <c r="EQ34" i="54"/>
  <c r="DQ34" i="54"/>
  <c r="DU34" i="54"/>
  <c r="EU34" i="54"/>
  <c r="EY34" i="54"/>
  <c r="DY34" i="54"/>
  <c r="DI34" i="54"/>
  <c r="DH50" i="54"/>
  <c r="EH50" i="54"/>
  <c r="DL50" i="54"/>
  <c r="EL50" i="54"/>
  <c r="DP50" i="54"/>
  <c r="EP50" i="54"/>
  <c r="DT50" i="54"/>
  <c r="ET50" i="54"/>
  <c r="DX50" i="54"/>
  <c r="EX50" i="54"/>
  <c r="EB50" i="54"/>
  <c r="FB50" i="54"/>
  <c r="EB51" i="54"/>
  <c r="ER52" i="54"/>
  <c r="EM54" i="54"/>
  <c r="DM54" i="54"/>
  <c r="FC54" i="54"/>
  <c r="EC54" i="54"/>
  <c r="DS56" i="54"/>
  <c r="EK24" i="55"/>
  <c r="FC39" i="52"/>
  <c r="EG41" i="52"/>
  <c r="EG42" i="52"/>
  <c r="EW42" i="52"/>
  <c r="EM43" i="52"/>
  <c r="EU43" i="52"/>
  <c r="FC43" i="52"/>
  <c r="EG45" i="52"/>
  <c r="EG46" i="52"/>
  <c r="EW46" i="52"/>
  <c r="EM47" i="52"/>
  <c r="EU47" i="52"/>
  <c r="FC47" i="52"/>
  <c r="EG49" i="52"/>
  <c r="EG50" i="52"/>
  <c r="EW50" i="52"/>
  <c r="EM51" i="52"/>
  <c r="EU51" i="52"/>
  <c r="FC51" i="52"/>
  <c r="EG54" i="52"/>
  <c r="EW54" i="52"/>
  <c r="EM55" i="52"/>
  <c r="EU55" i="52"/>
  <c r="FC55" i="52"/>
  <c r="DW18" i="53"/>
  <c r="ES18" i="53"/>
  <c r="DR20" i="53"/>
  <c r="EM21" i="53"/>
  <c r="FC21" i="53"/>
  <c r="DH22" i="53"/>
  <c r="DT22" i="53"/>
  <c r="DO23" i="53"/>
  <c r="EE23" i="53"/>
  <c r="DW30" i="53"/>
  <c r="ET31" i="53"/>
  <c r="EC32" i="53"/>
  <c r="EB33" i="53"/>
  <c r="EX33" i="53"/>
  <c r="DV34" i="53"/>
  <c r="EP35" i="53"/>
  <c r="FA37" i="53"/>
  <c r="EA37" i="53"/>
  <c r="EL42" i="53"/>
  <c r="DL42" i="53"/>
  <c r="ET42" i="53"/>
  <c r="DT42" i="53"/>
  <c r="FB42" i="53"/>
  <c r="EB42" i="53"/>
  <c r="EK43" i="53"/>
  <c r="DK43" i="53"/>
  <c r="FA43" i="53"/>
  <c r="EA43" i="53"/>
  <c r="DS43" i="53"/>
  <c r="ER43" i="53"/>
  <c r="DK44" i="53"/>
  <c r="EK44" i="53"/>
  <c r="EA44" i="53"/>
  <c r="FA44" i="53"/>
  <c r="ES44" i="53"/>
  <c r="EY51" i="53"/>
  <c r="DY51" i="53"/>
  <c r="DI51" i="53"/>
  <c r="EK55" i="53"/>
  <c r="DK55" i="53"/>
  <c r="FA55" i="53"/>
  <c r="EA55" i="53"/>
  <c r="DS55" i="53"/>
  <c r="ER55" i="53"/>
  <c r="DK56" i="53"/>
  <c r="EK56" i="53"/>
  <c r="EA56" i="53"/>
  <c r="FA56" i="53"/>
  <c r="ES56" i="53"/>
  <c r="EQ17" i="54"/>
  <c r="DQ17" i="54"/>
  <c r="DI17" i="54"/>
  <c r="EM19" i="54"/>
  <c r="DM19" i="54"/>
  <c r="EH31" i="54"/>
  <c r="DH31" i="54"/>
  <c r="EL31" i="54"/>
  <c r="DL31" i="54"/>
  <c r="ET31" i="54"/>
  <c r="DT31" i="54"/>
  <c r="DX31" i="54"/>
  <c r="EX31" i="54"/>
  <c r="EG45" i="54"/>
  <c r="DG45" i="54"/>
  <c r="EO45" i="54"/>
  <c r="DO45" i="54"/>
  <c r="EW45" i="54"/>
  <c r="DW45" i="54"/>
  <c r="FE45" i="54"/>
  <c r="EE45" i="54"/>
  <c r="DJ52" i="54"/>
  <c r="EJ52" i="54"/>
  <c r="DZ52" i="54"/>
  <c r="EZ52" i="54"/>
  <c r="EG56" i="54"/>
  <c r="DG56" i="54"/>
  <c r="DK56" i="54"/>
  <c r="EK56" i="54"/>
  <c r="EO56" i="54"/>
  <c r="DO56" i="54"/>
  <c r="DW56" i="54"/>
  <c r="EW56" i="54"/>
  <c r="FA56" i="54"/>
  <c r="EA56" i="54"/>
  <c r="DI25" i="55"/>
  <c r="EI25" i="55"/>
  <c r="DM25" i="55"/>
  <c r="EM25" i="55"/>
  <c r="DQ25" i="55"/>
  <c r="EQ25" i="55"/>
  <c r="DU25" i="55"/>
  <c r="EU25" i="55"/>
  <c r="DY25" i="55"/>
  <c r="EY25" i="55"/>
  <c r="EC25" i="55"/>
  <c r="FC25" i="55"/>
  <c r="EP31" i="55"/>
  <c r="DP31" i="55"/>
  <c r="DX31" i="55"/>
  <c r="EX31" i="55"/>
  <c r="DH31" i="55"/>
  <c r="EG48" i="51"/>
  <c r="EK48" i="51"/>
  <c r="EO48" i="51"/>
  <c r="ES48" i="51"/>
  <c r="EW48" i="51"/>
  <c r="FA48" i="51"/>
  <c r="FE48" i="51"/>
  <c r="DJ48" i="51"/>
  <c r="DN48" i="51"/>
  <c r="DR48" i="51"/>
  <c r="DV48" i="51"/>
  <c r="DZ48" i="51"/>
  <c r="ED48" i="51"/>
  <c r="DO48" i="51"/>
  <c r="EE48" i="51"/>
  <c r="DG49" i="51"/>
  <c r="DK49" i="51"/>
  <c r="DO49" i="51"/>
  <c r="DS49" i="51"/>
  <c r="DW49" i="51"/>
  <c r="EA49" i="51"/>
  <c r="EE49" i="51"/>
  <c r="EG49" i="51"/>
  <c r="EW49" i="51"/>
  <c r="EG50" i="51"/>
  <c r="EK50" i="51"/>
  <c r="EO50" i="51"/>
  <c r="ES50" i="51"/>
  <c r="EW50" i="51"/>
  <c r="FA50" i="51"/>
  <c r="FE50" i="51"/>
  <c r="EJ50" i="51"/>
  <c r="ER50" i="51"/>
  <c r="EZ50" i="51"/>
  <c r="DO50" i="51"/>
  <c r="EE50" i="51"/>
  <c r="EG52" i="51"/>
  <c r="EK52" i="51"/>
  <c r="EO52" i="51"/>
  <c r="ES52" i="51"/>
  <c r="EW52" i="51"/>
  <c r="FA52" i="51"/>
  <c r="FE52" i="51"/>
  <c r="DJ52" i="51"/>
  <c r="DN52" i="51"/>
  <c r="DR52" i="51"/>
  <c r="DV52" i="51"/>
  <c r="DZ52" i="51"/>
  <c r="ED52" i="51"/>
  <c r="DO52" i="51"/>
  <c r="EE52" i="51"/>
  <c r="DG53" i="51"/>
  <c r="DK53" i="51"/>
  <c r="DO53" i="51"/>
  <c r="DS53" i="51"/>
  <c r="DW53" i="51"/>
  <c r="EA53" i="51"/>
  <c r="EE53" i="51"/>
  <c r="EG53" i="51"/>
  <c r="EW53" i="51"/>
  <c r="EG54" i="51"/>
  <c r="EK54" i="51"/>
  <c r="EO54" i="51"/>
  <c r="ES54" i="51"/>
  <c r="EW54" i="51"/>
  <c r="FA54" i="51"/>
  <c r="FE54" i="51"/>
  <c r="EJ54" i="51"/>
  <c r="ER54" i="51"/>
  <c r="EZ54" i="51"/>
  <c r="DO54" i="51"/>
  <c r="EE54" i="51"/>
  <c r="EG56" i="51"/>
  <c r="EK56" i="51"/>
  <c r="EO56" i="51"/>
  <c r="ES56" i="51"/>
  <c r="EW56" i="51"/>
  <c r="FA56" i="51"/>
  <c r="FE56" i="51"/>
  <c r="DJ56" i="51"/>
  <c r="DN56" i="51"/>
  <c r="DR56" i="51"/>
  <c r="DV56" i="51"/>
  <c r="DZ56" i="51"/>
  <c r="ED56" i="51"/>
  <c r="DO56" i="51"/>
  <c r="EE56" i="51"/>
  <c r="DJ17" i="52"/>
  <c r="DN17" i="52"/>
  <c r="ER17" i="52"/>
  <c r="EV17" i="52"/>
  <c r="EZ17" i="52"/>
  <c r="FD17" i="52"/>
  <c r="EU17" i="52"/>
  <c r="FC17" i="52"/>
  <c r="DV17" i="52"/>
  <c r="EI18" i="52"/>
  <c r="EM18" i="52"/>
  <c r="EQ18" i="52"/>
  <c r="EU18" i="52"/>
  <c r="EY18" i="52"/>
  <c r="FC18" i="52"/>
  <c r="DH18" i="52"/>
  <c r="EP18" i="52"/>
  <c r="DT18" i="52"/>
  <c r="DX18" i="52"/>
  <c r="EB18" i="52"/>
  <c r="EJ19" i="52"/>
  <c r="EN19" i="52"/>
  <c r="ER19" i="52"/>
  <c r="EV19" i="52"/>
  <c r="EZ19" i="52"/>
  <c r="FD19" i="52"/>
  <c r="DI19" i="52"/>
  <c r="DM19" i="52"/>
  <c r="DQ19" i="52"/>
  <c r="DU19" i="52"/>
  <c r="DY19" i="52"/>
  <c r="EC19" i="52"/>
  <c r="DN19" i="52"/>
  <c r="ED19" i="52"/>
  <c r="DJ20" i="52"/>
  <c r="FG20" i="52" s="1"/>
  <c r="BC20" i="52" s="1"/>
  <c r="DN20" i="52"/>
  <c r="DR20" i="52"/>
  <c r="DV20" i="52"/>
  <c r="DZ20" i="52"/>
  <c r="ED20" i="52"/>
  <c r="EV20" i="52"/>
  <c r="EH21" i="52"/>
  <c r="EL21" i="52"/>
  <c r="EP21" i="52"/>
  <c r="ET21" i="52"/>
  <c r="EX21" i="52"/>
  <c r="FB21" i="52"/>
  <c r="DG21" i="52"/>
  <c r="DK21" i="52"/>
  <c r="DO21" i="52"/>
  <c r="DS21" i="52"/>
  <c r="DW21" i="52"/>
  <c r="EA21" i="52"/>
  <c r="EE21" i="52"/>
  <c r="EJ23" i="52"/>
  <c r="EN23" i="52"/>
  <c r="ER23" i="52"/>
  <c r="EV23" i="52"/>
  <c r="EZ23" i="52"/>
  <c r="FD23" i="52"/>
  <c r="DI23" i="52"/>
  <c r="DM23" i="52"/>
  <c r="DQ23" i="52"/>
  <c r="DU23" i="52"/>
  <c r="DY23" i="52"/>
  <c r="EC23" i="52"/>
  <c r="DN23" i="52"/>
  <c r="ED23" i="52"/>
  <c r="DJ24" i="52"/>
  <c r="DN24" i="52"/>
  <c r="DR24" i="52"/>
  <c r="DV24" i="52"/>
  <c r="DZ24" i="52"/>
  <c r="ED24" i="52"/>
  <c r="EV24" i="52"/>
  <c r="EH25" i="52"/>
  <c r="EL25" i="52"/>
  <c r="EP25" i="52"/>
  <c r="ET25" i="52"/>
  <c r="EX25" i="52"/>
  <c r="FB25" i="52"/>
  <c r="DG25" i="52"/>
  <c r="DK25" i="52"/>
  <c r="DO25" i="52"/>
  <c r="DS25" i="52"/>
  <c r="DW25" i="52"/>
  <c r="EA25" i="52"/>
  <c r="EE25" i="52"/>
  <c r="EJ27" i="52"/>
  <c r="EN27" i="52"/>
  <c r="ER27" i="52"/>
  <c r="EV27" i="52"/>
  <c r="EZ27" i="52"/>
  <c r="FD27" i="52"/>
  <c r="DI27" i="52"/>
  <c r="DM27" i="52"/>
  <c r="DQ27" i="52"/>
  <c r="DU27" i="52"/>
  <c r="DY27" i="52"/>
  <c r="EC27" i="52"/>
  <c r="DN27" i="52"/>
  <c r="ED27" i="52"/>
  <c r="DJ28" i="52"/>
  <c r="DN28" i="52"/>
  <c r="DR28" i="52"/>
  <c r="DV28" i="52"/>
  <c r="DZ28" i="52"/>
  <c r="ED28" i="52"/>
  <c r="EV28" i="52"/>
  <c r="EH29" i="52"/>
  <c r="EL29" i="52"/>
  <c r="EP29" i="52"/>
  <c r="ET29" i="52"/>
  <c r="EX29" i="52"/>
  <c r="FB29" i="52"/>
  <c r="DG29" i="52"/>
  <c r="DK29" i="52"/>
  <c r="DO29" i="52"/>
  <c r="DS29" i="52"/>
  <c r="DW29" i="52"/>
  <c r="EA29" i="52"/>
  <c r="EE29" i="52"/>
  <c r="EJ31" i="52"/>
  <c r="EN31" i="52"/>
  <c r="ER31" i="52"/>
  <c r="EV31" i="52"/>
  <c r="EZ31" i="52"/>
  <c r="FD31" i="52"/>
  <c r="DI31" i="52"/>
  <c r="DM31" i="52"/>
  <c r="DQ31" i="52"/>
  <c r="DU31" i="52"/>
  <c r="DY31" i="52"/>
  <c r="EC31" i="52"/>
  <c r="DN31" i="52"/>
  <c r="ED31" i="52"/>
  <c r="DJ32" i="52"/>
  <c r="DN32" i="52"/>
  <c r="DR32" i="52"/>
  <c r="DV32" i="52"/>
  <c r="DZ32" i="52"/>
  <c r="ED32" i="52"/>
  <c r="EV32" i="52"/>
  <c r="EH33" i="52"/>
  <c r="EL33" i="52"/>
  <c r="EP33" i="52"/>
  <c r="ET33" i="52"/>
  <c r="EX33" i="52"/>
  <c r="FB33" i="52"/>
  <c r="DG33" i="52"/>
  <c r="DK33" i="52"/>
  <c r="DO33" i="52"/>
  <c r="DS33" i="52"/>
  <c r="DW33" i="52"/>
  <c r="EA33" i="52"/>
  <c r="EE33" i="52"/>
  <c r="EH35" i="52"/>
  <c r="EL35" i="52"/>
  <c r="EP35" i="52"/>
  <c r="ET35" i="52"/>
  <c r="EX35" i="52"/>
  <c r="FB35" i="52"/>
  <c r="EK35" i="52"/>
  <c r="EO35" i="52"/>
  <c r="FA35" i="52"/>
  <c r="FE35" i="52"/>
  <c r="EG36" i="52"/>
  <c r="EK36" i="52"/>
  <c r="EO36" i="52"/>
  <c r="ES36" i="52"/>
  <c r="EW36" i="52"/>
  <c r="FA36" i="52"/>
  <c r="FE36" i="52"/>
  <c r="DO36" i="52"/>
  <c r="EE36" i="52"/>
  <c r="ES37" i="52"/>
  <c r="EG38" i="52"/>
  <c r="DK38" i="52"/>
  <c r="DO38" i="52"/>
  <c r="DS38" i="52"/>
  <c r="EW38" i="52"/>
  <c r="EA38" i="52"/>
  <c r="EE38" i="52"/>
  <c r="EV38" i="52"/>
  <c r="DW38" i="52"/>
  <c r="DN39" i="52"/>
  <c r="ED39" i="52"/>
  <c r="DI40" i="52"/>
  <c r="DY40" i="52"/>
  <c r="DT41" i="52"/>
  <c r="FE41" i="52"/>
  <c r="DN43" i="52"/>
  <c r="ED43" i="52"/>
  <c r="DI44" i="52"/>
  <c r="DY44" i="52"/>
  <c r="DT45" i="52"/>
  <c r="FE45" i="52"/>
  <c r="DN47" i="52"/>
  <c r="ED47" i="52"/>
  <c r="DI48" i="52"/>
  <c r="DY48" i="52"/>
  <c r="DT49" i="52"/>
  <c r="FE49" i="52"/>
  <c r="EH50" i="52"/>
  <c r="EL50" i="52"/>
  <c r="EP50" i="52"/>
  <c r="ET50" i="52"/>
  <c r="EX50" i="52"/>
  <c r="FB50" i="52"/>
  <c r="DN51" i="52"/>
  <c r="ED51" i="52"/>
  <c r="DI52" i="52"/>
  <c r="DY52" i="52"/>
  <c r="EH54" i="52"/>
  <c r="EL54" i="52"/>
  <c r="EP54" i="52"/>
  <c r="ET54" i="52"/>
  <c r="EX54" i="52"/>
  <c r="FB54" i="52"/>
  <c r="DN55" i="52"/>
  <c r="ED55" i="52"/>
  <c r="DI56" i="52"/>
  <c r="DY56" i="52"/>
  <c r="DJ17" i="53"/>
  <c r="DZ17" i="53"/>
  <c r="DL18" i="53"/>
  <c r="EP18" i="53"/>
  <c r="DT18" i="53"/>
  <c r="EX18" i="53"/>
  <c r="EB18" i="53"/>
  <c r="DX18" i="53"/>
  <c r="ET18" i="53"/>
  <c r="EN19" i="53"/>
  <c r="EV19" i="53"/>
  <c r="FD19" i="53"/>
  <c r="EG20" i="53"/>
  <c r="EK20" i="53"/>
  <c r="EO20" i="53"/>
  <c r="ES20" i="53"/>
  <c r="EW20" i="53"/>
  <c r="FA20" i="53"/>
  <c r="FE20" i="53"/>
  <c r="EJ21" i="53"/>
  <c r="EN21" i="53"/>
  <c r="ER21" i="53"/>
  <c r="EV21" i="53"/>
  <c r="EZ21" i="53"/>
  <c r="FD21" i="53"/>
  <c r="EI22" i="53"/>
  <c r="EM22" i="53"/>
  <c r="EQ22" i="53"/>
  <c r="EU22" i="53"/>
  <c r="EY22" i="53"/>
  <c r="FC22" i="53"/>
  <c r="DI24" i="53"/>
  <c r="DM24" i="53"/>
  <c r="DQ24" i="53"/>
  <c r="DU24" i="53"/>
  <c r="DY24" i="53"/>
  <c r="EC24" i="53"/>
  <c r="EM24" i="53"/>
  <c r="EU24" i="53"/>
  <c r="FC24" i="53"/>
  <c r="DH25" i="53"/>
  <c r="DL25" i="53"/>
  <c r="DP25" i="53"/>
  <c r="DT25" i="53"/>
  <c r="DX25" i="53"/>
  <c r="EB25" i="53"/>
  <c r="DN25" i="53"/>
  <c r="DV25" i="53"/>
  <c r="DR26" i="53"/>
  <c r="FD26" i="53"/>
  <c r="EI27" i="53"/>
  <c r="DM27" i="53"/>
  <c r="EY27" i="53"/>
  <c r="EC27" i="53"/>
  <c r="DI27" i="53"/>
  <c r="EL27" i="53"/>
  <c r="DG28" i="53"/>
  <c r="DK28" i="53"/>
  <c r="DW28" i="53"/>
  <c r="EA28" i="53"/>
  <c r="DN28" i="53"/>
  <c r="DZ28" i="53"/>
  <c r="ED28" i="53"/>
  <c r="EU28" i="53"/>
  <c r="DS29" i="53"/>
  <c r="FE29" i="53"/>
  <c r="DI30" i="53"/>
  <c r="DU30" i="53"/>
  <c r="DY30" i="53"/>
  <c r="DH30" i="53"/>
  <c r="DL30" i="53"/>
  <c r="DT30" i="53"/>
  <c r="DX30" i="53"/>
  <c r="EB30" i="53"/>
  <c r="DG30" i="53"/>
  <c r="DI31" i="53"/>
  <c r="EQ31" i="53"/>
  <c r="DY31" i="53"/>
  <c r="EY31" i="53"/>
  <c r="EJ32" i="53"/>
  <c r="EN32" i="53"/>
  <c r="ER32" i="53"/>
  <c r="EV32" i="53"/>
  <c r="EZ32" i="53"/>
  <c r="FD32" i="53"/>
  <c r="DI32" i="53"/>
  <c r="EQ32" i="53"/>
  <c r="DU32" i="53"/>
  <c r="DY32" i="53"/>
  <c r="DJ33" i="53"/>
  <c r="DN33" i="53"/>
  <c r="DR33" i="53"/>
  <c r="DV33" i="53"/>
  <c r="DZ33" i="53"/>
  <c r="ED33" i="53"/>
  <c r="DU33" i="53"/>
  <c r="ER33" i="53"/>
  <c r="DZ34" i="53"/>
  <c r="FD34" i="53"/>
  <c r="EI35" i="53"/>
  <c r="DM35" i="53"/>
  <c r="EY35" i="53"/>
  <c r="EC35" i="53"/>
  <c r="DI35" i="53"/>
  <c r="EJ36" i="53"/>
  <c r="ER36" i="53"/>
  <c r="EZ36" i="53"/>
  <c r="DI36" i="53"/>
  <c r="DQ36" i="53"/>
  <c r="DY36" i="53"/>
  <c r="EH37" i="53"/>
  <c r="EP37" i="53"/>
  <c r="ET37" i="53"/>
  <c r="EJ38" i="53"/>
  <c r="DJ38" i="53"/>
  <c r="ER38" i="53"/>
  <c r="DR38" i="53"/>
  <c r="EZ38" i="53"/>
  <c r="DZ38" i="53"/>
  <c r="EQ39" i="53"/>
  <c r="DQ39" i="53"/>
  <c r="EY39" i="53"/>
  <c r="DY39" i="53"/>
  <c r="FC39" i="53"/>
  <c r="EC39" i="53"/>
  <c r="DI39" i="53"/>
  <c r="EU45" i="53"/>
  <c r="DU45" i="53"/>
  <c r="ES46" i="53"/>
  <c r="EQ47" i="53"/>
  <c r="DQ47" i="53"/>
  <c r="EY47" i="53"/>
  <c r="DY47" i="53"/>
  <c r="FC47" i="53"/>
  <c r="EC47" i="53"/>
  <c r="DI47" i="53"/>
  <c r="EL50" i="53"/>
  <c r="DL50" i="53"/>
  <c r="FB50" i="53"/>
  <c r="EB50" i="53"/>
  <c r="ER51" i="53"/>
  <c r="DQ51" i="53"/>
  <c r="DY17" i="54"/>
  <c r="EV20" i="54"/>
  <c r="DV20" i="54"/>
  <c r="ED20" i="54"/>
  <c r="DI22" i="54"/>
  <c r="DQ22" i="54"/>
  <c r="DY22" i="54"/>
  <c r="DH23" i="54"/>
  <c r="EG25" i="54"/>
  <c r="DG25" i="54"/>
  <c r="EO25" i="54"/>
  <c r="DO25" i="54"/>
  <c r="EW25" i="54"/>
  <c r="DW25" i="54"/>
  <c r="FE25" i="54"/>
  <c r="EE25" i="54"/>
  <c r="EA25" i="54"/>
  <c r="EM30" i="54"/>
  <c r="DM30" i="54"/>
  <c r="EQ30" i="54"/>
  <c r="DQ30" i="54"/>
  <c r="DU30" i="54"/>
  <c r="EU30" i="54"/>
  <c r="FC30" i="54"/>
  <c r="EC30" i="54"/>
  <c r="DI30" i="54"/>
  <c r="EG33" i="54"/>
  <c r="DG33" i="54"/>
  <c r="EO33" i="54"/>
  <c r="DO33" i="54"/>
  <c r="EW33" i="54"/>
  <c r="DW33" i="54"/>
  <c r="FE33" i="54"/>
  <c r="EE33" i="54"/>
  <c r="EA33" i="54"/>
  <c r="EH35" i="54"/>
  <c r="DH35" i="54"/>
  <c r="EL35" i="54"/>
  <c r="DL35" i="54"/>
  <c r="EP35" i="54"/>
  <c r="DP35" i="54"/>
  <c r="EH51" i="54"/>
  <c r="DH51" i="54"/>
  <c r="DL51" i="54"/>
  <c r="EL51" i="54"/>
  <c r="EP51" i="54"/>
  <c r="DP51" i="54"/>
  <c r="ET51" i="54"/>
  <c r="DT51" i="54"/>
  <c r="EX51" i="54"/>
  <c r="DX51" i="54"/>
  <c r="DU55" i="54"/>
  <c r="EC55" i="54"/>
  <c r="EU17" i="55"/>
  <c r="DY17" i="55"/>
  <c r="EC17" i="55"/>
  <c r="EN21" i="55"/>
  <c r="DN21" i="55"/>
  <c r="EZ21" i="55"/>
  <c r="DZ21" i="55"/>
  <c r="DG24" i="55"/>
  <c r="EG24" i="55"/>
  <c r="DO24" i="55"/>
  <c r="EO24" i="55"/>
  <c r="ES24" i="55"/>
  <c r="DS24" i="55"/>
  <c r="DW24" i="55"/>
  <c r="EW24" i="55"/>
  <c r="FA24" i="55"/>
  <c r="EA24" i="55"/>
  <c r="FD37" i="53"/>
  <c r="EH40" i="53"/>
  <c r="EL40" i="53"/>
  <c r="EP40" i="53"/>
  <c r="ET40" i="53"/>
  <c r="EX40" i="53"/>
  <c r="FB40" i="53"/>
  <c r="EG40" i="53"/>
  <c r="EO40" i="53"/>
  <c r="EW40" i="53"/>
  <c r="FE40" i="53"/>
  <c r="EK41" i="53"/>
  <c r="ES41" i="53"/>
  <c r="FA41" i="53"/>
  <c r="EJ41" i="53"/>
  <c r="EN41" i="53"/>
  <c r="EV41" i="53"/>
  <c r="FD41" i="53"/>
  <c r="DH43" i="53"/>
  <c r="DL43" i="53"/>
  <c r="DP43" i="53"/>
  <c r="DT43" i="53"/>
  <c r="DX43" i="53"/>
  <c r="EB43" i="53"/>
  <c r="EP43" i="53"/>
  <c r="EH44" i="53"/>
  <c r="EL44" i="53"/>
  <c r="EP44" i="53"/>
  <c r="ET44" i="53"/>
  <c r="EX44" i="53"/>
  <c r="FB44" i="53"/>
  <c r="EG44" i="53"/>
  <c r="EO44" i="53"/>
  <c r="EW44" i="53"/>
  <c r="FE44" i="53"/>
  <c r="DI46" i="53"/>
  <c r="DM46" i="53"/>
  <c r="DQ46" i="53"/>
  <c r="DU46" i="53"/>
  <c r="DY46" i="53"/>
  <c r="EC46" i="53"/>
  <c r="DH47" i="53"/>
  <c r="DL47" i="53"/>
  <c r="DP47" i="53"/>
  <c r="DT47" i="53"/>
  <c r="DX47" i="53"/>
  <c r="EB47" i="53"/>
  <c r="EJ48" i="53"/>
  <c r="EN48" i="53"/>
  <c r="ER48" i="53"/>
  <c r="EV48" i="53"/>
  <c r="EZ48" i="53"/>
  <c r="FD48" i="53"/>
  <c r="DI48" i="53"/>
  <c r="DM48" i="53"/>
  <c r="DQ48" i="53"/>
  <c r="DU48" i="53"/>
  <c r="DY48" i="53"/>
  <c r="EC48" i="53"/>
  <c r="EK49" i="53"/>
  <c r="ES49" i="53"/>
  <c r="FA49" i="53"/>
  <c r="EJ49" i="53"/>
  <c r="EN49" i="53"/>
  <c r="EV49" i="53"/>
  <c r="EZ49" i="53"/>
  <c r="FD49" i="53"/>
  <c r="DG52" i="53"/>
  <c r="DK52" i="53"/>
  <c r="DO52" i="53"/>
  <c r="DS52" i="53"/>
  <c r="DW52" i="53"/>
  <c r="EA52" i="53"/>
  <c r="EE52" i="53"/>
  <c r="EI53" i="53"/>
  <c r="EM53" i="53"/>
  <c r="EQ53" i="53"/>
  <c r="EU53" i="53"/>
  <c r="EY53" i="53"/>
  <c r="FC53" i="53"/>
  <c r="DH53" i="53"/>
  <c r="DL53" i="53"/>
  <c r="DP53" i="53"/>
  <c r="DT53" i="53"/>
  <c r="DX53" i="53"/>
  <c r="EB53" i="53"/>
  <c r="DM53" i="53"/>
  <c r="DH55" i="53"/>
  <c r="DL55" i="53"/>
  <c r="DP55" i="53"/>
  <c r="DT55" i="53"/>
  <c r="DX55" i="53"/>
  <c r="EB55" i="53"/>
  <c r="EP55" i="53"/>
  <c r="EH56" i="53"/>
  <c r="EL56" i="53"/>
  <c r="EP56" i="53"/>
  <c r="ET56" i="53"/>
  <c r="EX56" i="53"/>
  <c r="FB56" i="53"/>
  <c r="EG56" i="53"/>
  <c r="EO56" i="53"/>
  <c r="EW56" i="53"/>
  <c r="FE56" i="53"/>
  <c r="DJ17" i="54"/>
  <c r="DN17" i="54"/>
  <c r="DR17" i="54"/>
  <c r="DV17" i="54"/>
  <c r="DZ17" i="54"/>
  <c r="ED17" i="54"/>
  <c r="DS18" i="54"/>
  <c r="DW18" i="54"/>
  <c r="EA18" i="54"/>
  <c r="EE18" i="54"/>
  <c r="ES18" i="54"/>
  <c r="DT20" i="54"/>
  <c r="DJ22" i="54"/>
  <c r="DN22" i="54"/>
  <c r="DR22" i="54"/>
  <c r="DV22" i="54"/>
  <c r="DZ22" i="54"/>
  <c r="ED22" i="54"/>
  <c r="EH22" i="54"/>
  <c r="EP22" i="54"/>
  <c r="EX22" i="54"/>
  <c r="DI23" i="54"/>
  <c r="DM23" i="54"/>
  <c r="DQ23" i="54"/>
  <c r="DU23" i="54"/>
  <c r="DY23" i="54"/>
  <c r="EC23" i="54"/>
  <c r="DL23" i="54"/>
  <c r="EB23" i="54"/>
  <c r="ET23" i="54"/>
  <c r="DK24" i="54"/>
  <c r="EA24" i="54"/>
  <c r="ER25" i="54"/>
  <c r="DK28" i="54"/>
  <c r="EA28" i="54"/>
  <c r="ER29" i="54"/>
  <c r="DK32" i="54"/>
  <c r="EA32" i="54"/>
  <c r="DV33" i="54"/>
  <c r="ER33" i="54"/>
  <c r="DM35" i="54"/>
  <c r="DL36" i="54"/>
  <c r="EB36" i="54"/>
  <c r="DI38" i="54"/>
  <c r="EQ38" i="54"/>
  <c r="DU38" i="54"/>
  <c r="DY38" i="54"/>
  <c r="DM38" i="54"/>
  <c r="DM39" i="54"/>
  <c r="DL40" i="54"/>
  <c r="EB40" i="54"/>
  <c r="DI42" i="54"/>
  <c r="EQ42" i="54"/>
  <c r="DU42" i="54"/>
  <c r="DY42" i="54"/>
  <c r="DM42" i="54"/>
  <c r="DM43" i="54"/>
  <c r="DI46" i="54"/>
  <c r="EQ46" i="54"/>
  <c r="DU46" i="54"/>
  <c r="DY46" i="54"/>
  <c r="DM46" i="54"/>
  <c r="DM47" i="54"/>
  <c r="EZ48" i="54"/>
  <c r="DR49" i="54"/>
  <c r="FD49" i="54"/>
  <c r="EM50" i="54"/>
  <c r="DM50" i="54"/>
  <c r="FC50" i="54"/>
  <c r="EC50" i="54"/>
  <c r="EG53" i="54"/>
  <c r="EK53" i="54"/>
  <c r="EO53" i="54"/>
  <c r="ES53" i="54"/>
  <c r="EW53" i="54"/>
  <c r="FA53" i="54"/>
  <c r="FE53" i="54"/>
  <c r="DT55" i="54"/>
  <c r="EX19" i="55"/>
  <c r="EE20" i="55"/>
  <c r="EZ20" i="55"/>
  <c r="DK21" i="55"/>
  <c r="DS21" i="55"/>
  <c r="EA21" i="55"/>
  <c r="EE21" i="55"/>
  <c r="EM22" i="55"/>
  <c r="EU22" i="55"/>
  <c r="DX23" i="55"/>
  <c r="DG36" i="55"/>
  <c r="EG36" i="55"/>
  <c r="EK36" i="55"/>
  <c r="DK36" i="55"/>
  <c r="EO36" i="55"/>
  <c r="DO36" i="55"/>
  <c r="ES36" i="55"/>
  <c r="DS36" i="55"/>
  <c r="DW36" i="55"/>
  <c r="EW36" i="55"/>
  <c r="EA36" i="55"/>
  <c r="FA36" i="55"/>
  <c r="FE36" i="55"/>
  <c r="EE36" i="55"/>
  <c r="ET19" i="54"/>
  <c r="DJ21" i="54"/>
  <c r="DZ21" i="54"/>
  <c r="DL24" i="54"/>
  <c r="DT24" i="54"/>
  <c r="EB24" i="54"/>
  <c r="EO24" i="54"/>
  <c r="FE24" i="54"/>
  <c r="DL28" i="54"/>
  <c r="DT28" i="54"/>
  <c r="EB28" i="54"/>
  <c r="EO28" i="54"/>
  <c r="FE28" i="54"/>
  <c r="DL32" i="54"/>
  <c r="DT32" i="54"/>
  <c r="EB32" i="54"/>
  <c r="EO32" i="54"/>
  <c r="FE32" i="54"/>
  <c r="EG36" i="54"/>
  <c r="DG36" i="54"/>
  <c r="DO36" i="54"/>
  <c r="ES36" i="54"/>
  <c r="EW36" i="54"/>
  <c r="DW36" i="54"/>
  <c r="EE36" i="54"/>
  <c r="DS36" i="54"/>
  <c r="EG40" i="54"/>
  <c r="DG40" i="54"/>
  <c r="DO40" i="54"/>
  <c r="ES40" i="54"/>
  <c r="EW40" i="54"/>
  <c r="DW40" i="54"/>
  <c r="EE40" i="54"/>
  <c r="DS40" i="54"/>
  <c r="EG44" i="54"/>
  <c r="DG44" i="54"/>
  <c r="DO44" i="54"/>
  <c r="ES44" i="54"/>
  <c r="EW44" i="54"/>
  <c r="DW44" i="54"/>
  <c r="EE44" i="54"/>
  <c r="DS44" i="54"/>
  <c r="EG48" i="54"/>
  <c r="DG48" i="54"/>
  <c r="EO48" i="54"/>
  <c r="DO48" i="54"/>
  <c r="DW48" i="54"/>
  <c r="FA48" i="54"/>
  <c r="EE48" i="54"/>
  <c r="FE48" i="54"/>
  <c r="DI49" i="54"/>
  <c r="DM49" i="54"/>
  <c r="DQ49" i="54"/>
  <c r="DU49" i="54"/>
  <c r="DY49" i="54"/>
  <c r="EY49" i="54"/>
  <c r="EC49" i="54"/>
  <c r="EQ49" i="54"/>
  <c r="DU50" i="54"/>
  <c r="EQ50" i="54"/>
  <c r="DL52" i="54"/>
  <c r="DT52" i="54"/>
  <c r="EB52" i="54"/>
  <c r="DP52" i="54"/>
  <c r="EL55" i="54"/>
  <c r="EP55" i="54"/>
  <c r="DX55" i="54"/>
  <c r="EB55" i="54"/>
  <c r="EH17" i="55"/>
  <c r="EP17" i="55"/>
  <c r="EX17" i="55"/>
  <c r="EA19" i="55"/>
  <c r="FA19" i="55"/>
  <c r="EH19" i="55"/>
  <c r="DJ20" i="55"/>
  <c r="EJ20" i="55"/>
  <c r="DK20" i="55"/>
  <c r="EG20" i="55"/>
  <c r="FA20" i="55"/>
  <c r="EL27" i="55"/>
  <c r="DL27" i="55"/>
  <c r="EG28" i="55"/>
  <c r="DG28" i="55"/>
  <c r="FG28" i="55" s="1"/>
  <c r="BC28" i="55" s="1"/>
  <c r="EK28" i="55"/>
  <c r="DK28" i="55"/>
  <c r="DO28" i="55"/>
  <c r="EO28" i="55"/>
  <c r="EW28" i="55"/>
  <c r="DW28" i="55"/>
  <c r="FA28" i="55"/>
  <c r="EA28" i="55"/>
  <c r="EB37" i="53"/>
  <c r="DH39" i="53"/>
  <c r="DL39" i="53"/>
  <c r="DP39" i="53"/>
  <c r="DT39" i="53"/>
  <c r="DX39" i="53"/>
  <c r="EB39" i="53"/>
  <c r="FD40" i="53"/>
  <c r="DI40" i="53"/>
  <c r="DM40" i="53"/>
  <c r="DQ40" i="53"/>
  <c r="DU40" i="53"/>
  <c r="DY40" i="53"/>
  <c r="EC40" i="53"/>
  <c r="DT40" i="53"/>
  <c r="EI41" i="53"/>
  <c r="EM41" i="53"/>
  <c r="EQ41" i="53"/>
  <c r="EU41" i="53"/>
  <c r="EY41" i="53"/>
  <c r="FC41" i="53"/>
  <c r="DH41" i="53"/>
  <c r="DL41" i="53"/>
  <c r="DP41" i="53"/>
  <c r="DT41" i="53"/>
  <c r="DX41" i="53"/>
  <c r="EB41" i="53"/>
  <c r="DI41" i="53"/>
  <c r="DS41" i="53"/>
  <c r="EC41" i="53"/>
  <c r="EH43" i="53"/>
  <c r="ET43" i="53"/>
  <c r="EJ44" i="53"/>
  <c r="EN44" i="53"/>
  <c r="ER44" i="53"/>
  <c r="EV44" i="53"/>
  <c r="EZ44" i="53"/>
  <c r="FD44" i="53"/>
  <c r="DI44" i="53"/>
  <c r="DM44" i="53"/>
  <c r="DQ44" i="53"/>
  <c r="DU44" i="53"/>
  <c r="DY44" i="53"/>
  <c r="EC44" i="53"/>
  <c r="DT44" i="53"/>
  <c r="EL47" i="53"/>
  <c r="EX47" i="53"/>
  <c r="EH48" i="53"/>
  <c r="EL48" i="53"/>
  <c r="EP48" i="53"/>
  <c r="ET48" i="53"/>
  <c r="EX48" i="53"/>
  <c r="FB48" i="53"/>
  <c r="EG48" i="53"/>
  <c r="EO48" i="53"/>
  <c r="EW48" i="53"/>
  <c r="FE48" i="53"/>
  <c r="EI49" i="53"/>
  <c r="EM49" i="53"/>
  <c r="EQ49" i="53"/>
  <c r="EU49" i="53"/>
  <c r="EY49" i="53"/>
  <c r="FC49" i="53"/>
  <c r="DH49" i="53"/>
  <c r="DL49" i="53"/>
  <c r="DP49" i="53"/>
  <c r="DT49" i="53"/>
  <c r="DX49" i="53"/>
  <c r="EB49" i="53"/>
  <c r="DM49" i="53"/>
  <c r="DH51" i="53"/>
  <c r="DL51" i="53"/>
  <c r="DP51" i="53"/>
  <c r="DT51" i="53"/>
  <c r="DX51" i="53"/>
  <c r="EB51" i="53"/>
  <c r="EH51" i="53"/>
  <c r="FB51" i="53"/>
  <c r="EK53" i="53"/>
  <c r="ES53" i="53"/>
  <c r="FA53" i="53"/>
  <c r="EJ53" i="53"/>
  <c r="EN53" i="53"/>
  <c r="EV53" i="53"/>
  <c r="EZ53" i="53"/>
  <c r="FD53" i="53"/>
  <c r="EJ56" i="53"/>
  <c r="EN56" i="53"/>
  <c r="ER56" i="53"/>
  <c r="EV56" i="53"/>
  <c r="EZ56" i="53"/>
  <c r="FD56" i="53"/>
  <c r="EI56" i="53"/>
  <c r="EM56" i="53"/>
  <c r="EQ56" i="53"/>
  <c r="EU56" i="53"/>
  <c r="EY56" i="53"/>
  <c r="FC56" i="53"/>
  <c r="DU19" i="54"/>
  <c r="FB19" i="54"/>
  <c r="DI20" i="54"/>
  <c r="DM20" i="54"/>
  <c r="DQ20" i="54"/>
  <c r="DU20" i="54"/>
  <c r="DY20" i="54"/>
  <c r="EC20" i="54"/>
  <c r="DL20" i="54"/>
  <c r="EB20" i="54"/>
  <c r="ES20" i="54"/>
  <c r="EG21" i="54"/>
  <c r="EK21" i="54"/>
  <c r="EO21" i="54"/>
  <c r="ES21" i="54"/>
  <c r="EW21" i="54"/>
  <c r="FA21" i="54"/>
  <c r="FE21" i="54"/>
  <c r="DK21" i="54"/>
  <c r="DS21" i="54"/>
  <c r="EA21" i="54"/>
  <c r="EL22" i="54"/>
  <c r="ET22" i="54"/>
  <c r="FB22" i="54"/>
  <c r="DJ25" i="54"/>
  <c r="DZ25" i="54"/>
  <c r="DH26" i="54"/>
  <c r="DL26" i="54"/>
  <c r="DP26" i="54"/>
  <c r="DT26" i="54"/>
  <c r="DX26" i="54"/>
  <c r="EB26" i="54"/>
  <c r="DG27" i="54"/>
  <c r="DK27" i="54"/>
  <c r="DO27" i="54"/>
  <c r="DS27" i="54"/>
  <c r="DW27" i="54"/>
  <c r="EA27" i="54"/>
  <c r="EE27" i="54"/>
  <c r="DJ29" i="54"/>
  <c r="DZ29" i="54"/>
  <c r="DH30" i="54"/>
  <c r="DL30" i="54"/>
  <c r="DP30" i="54"/>
  <c r="DT30" i="54"/>
  <c r="DX30" i="54"/>
  <c r="EB30" i="54"/>
  <c r="DG31" i="54"/>
  <c r="DK31" i="54"/>
  <c r="DO31" i="54"/>
  <c r="DS31" i="54"/>
  <c r="DW31" i="54"/>
  <c r="EA31" i="54"/>
  <c r="EE31" i="54"/>
  <c r="DJ33" i="54"/>
  <c r="DZ33" i="54"/>
  <c r="DH34" i="54"/>
  <c r="DL34" i="54"/>
  <c r="DP34" i="54"/>
  <c r="DT34" i="54"/>
  <c r="DX34" i="54"/>
  <c r="EX34" i="54"/>
  <c r="EH36" i="54"/>
  <c r="DH36" i="54"/>
  <c r="EP36" i="54"/>
  <c r="DP36" i="54"/>
  <c r="EX36" i="54"/>
  <c r="DX36" i="54"/>
  <c r="DT36" i="54"/>
  <c r="EH40" i="54"/>
  <c r="DH40" i="54"/>
  <c r="EP40" i="54"/>
  <c r="DP40" i="54"/>
  <c r="EX40" i="54"/>
  <c r="DX40" i="54"/>
  <c r="DT40" i="54"/>
  <c r="DK45" i="54"/>
  <c r="DS45" i="54"/>
  <c r="EA45" i="54"/>
  <c r="EN49" i="54"/>
  <c r="DN49" i="54"/>
  <c r="DV49" i="54"/>
  <c r="EV49" i="54"/>
  <c r="DJ49" i="54"/>
  <c r="DG51" i="54"/>
  <c r="DK51" i="54"/>
  <c r="DO51" i="54"/>
  <c r="DS51" i="54"/>
  <c r="DW51" i="54"/>
  <c r="EA51" i="54"/>
  <c r="EE51" i="54"/>
  <c r="DJ53" i="54"/>
  <c r="ER53" i="54"/>
  <c r="DZ53" i="54"/>
  <c r="FD53" i="54"/>
  <c r="DI54" i="54"/>
  <c r="EQ54" i="54"/>
  <c r="DU54" i="54"/>
  <c r="DY54" i="54"/>
  <c r="DM55" i="54"/>
  <c r="EZ56" i="54"/>
  <c r="EI17" i="55"/>
  <c r="EQ17" i="55"/>
  <c r="DQ17" i="55"/>
  <c r="DU17" i="55"/>
  <c r="EY17" i="55"/>
  <c r="DI17" i="55"/>
  <c r="EH18" i="55"/>
  <c r="ET18" i="55"/>
  <c r="DT18" i="55"/>
  <c r="DX18" i="55"/>
  <c r="FB18" i="55"/>
  <c r="EX18" i="55"/>
  <c r="DL19" i="55"/>
  <c r="EL19" i="55"/>
  <c r="FB19" i="55"/>
  <c r="EB19" i="55"/>
  <c r="EK19" i="55"/>
  <c r="DS20" i="55"/>
  <c r="EO20" i="55"/>
  <c r="EJ21" i="55"/>
  <c r="ER21" i="55"/>
  <c r="DV21" i="55"/>
  <c r="FD21" i="55"/>
  <c r="DJ22" i="55"/>
  <c r="DN22" i="55"/>
  <c r="DR22" i="55"/>
  <c r="DV22" i="55"/>
  <c r="DZ22" i="55"/>
  <c r="ED22" i="55"/>
  <c r="EH23" i="55"/>
  <c r="DL23" i="55"/>
  <c r="DP23" i="55"/>
  <c r="ET23" i="55"/>
  <c r="DT23" i="55"/>
  <c r="FB23" i="55"/>
  <c r="EL23" i="55"/>
  <c r="EQ29" i="55"/>
  <c r="DQ29" i="55"/>
  <c r="DV37" i="55"/>
  <c r="DI46" i="55"/>
  <c r="EC46" i="55"/>
  <c r="EG55" i="55"/>
  <c r="DG55" i="55"/>
  <c r="EO55" i="55"/>
  <c r="DO55" i="55"/>
  <c r="EW55" i="55"/>
  <c r="DW55" i="55"/>
  <c r="FE55" i="55"/>
  <c r="EE55" i="55"/>
  <c r="EH26" i="57"/>
  <c r="DH26" i="57"/>
  <c r="EL26" i="57"/>
  <c r="DL26" i="57"/>
  <c r="EP26" i="57"/>
  <c r="DP26" i="57"/>
  <c r="ET26" i="57"/>
  <c r="DT26" i="57"/>
  <c r="EX26" i="57"/>
  <c r="DX26" i="57"/>
  <c r="FB26" i="57"/>
  <c r="EB26" i="57"/>
  <c r="EU26" i="55"/>
  <c r="DI27" i="55"/>
  <c r="DM27" i="55"/>
  <c r="DQ27" i="55"/>
  <c r="DU27" i="55"/>
  <c r="DY27" i="55"/>
  <c r="EC27" i="55"/>
  <c r="ER29" i="55"/>
  <c r="DR29" i="55"/>
  <c r="DI30" i="55"/>
  <c r="DI31" i="55"/>
  <c r="DM31" i="55"/>
  <c r="DQ31" i="55"/>
  <c r="DU31" i="55"/>
  <c r="DY31" i="55"/>
  <c r="EC31" i="55"/>
  <c r="DK37" i="55"/>
  <c r="DS37" i="55"/>
  <c r="EA37" i="55"/>
  <c r="DM46" i="55"/>
  <c r="EQ46" i="55"/>
  <c r="EH47" i="55"/>
  <c r="DH47" i="55"/>
  <c r="DL47" i="55"/>
  <c r="EL47" i="55"/>
  <c r="DP47" i="55"/>
  <c r="EP47" i="55"/>
  <c r="EX47" i="55"/>
  <c r="DX47" i="55"/>
  <c r="DQ24" i="56"/>
  <c r="EQ24" i="56"/>
  <c r="EB34" i="54"/>
  <c r="DG35" i="54"/>
  <c r="DK35" i="54"/>
  <c r="DO35" i="54"/>
  <c r="DS35" i="54"/>
  <c r="DW35" i="54"/>
  <c r="EA35" i="54"/>
  <c r="EE35" i="54"/>
  <c r="FB35" i="54"/>
  <c r="DJ37" i="54"/>
  <c r="DZ37" i="54"/>
  <c r="DH38" i="54"/>
  <c r="DL38" i="54"/>
  <c r="DP38" i="54"/>
  <c r="DT38" i="54"/>
  <c r="DX38" i="54"/>
  <c r="EB38" i="54"/>
  <c r="EI38" i="54"/>
  <c r="EY38" i="54"/>
  <c r="DG39" i="54"/>
  <c r="DK39" i="54"/>
  <c r="DO39" i="54"/>
  <c r="DS39" i="54"/>
  <c r="DW39" i="54"/>
  <c r="EA39" i="54"/>
  <c r="EE39" i="54"/>
  <c r="FB39" i="54"/>
  <c r="DJ41" i="54"/>
  <c r="DZ41" i="54"/>
  <c r="DH42" i="54"/>
  <c r="DL42" i="54"/>
  <c r="DP42" i="54"/>
  <c r="DT42" i="54"/>
  <c r="DX42" i="54"/>
  <c r="EB42" i="54"/>
  <c r="EI42" i="54"/>
  <c r="EY42" i="54"/>
  <c r="DG43" i="54"/>
  <c r="DK43" i="54"/>
  <c r="DO43" i="54"/>
  <c r="DS43" i="54"/>
  <c r="DW43" i="54"/>
  <c r="EA43" i="54"/>
  <c r="EE43" i="54"/>
  <c r="FB43" i="54"/>
  <c r="EH44" i="54"/>
  <c r="EL44" i="54"/>
  <c r="EP44" i="54"/>
  <c r="ET44" i="54"/>
  <c r="EX44" i="54"/>
  <c r="FB44" i="54"/>
  <c r="DJ45" i="54"/>
  <c r="DZ45" i="54"/>
  <c r="DH46" i="54"/>
  <c r="FG46" i="54" s="1"/>
  <c r="BC46" i="54" s="1"/>
  <c r="DL46" i="54"/>
  <c r="DP46" i="54"/>
  <c r="DT46" i="54"/>
  <c r="DX46" i="54"/>
  <c r="EB46" i="54"/>
  <c r="EI46" i="54"/>
  <c r="EY46" i="54"/>
  <c r="DG47" i="54"/>
  <c r="DK47" i="54"/>
  <c r="DO47" i="54"/>
  <c r="DS47" i="54"/>
  <c r="DW47" i="54"/>
  <c r="EA47" i="54"/>
  <c r="EE47" i="54"/>
  <c r="FB47" i="54"/>
  <c r="EH48" i="54"/>
  <c r="EL48" i="54"/>
  <c r="EP48" i="54"/>
  <c r="ET48" i="54"/>
  <c r="EX48" i="54"/>
  <c r="FB48" i="54"/>
  <c r="DS52" i="54"/>
  <c r="DI53" i="54"/>
  <c r="DM53" i="54"/>
  <c r="DQ53" i="54"/>
  <c r="DU53" i="54"/>
  <c r="DY53" i="54"/>
  <c r="EC53" i="54"/>
  <c r="EQ53" i="54"/>
  <c r="EZ53" i="54"/>
  <c r="DH54" i="54"/>
  <c r="DL54" i="54"/>
  <c r="DP54" i="54"/>
  <c r="DT54" i="54"/>
  <c r="DX54" i="54"/>
  <c r="EB54" i="54"/>
  <c r="EI54" i="54"/>
  <c r="EY54" i="54"/>
  <c r="DG55" i="54"/>
  <c r="DK55" i="54"/>
  <c r="DO55" i="54"/>
  <c r="DS55" i="54"/>
  <c r="DW55" i="54"/>
  <c r="EA55" i="54"/>
  <c r="EE55" i="54"/>
  <c r="FB55" i="54"/>
  <c r="EH56" i="54"/>
  <c r="EL56" i="54"/>
  <c r="EP56" i="54"/>
  <c r="ET56" i="54"/>
  <c r="EX56" i="54"/>
  <c r="DJ17" i="55"/>
  <c r="DN17" i="55"/>
  <c r="DR17" i="55"/>
  <c r="DV17" i="55"/>
  <c r="DZ17" i="55"/>
  <c r="ED17" i="55"/>
  <c r="DI18" i="55"/>
  <c r="EM18" i="55"/>
  <c r="EU18" i="55"/>
  <c r="FC18" i="55"/>
  <c r="DI21" i="55"/>
  <c r="DM21" i="55"/>
  <c r="DQ21" i="55"/>
  <c r="DU21" i="55"/>
  <c r="DY21" i="55"/>
  <c r="EC21" i="55"/>
  <c r="DR21" i="55"/>
  <c r="ED21" i="55"/>
  <c r="FC21" i="55"/>
  <c r="DH22" i="55"/>
  <c r="DL22" i="55"/>
  <c r="DP22" i="55"/>
  <c r="DT22" i="55"/>
  <c r="DX22" i="55"/>
  <c r="EB22" i="55"/>
  <c r="DU22" i="55"/>
  <c r="EL22" i="55"/>
  <c r="DI23" i="55"/>
  <c r="DM23" i="55"/>
  <c r="DQ23" i="55"/>
  <c r="DU23" i="55"/>
  <c r="DY23" i="55"/>
  <c r="EC23" i="55"/>
  <c r="DJ26" i="55"/>
  <c r="DN26" i="55"/>
  <c r="DR26" i="55"/>
  <c r="DV26" i="55"/>
  <c r="DZ26" i="55"/>
  <c r="ED26" i="55"/>
  <c r="EX26" i="55"/>
  <c r="EK27" i="55"/>
  <c r="FE27" i="55"/>
  <c r="DH28" i="55"/>
  <c r="DL28" i="55"/>
  <c r="DP28" i="55"/>
  <c r="DT28" i="55"/>
  <c r="DX28" i="55"/>
  <c r="EB28" i="55"/>
  <c r="EJ30" i="55"/>
  <c r="EN30" i="55"/>
  <c r="DN30" i="55"/>
  <c r="ER30" i="55"/>
  <c r="EV30" i="55"/>
  <c r="DV30" i="55"/>
  <c r="EZ30" i="55"/>
  <c r="FD30" i="55"/>
  <c r="ED30" i="55"/>
  <c r="DJ30" i="55"/>
  <c r="DU30" i="55"/>
  <c r="EG32" i="55"/>
  <c r="DG32" i="55"/>
  <c r="ES32" i="55"/>
  <c r="EW32" i="55"/>
  <c r="EA32" i="55"/>
  <c r="EE32" i="55"/>
  <c r="DZ33" i="55"/>
  <c r="FD33" i="55"/>
  <c r="EM34" i="55"/>
  <c r="DQ34" i="55"/>
  <c r="EY34" i="55"/>
  <c r="FC34" i="55"/>
  <c r="DI34" i="55"/>
  <c r="DJ37" i="55"/>
  <c r="DP39" i="55"/>
  <c r="EH39" i="55"/>
  <c r="DW40" i="55"/>
  <c r="EJ42" i="55"/>
  <c r="DJ42" i="55"/>
  <c r="EZ42" i="55"/>
  <c r="DZ42" i="55"/>
  <c r="EC42" i="55"/>
  <c r="FC42" i="55"/>
  <c r="DR42" i="55"/>
  <c r="EU42" i="55"/>
  <c r="EH44" i="55"/>
  <c r="DH44" i="55"/>
  <c r="EX44" i="55"/>
  <c r="DX44" i="55"/>
  <c r="DW44" i="55"/>
  <c r="EW44" i="55"/>
  <c r="EB44" i="55"/>
  <c r="EJ45" i="55"/>
  <c r="DN45" i="55"/>
  <c r="ER45" i="55"/>
  <c r="DV45" i="55"/>
  <c r="EZ45" i="55"/>
  <c r="ED45" i="55"/>
  <c r="DK45" i="55"/>
  <c r="EE45" i="55"/>
  <c r="DU46" i="55"/>
  <c r="EY46" i="55"/>
  <c r="EL51" i="55"/>
  <c r="ET51" i="55"/>
  <c r="EP51" i="55"/>
  <c r="ET19" i="56"/>
  <c r="DT19" i="56"/>
  <c r="DJ36" i="54"/>
  <c r="DN36" i="54"/>
  <c r="DR36" i="54"/>
  <c r="DV36" i="54"/>
  <c r="DZ36" i="54"/>
  <c r="ED36" i="54"/>
  <c r="EG37" i="54"/>
  <c r="EK37" i="54"/>
  <c r="EO37" i="54"/>
  <c r="ES37" i="54"/>
  <c r="EW37" i="54"/>
  <c r="FA37" i="54"/>
  <c r="FE37" i="54"/>
  <c r="DK37" i="54"/>
  <c r="DS37" i="54"/>
  <c r="EA37" i="54"/>
  <c r="DP39" i="54"/>
  <c r="DJ40" i="54"/>
  <c r="DN40" i="54"/>
  <c r="DR40" i="54"/>
  <c r="DV40" i="54"/>
  <c r="DZ40" i="54"/>
  <c r="ED40" i="54"/>
  <c r="EG41" i="54"/>
  <c r="FJ41" i="54" s="1"/>
  <c r="BD41" i="54" s="1"/>
  <c r="EK41" i="54"/>
  <c r="EO41" i="54"/>
  <c r="ES41" i="54"/>
  <c r="EW41" i="54"/>
  <c r="FA41" i="54"/>
  <c r="FE41" i="54"/>
  <c r="DK41" i="54"/>
  <c r="DS41" i="54"/>
  <c r="EA41" i="54"/>
  <c r="DP43" i="54"/>
  <c r="DJ44" i="54"/>
  <c r="DN44" i="54"/>
  <c r="DR44" i="54"/>
  <c r="DV44" i="54"/>
  <c r="DZ44" i="54"/>
  <c r="ED44" i="54"/>
  <c r="DP47" i="54"/>
  <c r="DJ48" i="54"/>
  <c r="DN48" i="54"/>
  <c r="DR48" i="54"/>
  <c r="DV48" i="54"/>
  <c r="DZ48" i="54"/>
  <c r="ED48" i="54"/>
  <c r="ER48" i="54"/>
  <c r="DU51" i="54"/>
  <c r="DR53" i="54"/>
  <c r="DP55" i="54"/>
  <c r="DJ56" i="54"/>
  <c r="DN56" i="54"/>
  <c r="DR56" i="54"/>
  <c r="DV56" i="54"/>
  <c r="DZ56" i="54"/>
  <c r="ED56" i="54"/>
  <c r="ER56" i="54"/>
  <c r="DH17" i="55"/>
  <c r="DL17" i="55"/>
  <c r="DP17" i="55"/>
  <c r="DT17" i="55"/>
  <c r="DX17" i="55"/>
  <c r="EB17" i="55"/>
  <c r="DG18" i="55"/>
  <c r="DK18" i="55"/>
  <c r="DO18" i="55"/>
  <c r="ES18" i="55"/>
  <c r="EW18" i="55"/>
  <c r="FA18" i="55"/>
  <c r="FE18" i="55"/>
  <c r="DJ21" i="55"/>
  <c r="EI22" i="55"/>
  <c r="EQ22" i="55"/>
  <c r="EY22" i="55"/>
  <c r="DI22" i="55"/>
  <c r="DY22" i="55"/>
  <c r="DJ24" i="55"/>
  <c r="EJ24" i="55"/>
  <c r="DN24" i="55"/>
  <c r="DR24" i="55"/>
  <c r="ER24" i="55"/>
  <c r="DV24" i="55"/>
  <c r="DZ24" i="55"/>
  <c r="EZ24" i="55"/>
  <c r="ED24" i="55"/>
  <c r="FD24" i="55"/>
  <c r="DL26" i="55"/>
  <c r="EL26" i="55"/>
  <c r="DT26" i="55"/>
  <c r="ET26" i="55"/>
  <c r="EB26" i="55"/>
  <c r="FB26" i="55"/>
  <c r="EP26" i="55"/>
  <c r="EH27" i="55"/>
  <c r="EP27" i="55"/>
  <c r="DT27" i="55"/>
  <c r="EX27" i="55"/>
  <c r="DY30" i="55"/>
  <c r="EL31" i="55"/>
  <c r="DT31" i="55"/>
  <c r="FB31" i="55"/>
  <c r="DJ33" i="55"/>
  <c r="EJ34" i="55"/>
  <c r="EN34" i="55"/>
  <c r="DN34" i="55"/>
  <c r="ER34" i="55"/>
  <c r="EV34" i="55"/>
  <c r="DV34" i="55"/>
  <c r="EZ34" i="55"/>
  <c r="DZ34" i="55"/>
  <c r="FD34" i="55"/>
  <c r="ED34" i="55"/>
  <c r="DJ34" i="55"/>
  <c r="DN37" i="55"/>
  <c r="EU38" i="55"/>
  <c r="DU38" i="55"/>
  <c r="DI38" i="55"/>
  <c r="EL39" i="55"/>
  <c r="EO40" i="55"/>
  <c r="DO40" i="55"/>
  <c r="FA40" i="55"/>
  <c r="EG42" i="55"/>
  <c r="EK42" i="55"/>
  <c r="ES45" i="55"/>
  <c r="DS45" i="55"/>
  <c r="DO45" i="55"/>
  <c r="ET47" i="55"/>
  <c r="DH51" i="55"/>
  <c r="DM56" i="55"/>
  <c r="EM56" i="55"/>
  <c r="DU56" i="55"/>
  <c r="EU56" i="55"/>
  <c r="EC56" i="55"/>
  <c r="FC56" i="55"/>
  <c r="DX17" i="56"/>
  <c r="DG23" i="55"/>
  <c r="DK23" i="55"/>
  <c r="DO23" i="55"/>
  <c r="DS23" i="55"/>
  <c r="DW23" i="55"/>
  <c r="EA23" i="55"/>
  <c r="EE23" i="55"/>
  <c r="EG23" i="55"/>
  <c r="EO23" i="55"/>
  <c r="EW23" i="55"/>
  <c r="FE23" i="55"/>
  <c r="DH24" i="55"/>
  <c r="DL24" i="55"/>
  <c r="DP24" i="55"/>
  <c r="DT24" i="55"/>
  <c r="DX24" i="55"/>
  <c r="EB24" i="55"/>
  <c r="DN25" i="55"/>
  <c r="FG25" i="55" s="1"/>
  <c r="BC25" i="55" s="1"/>
  <c r="ED25" i="55"/>
  <c r="DJ28" i="55"/>
  <c r="DN28" i="55"/>
  <c r="DR28" i="55"/>
  <c r="DV28" i="55"/>
  <c r="DZ28" i="55"/>
  <c r="ED28" i="55"/>
  <c r="DS29" i="55"/>
  <c r="EA29" i="55"/>
  <c r="DJ29" i="55"/>
  <c r="DV29" i="55"/>
  <c r="EZ29" i="55"/>
  <c r="ED29" i="55"/>
  <c r="DH30" i="55"/>
  <c r="DL30" i="55"/>
  <c r="DP30" i="55"/>
  <c r="DT30" i="55"/>
  <c r="DX30" i="55"/>
  <c r="EB30" i="55"/>
  <c r="EP30" i="55"/>
  <c r="DL32" i="55"/>
  <c r="DT32" i="55"/>
  <c r="EB32" i="55"/>
  <c r="DW33" i="55"/>
  <c r="DR37" i="55"/>
  <c r="EZ37" i="55"/>
  <c r="ED37" i="55"/>
  <c r="DZ37" i="55"/>
  <c r="ER37" i="55"/>
  <c r="EJ38" i="55"/>
  <c r="EN38" i="55"/>
  <c r="DN38" i="55"/>
  <c r="ER38" i="55"/>
  <c r="EV38" i="55"/>
  <c r="DV38" i="55"/>
  <c r="EZ38" i="55"/>
  <c r="FD38" i="55"/>
  <c r="ED38" i="55"/>
  <c r="DJ38" i="55"/>
  <c r="EI39" i="55"/>
  <c r="EM39" i="55"/>
  <c r="EQ39" i="55"/>
  <c r="EU39" i="55"/>
  <c r="EY39" i="55"/>
  <c r="FC39" i="55"/>
  <c r="DQ39" i="55"/>
  <c r="EC39" i="55"/>
  <c r="EH40" i="55"/>
  <c r="DH40" i="55"/>
  <c r="EL40" i="55"/>
  <c r="EP40" i="55"/>
  <c r="DP40" i="55"/>
  <c r="ET40" i="55"/>
  <c r="EX40" i="55"/>
  <c r="DX40" i="55"/>
  <c r="FB40" i="55"/>
  <c r="EI42" i="55"/>
  <c r="DQ42" i="55"/>
  <c r="EY42" i="55"/>
  <c r="EI43" i="55"/>
  <c r="DI43" i="55"/>
  <c r="EM43" i="55"/>
  <c r="DM43" i="55"/>
  <c r="EQ43" i="55"/>
  <c r="DQ43" i="55"/>
  <c r="EU43" i="55"/>
  <c r="DU43" i="55"/>
  <c r="EY43" i="55"/>
  <c r="DY43" i="55"/>
  <c r="FC43" i="55"/>
  <c r="EC43" i="55"/>
  <c r="DX43" i="55"/>
  <c r="DO48" i="55"/>
  <c r="EE48" i="55"/>
  <c r="DN49" i="55"/>
  <c r="ED49" i="55"/>
  <c r="DO52" i="55"/>
  <c r="FA52" i="55"/>
  <c r="EE52" i="55"/>
  <c r="EV53" i="55"/>
  <c r="DW53" i="55"/>
  <c r="DQ42" i="56"/>
  <c r="DO44" i="56"/>
  <c r="EO44" i="56"/>
  <c r="EA44" i="56"/>
  <c r="FA44" i="56"/>
  <c r="EG52" i="55"/>
  <c r="DG52" i="55"/>
  <c r="EW52" i="55"/>
  <c r="DW52" i="55"/>
  <c r="EK52" i="55"/>
  <c r="EO53" i="55"/>
  <c r="DO53" i="55"/>
  <c r="FE53" i="55"/>
  <c r="EE53" i="55"/>
  <c r="EN53" i="55"/>
  <c r="FA18" i="56"/>
  <c r="EA18" i="56"/>
  <c r="FE20" i="56"/>
  <c r="EE20" i="56"/>
  <c r="DX39" i="56"/>
  <c r="EW48" i="56"/>
  <c r="EO42" i="55"/>
  <c r="ES42" i="55"/>
  <c r="EW42" i="55"/>
  <c r="FA42" i="55"/>
  <c r="FE42" i="55"/>
  <c r="EJ43" i="55"/>
  <c r="EN43" i="55"/>
  <c r="ER43" i="55"/>
  <c r="EV43" i="55"/>
  <c r="EZ43" i="55"/>
  <c r="FD43" i="55"/>
  <c r="EI44" i="55"/>
  <c r="EM44" i="55"/>
  <c r="EQ44" i="55"/>
  <c r="EU44" i="55"/>
  <c r="EY44" i="55"/>
  <c r="FC44" i="55"/>
  <c r="DJ45" i="55"/>
  <c r="DR45" i="55"/>
  <c r="DZ45" i="55"/>
  <c r="DH46" i="55"/>
  <c r="DL46" i="55"/>
  <c r="DP46" i="55"/>
  <c r="DT46" i="55"/>
  <c r="DX46" i="55"/>
  <c r="EB46" i="55"/>
  <c r="DG47" i="55"/>
  <c r="DK47" i="55"/>
  <c r="DO47" i="55"/>
  <c r="DS47" i="55"/>
  <c r="DW47" i="55"/>
  <c r="EA47" i="55"/>
  <c r="EE47" i="55"/>
  <c r="DJ48" i="55"/>
  <c r="DN48" i="55"/>
  <c r="DR48" i="55"/>
  <c r="DV48" i="55"/>
  <c r="DZ48" i="55"/>
  <c r="ED48" i="55"/>
  <c r="EG49" i="55"/>
  <c r="EK49" i="55"/>
  <c r="EO49" i="55"/>
  <c r="ES49" i="55"/>
  <c r="EW49" i="55"/>
  <c r="FA49" i="55"/>
  <c r="FE49" i="55"/>
  <c r="DK49" i="55"/>
  <c r="DS49" i="55"/>
  <c r="EA49" i="55"/>
  <c r="DI50" i="55"/>
  <c r="DQ50" i="55"/>
  <c r="DY50" i="55"/>
  <c r="EX51" i="55"/>
  <c r="FB51" i="55"/>
  <c r="DL52" i="55"/>
  <c r="DT52" i="55"/>
  <c r="EB52" i="55"/>
  <c r="EH54" i="55"/>
  <c r="EL54" i="55"/>
  <c r="EP54" i="55"/>
  <c r="ET54" i="55"/>
  <c r="EX54" i="55"/>
  <c r="FB54" i="55"/>
  <c r="EK54" i="55"/>
  <c r="ES54" i="55"/>
  <c r="FA54" i="55"/>
  <c r="EJ56" i="55"/>
  <c r="EN56" i="55"/>
  <c r="ER56" i="55"/>
  <c r="EV56" i="55"/>
  <c r="EZ56" i="55"/>
  <c r="FD56" i="55"/>
  <c r="EI56" i="55"/>
  <c r="EQ56" i="55"/>
  <c r="EY56" i="55"/>
  <c r="DN56" i="55"/>
  <c r="ED56" i="55"/>
  <c r="EP17" i="56"/>
  <c r="DT17" i="56"/>
  <c r="DJ20" i="56"/>
  <c r="DN20" i="56"/>
  <c r="DV20" i="56"/>
  <c r="DZ20" i="56"/>
  <c r="ED20" i="56"/>
  <c r="DH21" i="56"/>
  <c r="DL21" i="56"/>
  <c r="DP21" i="56"/>
  <c r="DT21" i="56"/>
  <c r="DX21" i="56"/>
  <c r="EB21" i="56"/>
  <c r="DG21" i="56"/>
  <c r="DK21" i="56"/>
  <c r="DS21" i="56"/>
  <c r="DW21" i="56"/>
  <c r="EA21" i="56"/>
  <c r="EI22" i="56"/>
  <c r="DM22" i="56"/>
  <c r="DQ22" i="56"/>
  <c r="EY22" i="56"/>
  <c r="FC22" i="56"/>
  <c r="EM22" i="56"/>
  <c r="DI23" i="56"/>
  <c r="DM23" i="56"/>
  <c r="DQ23" i="56"/>
  <c r="DU23" i="56"/>
  <c r="DY23" i="56"/>
  <c r="EC23" i="56"/>
  <c r="EQ23" i="56"/>
  <c r="DH24" i="56"/>
  <c r="DT24" i="56"/>
  <c r="DX24" i="56"/>
  <c r="DS24" i="56"/>
  <c r="DG26" i="56"/>
  <c r="EO26" i="56"/>
  <c r="DW26" i="56"/>
  <c r="EA26" i="56"/>
  <c r="EG26" i="56"/>
  <c r="EK27" i="56"/>
  <c r="EO27" i="56"/>
  <c r="ES27" i="56"/>
  <c r="FA27" i="56"/>
  <c r="FE27" i="56"/>
  <c r="EJ27" i="56"/>
  <c r="EN27" i="56"/>
  <c r="DR27" i="56"/>
  <c r="DV27" i="56"/>
  <c r="EZ27" i="56"/>
  <c r="ED27" i="56"/>
  <c r="DJ28" i="56"/>
  <c r="EN28" i="56"/>
  <c r="EV28" i="56"/>
  <c r="DZ28" i="56"/>
  <c r="FD28" i="56"/>
  <c r="DS30" i="56"/>
  <c r="DH31" i="56"/>
  <c r="DL31" i="56"/>
  <c r="DP31" i="56"/>
  <c r="DX31" i="56"/>
  <c r="EB31" i="56"/>
  <c r="EB32" i="56"/>
  <c r="DH33" i="56"/>
  <c r="EL33" i="56"/>
  <c r="EP33" i="56"/>
  <c r="DT33" i="56"/>
  <c r="DX33" i="56"/>
  <c r="FB33" i="56"/>
  <c r="EJ34" i="56"/>
  <c r="DN34" i="56"/>
  <c r="ER34" i="56"/>
  <c r="DV34" i="56"/>
  <c r="EZ34" i="56"/>
  <c r="ED34" i="56"/>
  <c r="FD34" i="56"/>
  <c r="EI35" i="56"/>
  <c r="FC35" i="56"/>
  <c r="EM36" i="56"/>
  <c r="EU36" i="56"/>
  <c r="DH36" i="56"/>
  <c r="EL36" i="56"/>
  <c r="DX36" i="56"/>
  <c r="FB36" i="56"/>
  <c r="DO38" i="56"/>
  <c r="EE38" i="56"/>
  <c r="EJ38" i="56"/>
  <c r="EN38" i="56"/>
  <c r="DR38" i="56"/>
  <c r="EV38" i="56"/>
  <c r="DZ38" i="56"/>
  <c r="FD38" i="56"/>
  <c r="ED40" i="56"/>
  <c r="EG43" i="56"/>
  <c r="EO43" i="56"/>
  <c r="ES43" i="56"/>
  <c r="EW43" i="56"/>
  <c r="FE43" i="56"/>
  <c r="DJ43" i="56"/>
  <c r="EN43" i="56"/>
  <c r="ER43" i="56"/>
  <c r="DV43" i="56"/>
  <c r="DZ43" i="56"/>
  <c r="FD43" i="56"/>
  <c r="DT44" i="56"/>
  <c r="DK46" i="56"/>
  <c r="DS46" i="56"/>
  <c r="EW47" i="56"/>
  <c r="FE47" i="56"/>
  <c r="DJ47" i="56"/>
  <c r="DR47" i="56"/>
  <c r="DV47" i="56"/>
  <c r="EU48" i="56"/>
  <c r="DP48" i="56"/>
  <c r="ET48" i="56"/>
  <c r="DX48" i="56"/>
  <c r="FB48" i="56"/>
  <c r="EB50" i="56"/>
  <c r="EP54" i="56"/>
  <c r="EX54" i="56"/>
  <c r="EI17" i="57"/>
  <c r="EM17" i="57"/>
  <c r="EQ17" i="57"/>
  <c r="DQ17" i="57"/>
  <c r="EU17" i="57"/>
  <c r="DU17" i="57"/>
  <c r="EY17" i="57"/>
  <c r="FC17" i="57"/>
  <c r="DI17" i="57"/>
  <c r="EM21" i="57"/>
  <c r="DM21" i="57"/>
  <c r="EQ21" i="57"/>
  <c r="DQ21" i="57"/>
  <c r="EU21" i="57"/>
  <c r="DU21" i="57"/>
  <c r="FC21" i="57"/>
  <c r="EC21" i="57"/>
  <c r="DI21" i="57"/>
  <c r="EJ24" i="57"/>
  <c r="DJ24" i="57"/>
  <c r="ER24" i="57"/>
  <c r="DR24" i="57"/>
  <c r="EV24" i="57"/>
  <c r="DV24" i="57"/>
  <c r="EZ24" i="57"/>
  <c r="DZ24" i="57"/>
  <c r="ED24" i="57"/>
  <c r="DY54" i="56"/>
  <c r="DH19" i="57"/>
  <c r="EH19" i="57"/>
  <c r="DH34" i="55"/>
  <c r="DL34" i="55"/>
  <c r="DP34" i="55"/>
  <c r="DT34" i="55"/>
  <c r="DX34" i="55"/>
  <c r="EB34" i="55"/>
  <c r="EP34" i="55"/>
  <c r="DL36" i="55"/>
  <c r="DT36" i="55"/>
  <c r="EB36" i="55"/>
  <c r="DI37" i="55"/>
  <c r="DM37" i="55"/>
  <c r="DQ37" i="55"/>
  <c r="DU37" i="55"/>
  <c r="DY37" i="55"/>
  <c r="EC37" i="55"/>
  <c r="EQ37" i="55"/>
  <c r="EG41" i="55"/>
  <c r="EK41" i="55"/>
  <c r="EO41" i="55"/>
  <c r="ES41" i="55"/>
  <c r="EW41" i="55"/>
  <c r="FA41" i="55"/>
  <c r="FE41" i="55"/>
  <c r="DK41" i="55"/>
  <c r="DS41" i="55"/>
  <c r="EA41" i="55"/>
  <c r="DI42" i="55"/>
  <c r="DY42" i="55"/>
  <c r="DK44" i="55"/>
  <c r="EA44" i="55"/>
  <c r="EH45" i="55"/>
  <c r="EL45" i="55"/>
  <c r="EP45" i="55"/>
  <c r="ET45" i="55"/>
  <c r="EX45" i="55"/>
  <c r="FB45" i="55"/>
  <c r="EJ46" i="55"/>
  <c r="EN46" i="55"/>
  <c r="ER46" i="55"/>
  <c r="EV46" i="55"/>
  <c r="EZ46" i="55"/>
  <c r="FD46" i="55"/>
  <c r="DJ46" i="55"/>
  <c r="DR46" i="55"/>
  <c r="DZ46" i="55"/>
  <c r="EI47" i="55"/>
  <c r="EM47" i="55"/>
  <c r="EQ47" i="55"/>
  <c r="EU47" i="55"/>
  <c r="EY47" i="55"/>
  <c r="FC47" i="55"/>
  <c r="EH48" i="55"/>
  <c r="EL48" i="55"/>
  <c r="EP48" i="55"/>
  <c r="ET48" i="55"/>
  <c r="EX48" i="55"/>
  <c r="FB48" i="55"/>
  <c r="DL48" i="55"/>
  <c r="DT48" i="55"/>
  <c r="EB48" i="55"/>
  <c r="DI49" i="55"/>
  <c r="DM49" i="55"/>
  <c r="DQ49" i="55"/>
  <c r="DU49" i="55"/>
  <c r="DY49" i="55"/>
  <c r="EC49" i="55"/>
  <c r="DG49" i="55"/>
  <c r="DO49" i="55"/>
  <c r="DW49" i="55"/>
  <c r="EE49" i="55"/>
  <c r="EG50" i="55"/>
  <c r="EK50" i="55"/>
  <c r="EO50" i="55"/>
  <c r="ES50" i="55"/>
  <c r="EW50" i="55"/>
  <c r="FA50" i="55"/>
  <c r="FE50" i="55"/>
  <c r="EJ50" i="55"/>
  <c r="EN50" i="55"/>
  <c r="ER50" i="55"/>
  <c r="EV50" i="55"/>
  <c r="EZ50" i="55"/>
  <c r="FD50" i="55"/>
  <c r="EJ51" i="55"/>
  <c r="EN51" i="55"/>
  <c r="ER51" i="55"/>
  <c r="DV51" i="55"/>
  <c r="DZ51" i="55"/>
  <c r="FD51" i="55"/>
  <c r="EI51" i="55"/>
  <c r="EM51" i="55"/>
  <c r="EJ54" i="55"/>
  <c r="EN54" i="55"/>
  <c r="ER54" i="55"/>
  <c r="EV54" i="55"/>
  <c r="EZ54" i="55"/>
  <c r="FD54" i="55"/>
  <c r="DI54" i="55"/>
  <c r="DM54" i="55"/>
  <c r="DQ54" i="55"/>
  <c r="DU54" i="55"/>
  <c r="DY54" i="55"/>
  <c r="EC54" i="55"/>
  <c r="DN54" i="55"/>
  <c r="ED54" i="55"/>
  <c r="DJ55" i="55"/>
  <c r="DN55" i="55"/>
  <c r="DR55" i="55"/>
  <c r="DV55" i="55"/>
  <c r="DZ55" i="55"/>
  <c r="ED55" i="55"/>
  <c r="EV55" i="55"/>
  <c r="EH56" i="55"/>
  <c r="EL56" i="55"/>
  <c r="EP56" i="55"/>
  <c r="ET56" i="55"/>
  <c r="EX56" i="55"/>
  <c r="FB56" i="55"/>
  <c r="DG56" i="55"/>
  <c r="DK56" i="55"/>
  <c r="DO56" i="55"/>
  <c r="DS56" i="55"/>
  <c r="DW56" i="55"/>
  <c r="EA56" i="55"/>
  <c r="EE56" i="55"/>
  <c r="DV56" i="55"/>
  <c r="EG20" i="56"/>
  <c r="DK20" i="56"/>
  <c r="DS20" i="56"/>
  <c r="EW20" i="56"/>
  <c r="EA20" i="56"/>
  <c r="EJ21" i="56"/>
  <c r="DV21" i="56"/>
  <c r="EZ21" i="56"/>
  <c r="EM21" i="56"/>
  <c r="DQ21" i="56"/>
  <c r="FC21" i="56"/>
  <c r="DR22" i="56"/>
  <c r="DV22" i="56"/>
  <c r="EK23" i="56"/>
  <c r="DO23" i="56"/>
  <c r="FA23" i="56"/>
  <c r="EE23" i="56"/>
  <c r="DJ23" i="56"/>
  <c r="ER23" i="56"/>
  <c r="FD23" i="56"/>
  <c r="DN24" i="56"/>
  <c r="EZ24" i="56"/>
  <c r="ED24" i="56"/>
  <c r="EM24" i="56"/>
  <c r="DY24" i="56"/>
  <c r="DH26" i="56"/>
  <c r="EI27" i="56"/>
  <c r="DM27" i="56"/>
  <c r="DQ27" i="56"/>
  <c r="EU27" i="56"/>
  <c r="DY27" i="56"/>
  <c r="FC27" i="56"/>
  <c r="EH27" i="56"/>
  <c r="EP27" i="56"/>
  <c r="DI28" i="56"/>
  <c r="EM28" i="56"/>
  <c r="DU28" i="56"/>
  <c r="EY28" i="56"/>
  <c r="FC28" i="56"/>
  <c r="EP29" i="56"/>
  <c r="DP30" i="56"/>
  <c r="EM31" i="56"/>
  <c r="DQ31" i="56"/>
  <c r="DU31" i="56"/>
  <c r="DY31" i="56"/>
  <c r="FC31" i="56"/>
  <c r="DN32" i="56"/>
  <c r="DV33" i="56"/>
  <c r="DI33" i="56"/>
  <c r="DM33" i="56"/>
  <c r="DU33" i="56"/>
  <c r="DY33" i="56"/>
  <c r="EC33" i="56"/>
  <c r="DH34" i="56"/>
  <c r="DL34" i="56"/>
  <c r="DX34" i="56"/>
  <c r="EG34" i="56"/>
  <c r="DK34" i="56"/>
  <c r="DO34" i="56"/>
  <c r="ES34" i="56"/>
  <c r="EW34" i="56"/>
  <c r="EA34" i="56"/>
  <c r="FE34" i="56"/>
  <c r="EG36" i="56"/>
  <c r="EK36" i="56"/>
  <c r="DO36" i="56"/>
  <c r="ES36" i="56"/>
  <c r="FA36" i="56"/>
  <c r="EE36" i="56"/>
  <c r="ER36" i="56"/>
  <c r="EI38" i="56"/>
  <c r="DM38" i="56"/>
  <c r="EQ38" i="56"/>
  <c r="DU38" i="56"/>
  <c r="EY38" i="56"/>
  <c r="EC38" i="56"/>
  <c r="FB38" i="56"/>
  <c r="DP40" i="56"/>
  <c r="DM42" i="56"/>
  <c r="DU42" i="56"/>
  <c r="EI43" i="56"/>
  <c r="EU43" i="56"/>
  <c r="DY43" i="56"/>
  <c r="EL43" i="56"/>
  <c r="EP43" i="56"/>
  <c r="ET43" i="56"/>
  <c r="FB43" i="56"/>
  <c r="DQ45" i="56"/>
  <c r="DL46" i="56"/>
  <c r="EI47" i="56"/>
  <c r="EM47" i="56"/>
  <c r="DU47" i="56"/>
  <c r="EY47" i="56"/>
  <c r="FC47" i="56"/>
  <c r="DL47" i="56"/>
  <c r="EG48" i="56"/>
  <c r="DK48" i="56"/>
  <c r="EK48" i="56"/>
  <c r="EO48" i="56"/>
  <c r="DS48" i="56"/>
  <c r="FA48" i="56"/>
  <c r="FE48" i="56"/>
  <c r="EN48" i="56"/>
  <c r="ER48" i="56"/>
  <c r="EU49" i="56"/>
  <c r="DY17" i="57"/>
  <c r="EJ18" i="57"/>
  <c r="EN18" i="57"/>
  <c r="ER18" i="57"/>
  <c r="EV18" i="57"/>
  <c r="EZ18" i="57"/>
  <c r="FD18" i="57"/>
  <c r="EI19" i="57"/>
  <c r="DI19" i="57"/>
  <c r="EQ19" i="57"/>
  <c r="DQ19" i="57"/>
  <c r="EU19" i="57"/>
  <c r="DU19" i="57"/>
  <c r="FC19" i="57"/>
  <c r="EC19" i="57"/>
  <c r="DL19" i="57"/>
  <c r="EP19" i="57"/>
  <c r="ET19" i="57"/>
  <c r="DY19" i="57"/>
  <c r="DJ23" i="57"/>
  <c r="EJ23" i="57"/>
  <c r="DN23" i="57"/>
  <c r="EN23" i="57"/>
  <c r="DV23" i="57"/>
  <c r="EV23" i="57"/>
  <c r="DZ23" i="57"/>
  <c r="EZ23" i="57"/>
  <c r="ED23" i="57"/>
  <c r="FD23" i="57"/>
  <c r="DK50" i="56"/>
  <c r="DS50" i="56"/>
  <c r="EE50" i="56"/>
  <c r="EH51" i="56"/>
  <c r="DT51" i="56"/>
  <c r="EX51" i="56"/>
  <c r="FB51" i="56"/>
  <c r="EK54" i="56"/>
  <c r="EJ55" i="56"/>
  <c r="EV55" i="56"/>
  <c r="DH17" i="57"/>
  <c r="DL17" i="57"/>
  <c r="DP17" i="57"/>
  <c r="DT17" i="57"/>
  <c r="DX17" i="57"/>
  <c r="EB17" i="57"/>
  <c r="EL17" i="57"/>
  <c r="FB17" i="57"/>
  <c r="DQ18" i="57"/>
  <c r="DU18" i="57"/>
  <c r="DY18" i="57"/>
  <c r="EC18" i="57"/>
  <c r="ER19" i="57"/>
  <c r="EI20" i="57"/>
  <c r="EY20" i="57"/>
  <c r="DH21" i="57"/>
  <c r="DL21" i="57"/>
  <c r="DP21" i="57"/>
  <c r="DT21" i="57"/>
  <c r="DX21" i="57"/>
  <c r="EB21" i="57"/>
  <c r="EL21" i="57"/>
  <c r="FB21" i="57"/>
  <c r="EO22" i="57"/>
  <c r="FE22" i="57"/>
  <c r="DG23" i="57"/>
  <c r="DW23" i="57"/>
  <c r="DI24" i="57"/>
  <c r="DM24" i="57"/>
  <c r="DQ24" i="57"/>
  <c r="DU24" i="57"/>
  <c r="DY24" i="57"/>
  <c r="EC24" i="57"/>
  <c r="EQ24" i="57"/>
  <c r="ET25" i="57"/>
  <c r="DG26" i="57"/>
  <c r="DK26" i="57"/>
  <c r="DO26" i="57"/>
  <c r="DS26" i="57"/>
  <c r="DW26" i="57"/>
  <c r="EA26" i="57"/>
  <c r="EE26" i="57"/>
  <c r="EG26" i="57"/>
  <c r="EW26" i="57"/>
  <c r="EG27" i="57"/>
  <c r="EK27" i="57"/>
  <c r="EO27" i="57"/>
  <c r="ES27" i="57"/>
  <c r="EW27" i="57"/>
  <c r="FA27" i="57"/>
  <c r="FE27" i="57"/>
  <c r="DO27" i="57"/>
  <c r="EE27" i="57"/>
  <c r="EI28" i="57"/>
  <c r="EY28" i="57"/>
  <c r="DH29" i="57"/>
  <c r="DL29" i="57"/>
  <c r="DP29" i="57"/>
  <c r="DT29" i="57"/>
  <c r="DX29" i="57"/>
  <c r="EB29" i="57"/>
  <c r="DU29" i="57"/>
  <c r="EL29" i="57"/>
  <c r="FB29" i="57"/>
  <c r="EO30" i="57"/>
  <c r="FE30" i="57"/>
  <c r="EI31" i="57"/>
  <c r="EM31" i="57"/>
  <c r="EQ31" i="57"/>
  <c r="EU31" i="57"/>
  <c r="EY31" i="57"/>
  <c r="FC31" i="57"/>
  <c r="DG31" i="57"/>
  <c r="FG31" i="57" s="1"/>
  <c r="DW31" i="57"/>
  <c r="EN31" i="57"/>
  <c r="FD31" i="57"/>
  <c r="DI32" i="57"/>
  <c r="DM32" i="57"/>
  <c r="DQ32" i="57"/>
  <c r="DU32" i="57"/>
  <c r="DY32" i="57"/>
  <c r="EC32" i="57"/>
  <c r="DJ32" i="57"/>
  <c r="DZ32" i="57"/>
  <c r="EQ32" i="57"/>
  <c r="FB33" i="57"/>
  <c r="EW34" i="57"/>
  <c r="EQ36" i="57"/>
  <c r="FC36" i="57"/>
  <c r="EG37" i="57"/>
  <c r="EK37" i="57"/>
  <c r="EO37" i="57"/>
  <c r="ES37" i="57"/>
  <c r="EW37" i="57"/>
  <c r="FA37" i="57"/>
  <c r="FE37" i="57"/>
  <c r="EM38" i="57"/>
  <c r="DM38" i="57"/>
  <c r="EI40" i="57"/>
  <c r="FJ40" i="57" s="1"/>
  <c r="EM40" i="57"/>
  <c r="EQ40" i="57"/>
  <c r="EU40" i="57"/>
  <c r="EY40" i="57"/>
  <c r="FC40" i="57"/>
  <c r="DJ41" i="57"/>
  <c r="DN41" i="57"/>
  <c r="DR41" i="57"/>
  <c r="DV41" i="57"/>
  <c r="DZ41" i="57"/>
  <c r="ED41" i="57"/>
  <c r="DQ41" i="57"/>
  <c r="EM44" i="57"/>
  <c r="DY45" i="57"/>
  <c r="DK46" i="57"/>
  <c r="EK46" i="57"/>
  <c r="DO46" i="57"/>
  <c r="EO46" i="57"/>
  <c r="DS46" i="57"/>
  <c r="ES46" i="57"/>
  <c r="EA46" i="57"/>
  <c r="FA46" i="57"/>
  <c r="EE46" i="57"/>
  <c r="FE46" i="57"/>
  <c r="EG47" i="57"/>
  <c r="DG47" i="57"/>
  <c r="EK47" i="57"/>
  <c r="DK47" i="57"/>
  <c r="ES47" i="57"/>
  <c r="DS47" i="57"/>
  <c r="EW47" i="57"/>
  <c r="DW47" i="57"/>
  <c r="FA47" i="57"/>
  <c r="EA47" i="57"/>
  <c r="EL49" i="57"/>
  <c r="DP50" i="57"/>
  <c r="EQ52" i="57"/>
  <c r="DU53" i="57"/>
  <c r="DO54" i="57"/>
  <c r="EO54" i="57"/>
  <c r="DI29" i="57"/>
  <c r="DY29" i="57"/>
  <c r="ER31" i="57"/>
  <c r="DN32" i="57"/>
  <c r="ED32" i="57"/>
  <c r="DJ36" i="57"/>
  <c r="EN36" i="57"/>
  <c r="DR36" i="57"/>
  <c r="EV36" i="57"/>
  <c r="DZ36" i="57"/>
  <c r="FD36" i="57"/>
  <c r="EL42" i="57"/>
  <c r="DL42" i="57"/>
  <c r="DI44" i="57"/>
  <c r="EI44" i="57"/>
  <c r="DU44" i="57"/>
  <c r="EU44" i="57"/>
  <c r="DY44" i="57"/>
  <c r="EY44" i="57"/>
  <c r="EQ44" i="57"/>
  <c r="DH49" i="57"/>
  <c r="EH49" i="57"/>
  <c r="DP49" i="57"/>
  <c r="EP49" i="57"/>
  <c r="DT49" i="57"/>
  <c r="ET49" i="57"/>
  <c r="DX49" i="57"/>
  <c r="EX49" i="57"/>
  <c r="FB49" i="57"/>
  <c r="DI52" i="57"/>
  <c r="EI52" i="57"/>
  <c r="DM52" i="57"/>
  <c r="EM52" i="57"/>
  <c r="DU52" i="57"/>
  <c r="EU52" i="57"/>
  <c r="DY52" i="57"/>
  <c r="EY52" i="57"/>
  <c r="EC52" i="57"/>
  <c r="FC52" i="57"/>
  <c r="EX19" i="57"/>
  <c r="FB19" i="57"/>
  <c r="EQ20" i="57"/>
  <c r="EG22" i="57"/>
  <c r="EW22" i="57"/>
  <c r="DO23" i="57"/>
  <c r="EE23" i="57"/>
  <c r="EL25" i="57"/>
  <c r="FB25" i="57"/>
  <c r="EQ28" i="57"/>
  <c r="DM29" i="57"/>
  <c r="EC29" i="57"/>
  <c r="EG30" i="57"/>
  <c r="EW30" i="57"/>
  <c r="DO31" i="57"/>
  <c r="EE31" i="57"/>
  <c r="EV31" i="57"/>
  <c r="DR32" i="57"/>
  <c r="DH33" i="57"/>
  <c r="EH33" i="57"/>
  <c r="DX33" i="57"/>
  <c r="EX33" i="57"/>
  <c r="EP33" i="57"/>
  <c r="DK34" i="57"/>
  <c r="EK34" i="57"/>
  <c r="EA34" i="57"/>
  <c r="FA34" i="57"/>
  <c r="EO34" i="57"/>
  <c r="DT39" i="57"/>
  <c r="EU41" i="57"/>
  <c r="DU41" i="57"/>
  <c r="DI41" i="57"/>
  <c r="EC41" i="57"/>
  <c r="EB42" i="57"/>
  <c r="FC44" i="57"/>
  <c r="EQ45" i="57"/>
  <c r="DQ45" i="57"/>
  <c r="EU45" i="57"/>
  <c r="DU45" i="57"/>
  <c r="DI45" i="57"/>
  <c r="EV48" i="56"/>
  <c r="EH49" i="56"/>
  <c r="EP49" i="56"/>
  <c r="ET49" i="56"/>
  <c r="EX49" i="56"/>
  <c r="DJ50" i="56"/>
  <c r="ER50" i="56"/>
  <c r="DV50" i="56"/>
  <c r="FD50" i="56"/>
  <c r="DN51" i="56"/>
  <c r="EG52" i="56"/>
  <c r="DO52" i="56"/>
  <c r="DS52" i="56"/>
  <c r="DW52" i="56"/>
  <c r="FA52" i="56"/>
  <c r="EE52" i="56"/>
  <c r="ES52" i="56"/>
  <c r="EG53" i="56"/>
  <c r="EO53" i="56"/>
  <c r="DS53" i="56"/>
  <c r="EW53" i="56"/>
  <c r="FE53" i="56"/>
  <c r="EQ55" i="56"/>
  <c r="EY55" i="56"/>
  <c r="DT55" i="56"/>
  <c r="FB55" i="56"/>
  <c r="DQ55" i="56"/>
  <c r="EH17" i="57"/>
  <c r="EX17" i="57"/>
  <c r="EH18" i="57"/>
  <c r="EL18" i="57"/>
  <c r="EP18" i="57"/>
  <c r="ET18" i="57"/>
  <c r="EX18" i="57"/>
  <c r="FB18" i="57"/>
  <c r="EG18" i="57"/>
  <c r="DK18" i="57"/>
  <c r="DO18" i="57"/>
  <c r="ES18" i="57"/>
  <c r="EW18" i="57"/>
  <c r="FA18" i="57"/>
  <c r="FE18" i="57"/>
  <c r="EJ20" i="57"/>
  <c r="EN20" i="57"/>
  <c r="ER20" i="57"/>
  <c r="EV20" i="57"/>
  <c r="EZ20" i="57"/>
  <c r="FD20" i="57"/>
  <c r="DN20" i="57"/>
  <c r="ED20" i="57"/>
  <c r="EU20" i="57"/>
  <c r="EH21" i="57"/>
  <c r="EX21" i="57"/>
  <c r="EH22" i="57"/>
  <c r="EL22" i="57"/>
  <c r="EP22" i="57"/>
  <c r="ET22" i="57"/>
  <c r="EX22" i="57"/>
  <c r="FB22" i="57"/>
  <c r="DT22" i="57"/>
  <c r="EK22" i="57"/>
  <c r="FA22" i="57"/>
  <c r="DS23" i="57"/>
  <c r="EM24" i="57"/>
  <c r="FC24" i="57"/>
  <c r="EI25" i="57"/>
  <c r="EM25" i="57"/>
  <c r="EQ25" i="57"/>
  <c r="EU25" i="57"/>
  <c r="EY25" i="57"/>
  <c r="FC25" i="57"/>
  <c r="DI25" i="57"/>
  <c r="DY25" i="57"/>
  <c r="EP25" i="57"/>
  <c r="ES26" i="57"/>
  <c r="DJ27" i="57"/>
  <c r="DN27" i="57"/>
  <c r="DR27" i="57"/>
  <c r="DV27" i="57"/>
  <c r="DZ27" i="57"/>
  <c r="ED27" i="57"/>
  <c r="DK27" i="57"/>
  <c r="EA27" i="57"/>
  <c r="ER27" i="57"/>
  <c r="EJ28" i="57"/>
  <c r="EN28" i="57"/>
  <c r="ER28" i="57"/>
  <c r="EV28" i="57"/>
  <c r="EZ28" i="57"/>
  <c r="FD28" i="57"/>
  <c r="DN28" i="57"/>
  <c r="ED28" i="57"/>
  <c r="EU28" i="57"/>
  <c r="FE29" i="57"/>
  <c r="DJ29" i="57"/>
  <c r="DN29" i="57"/>
  <c r="DR29" i="57"/>
  <c r="DV29" i="57"/>
  <c r="DZ29" i="57"/>
  <c r="ED29" i="57"/>
  <c r="DQ29" i="57"/>
  <c r="EH29" i="57"/>
  <c r="EX29" i="57"/>
  <c r="EH30" i="57"/>
  <c r="EL30" i="57"/>
  <c r="EP30" i="57"/>
  <c r="ET30" i="57"/>
  <c r="EX30" i="57"/>
  <c r="FB30" i="57"/>
  <c r="DT30" i="57"/>
  <c r="EK30" i="57"/>
  <c r="FA30" i="57"/>
  <c r="DS31" i="57"/>
  <c r="EJ31" i="57"/>
  <c r="EZ31" i="57"/>
  <c r="EH32" i="57"/>
  <c r="EL32" i="57"/>
  <c r="EP32" i="57"/>
  <c r="ET32" i="57"/>
  <c r="EX32" i="57"/>
  <c r="FB32" i="57"/>
  <c r="DG32" i="57"/>
  <c r="DK32" i="57"/>
  <c r="DO32" i="57"/>
  <c r="DS32" i="57"/>
  <c r="DW32" i="57"/>
  <c r="EA32" i="57"/>
  <c r="EE32" i="57"/>
  <c r="DV32" i="57"/>
  <c r="EM32" i="57"/>
  <c r="FC32" i="57"/>
  <c r="EI33" i="57"/>
  <c r="EM33" i="57"/>
  <c r="EQ33" i="57"/>
  <c r="EU33" i="57"/>
  <c r="EY33" i="57"/>
  <c r="FC33" i="57"/>
  <c r="DI33" i="57"/>
  <c r="DY33" i="57"/>
  <c r="ET33" i="57"/>
  <c r="ES34" i="57"/>
  <c r="DS35" i="57"/>
  <c r="ES35" i="57"/>
  <c r="EV35" i="57"/>
  <c r="EH38" i="57"/>
  <c r="DL38" i="57"/>
  <c r="EP38" i="57"/>
  <c r="DT38" i="57"/>
  <c r="EX38" i="57"/>
  <c r="DX38" i="57"/>
  <c r="EB38" i="57"/>
  <c r="FB38" i="57"/>
  <c r="EP39" i="57"/>
  <c r="DM41" i="57"/>
  <c r="DM45" i="57"/>
  <c r="EH34" i="57"/>
  <c r="EL34" i="57"/>
  <c r="EP34" i="57"/>
  <c r="ET34" i="57"/>
  <c r="EX34" i="57"/>
  <c r="FB34" i="57"/>
  <c r="DT34" i="57"/>
  <c r="EH36" i="57"/>
  <c r="EL36" i="57"/>
  <c r="EP36" i="57"/>
  <c r="ET36" i="57"/>
  <c r="EX36" i="57"/>
  <c r="FB36" i="57"/>
  <c r="DG36" i="57"/>
  <c r="DK36" i="57"/>
  <c r="DO36" i="57"/>
  <c r="ES36" i="57"/>
  <c r="DW36" i="57"/>
  <c r="EA36" i="57"/>
  <c r="EE36" i="57"/>
  <c r="DI37" i="57"/>
  <c r="EM37" i="57"/>
  <c r="DQ37" i="57"/>
  <c r="EU37" i="57"/>
  <c r="DY37" i="57"/>
  <c r="FC37" i="57"/>
  <c r="ET37" i="57"/>
  <c r="DU37" i="57"/>
  <c r="DI38" i="57"/>
  <c r="EU38" i="57"/>
  <c r="DY38" i="57"/>
  <c r="DH41" i="57"/>
  <c r="DL41" i="57"/>
  <c r="DP41" i="57"/>
  <c r="DT41" i="57"/>
  <c r="DX41" i="57"/>
  <c r="EB41" i="57"/>
  <c r="EL41" i="57"/>
  <c r="FB41" i="57"/>
  <c r="EG43" i="57"/>
  <c r="EK43" i="57"/>
  <c r="EO43" i="57"/>
  <c r="ES43" i="57"/>
  <c r="EW43" i="57"/>
  <c r="FA43" i="57"/>
  <c r="FE43" i="57"/>
  <c r="DO43" i="57"/>
  <c r="EE43" i="57"/>
  <c r="EV43" i="57"/>
  <c r="DR44" i="57"/>
  <c r="DH45" i="57"/>
  <c r="DL45" i="57"/>
  <c r="DP45" i="57"/>
  <c r="DT45" i="57"/>
  <c r="DX45" i="57"/>
  <c r="EB45" i="57"/>
  <c r="EL45" i="57"/>
  <c r="FB45" i="57"/>
  <c r="DH46" i="57"/>
  <c r="DX46" i="57"/>
  <c r="DI48" i="57"/>
  <c r="DM48" i="57"/>
  <c r="DQ48" i="57"/>
  <c r="DU48" i="57"/>
  <c r="DY48" i="57"/>
  <c r="EC48" i="57"/>
  <c r="EQ48" i="57"/>
  <c r="DM49" i="57"/>
  <c r="EC49" i="57"/>
  <c r="DG50" i="57"/>
  <c r="DK50" i="57"/>
  <c r="DO50" i="57"/>
  <c r="DS50" i="57"/>
  <c r="DW50" i="57"/>
  <c r="EA50" i="57"/>
  <c r="EE50" i="57"/>
  <c r="EG50" i="57"/>
  <c r="EW50" i="57"/>
  <c r="EG51" i="57"/>
  <c r="EK51" i="57"/>
  <c r="EO51" i="57"/>
  <c r="ES51" i="57"/>
  <c r="EW51" i="57"/>
  <c r="FA51" i="57"/>
  <c r="FE51" i="57"/>
  <c r="DO51" i="57"/>
  <c r="EE51" i="57"/>
  <c r="EV51" i="57"/>
  <c r="DR52" i="57"/>
  <c r="DH53" i="57"/>
  <c r="DL53" i="57"/>
  <c r="DP53" i="57"/>
  <c r="DT53" i="57"/>
  <c r="DX53" i="57"/>
  <c r="EB53" i="57"/>
  <c r="EL53" i="57"/>
  <c r="FB53" i="57"/>
  <c r="EM54" i="57"/>
  <c r="FC54" i="57"/>
  <c r="DH54" i="57"/>
  <c r="DX54" i="57"/>
  <c r="DJ55" i="57"/>
  <c r="DN55" i="57"/>
  <c r="DR55" i="57"/>
  <c r="DV55" i="57"/>
  <c r="DZ55" i="57"/>
  <c r="ED55" i="57"/>
  <c r="DK55" i="57"/>
  <c r="EA55" i="57"/>
  <c r="EN55" i="57"/>
  <c r="EV55" i="57"/>
  <c r="FD55" i="57"/>
  <c r="EG56" i="57"/>
  <c r="EK56" i="57"/>
  <c r="EO56" i="57"/>
  <c r="ES56" i="57"/>
  <c r="EW56" i="57"/>
  <c r="FA56" i="57"/>
  <c r="FE56" i="57"/>
  <c r="DV56" i="57"/>
  <c r="EJ56" i="57"/>
  <c r="ER56" i="57"/>
  <c r="EZ56" i="57"/>
  <c r="EJ17" i="58"/>
  <c r="EN17" i="58"/>
  <c r="ER17" i="58"/>
  <c r="EV17" i="58"/>
  <c r="EZ17" i="58"/>
  <c r="FD17" i="58"/>
  <c r="DM17" i="58"/>
  <c r="DU17" i="58"/>
  <c r="EC17" i="58"/>
  <c r="EQ17" i="58"/>
  <c r="DI18" i="58"/>
  <c r="DQ18" i="58"/>
  <c r="DU18" i="58"/>
  <c r="DY18" i="58"/>
  <c r="EC18" i="58"/>
  <c r="DT18" i="58"/>
  <c r="FB18" i="58"/>
  <c r="DH19" i="58"/>
  <c r="FB19" i="58"/>
  <c r="DT20" i="58"/>
  <c r="FE20" i="58"/>
  <c r="EH21" i="58"/>
  <c r="FJ21" i="58" s="1"/>
  <c r="BD21" i="58" s="1"/>
  <c r="EL21" i="58"/>
  <c r="EP21" i="58"/>
  <c r="ET21" i="58"/>
  <c r="EX21" i="58"/>
  <c r="FB21" i="58"/>
  <c r="DG21" i="58"/>
  <c r="DW21" i="58"/>
  <c r="DN22" i="58"/>
  <c r="ED22" i="58"/>
  <c r="EL23" i="58"/>
  <c r="ET23" i="58"/>
  <c r="FB23" i="58"/>
  <c r="DJ25" i="58"/>
  <c r="DN25" i="58"/>
  <c r="DR25" i="58"/>
  <c r="DV25" i="58"/>
  <c r="DZ25" i="58"/>
  <c r="ED25" i="58"/>
  <c r="DK25" i="58"/>
  <c r="EA25" i="58"/>
  <c r="EH27" i="58"/>
  <c r="EL27" i="58"/>
  <c r="EP27" i="58"/>
  <c r="ET27" i="58"/>
  <c r="EX27" i="58"/>
  <c r="FB27" i="58"/>
  <c r="EJ29" i="58"/>
  <c r="EN29" i="58"/>
  <c r="ER29" i="58"/>
  <c r="EV29" i="58"/>
  <c r="EZ29" i="58"/>
  <c r="FD29" i="58"/>
  <c r="DK29" i="58"/>
  <c r="EA29" i="58"/>
  <c r="EO29" i="58"/>
  <c r="FE29" i="58"/>
  <c r="EI30" i="58"/>
  <c r="EM30" i="58"/>
  <c r="EQ30" i="58"/>
  <c r="EU30" i="58"/>
  <c r="EY30" i="58"/>
  <c r="FC30" i="58"/>
  <c r="EG32" i="58"/>
  <c r="EK32" i="58"/>
  <c r="EO32" i="58"/>
  <c r="ES32" i="58"/>
  <c r="EW32" i="58"/>
  <c r="FA32" i="58"/>
  <c r="FE32" i="58"/>
  <c r="ES33" i="58"/>
  <c r="ED34" i="58"/>
  <c r="EN36" i="58"/>
  <c r="ER36" i="58"/>
  <c r="EV36" i="58"/>
  <c r="FD36" i="58"/>
  <c r="EH37" i="58"/>
  <c r="DH37" i="58"/>
  <c r="EX37" i="58"/>
  <c r="DX37" i="58"/>
  <c r="DG37" i="58"/>
  <c r="DK37" i="58"/>
  <c r="ES37" i="58"/>
  <c r="DW37" i="58"/>
  <c r="EA37" i="58"/>
  <c r="EO37" i="58"/>
  <c r="DO38" i="58"/>
  <c r="EU39" i="58"/>
  <c r="DW49" i="58"/>
  <c r="EW49" i="58"/>
  <c r="EE49" i="58"/>
  <c r="FE49" i="58"/>
  <c r="EO52" i="58"/>
  <c r="DO52" i="58"/>
  <c r="EW52" i="58"/>
  <c r="DW52" i="58"/>
  <c r="FD52" i="58"/>
  <c r="ED52" i="58"/>
  <c r="ER56" i="58"/>
  <c r="DR56" i="58"/>
  <c r="DJ47" i="57"/>
  <c r="DN47" i="57"/>
  <c r="DR47" i="57"/>
  <c r="DV47" i="57"/>
  <c r="DZ47" i="57"/>
  <c r="ED47" i="57"/>
  <c r="ER47" i="57"/>
  <c r="EJ48" i="57"/>
  <c r="EN48" i="57"/>
  <c r="ER48" i="57"/>
  <c r="EV48" i="57"/>
  <c r="EZ48" i="57"/>
  <c r="FD48" i="57"/>
  <c r="DN48" i="57"/>
  <c r="ED48" i="57"/>
  <c r="EH50" i="57"/>
  <c r="EL50" i="57"/>
  <c r="EP50" i="57"/>
  <c r="ET50" i="57"/>
  <c r="EX50" i="57"/>
  <c r="FB50" i="57"/>
  <c r="DT50" i="57"/>
  <c r="EI53" i="57"/>
  <c r="EM53" i="57"/>
  <c r="EQ53" i="57"/>
  <c r="EU53" i="57"/>
  <c r="EY53" i="57"/>
  <c r="FC53" i="57"/>
  <c r="DI53" i="57"/>
  <c r="DY53" i="57"/>
  <c r="EJ54" i="57"/>
  <c r="EN54" i="57"/>
  <c r="ER54" i="57"/>
  <c r="EV54" i="57"/>
  <c r="EZ54" i="57"/>
  <c r="FD54" i="57"/>
  <c r="EG55" i="57"/>
  <c r="DO55" i="57"/>
  <c r="EE55" i="57"/>
  <c r="EW55" i="57"/>
  <c r="DI56" i="57"/>
  <c r="DM56" i="57"/>
  <c r="DQ56" i="57"/>
  <c r="DU56" i="57"/>
  <c r="DY56" i="57"/>
  <c r="EC56" i="57"/>
  <c r="EM56" i="57"/>
  <c r="EU56" i="57"/>
  <c r="FC56" i="57"/>
  <c r="DH17" i="58"/>
  <c r="DL17" i="58"/>
  <c r="DP17" i="58"/>
  <c r="DT17" i="58"/>
  <c r="DX17" i="58"/>
  <c r="EB17" i="58"/>
  <c r="DG18" i="58"/>
  <c r="EK18" i="58"/>
  <c r="DO18" i="58"/>
  <c r="ES18" i="58"/>
  <c r="EW18" i="58"/>
  <c r="FA18" i="58"/>
  <c r="FE18" i="58"/>
  <c r="DW18" i="58"/>
  <c r="DN19" i="58"/>
  <c r="ER19" i="58"/>
  <c r="EV19" i="58"/>
  <c r="EZ19" i="58"/>
  <c r="FD19" i="58"/>
  <c r="DR19" i="58"/>
  <c r="FC19" i="58"/>
  <c r="DJ21" i="58"/>
  <c r="DN21" i="58"/>
  <c r="DR21" i="58"/>
  <c r="DV21" i="58"/>
  <c r="DZ21" i="58"/>
  <c r="ED21" i="58"/>
  <c r="DK21" i="58"/>
  <c r="EA21" i="58"/>
  <c r="ES21" i="58"/>
  <c r="DM23" i="58"/>
  <c r="EC23" i="58"/>
  <c r="EU23" i="58"/>
  <c r="EH26" i="58"/>
  <c r="EL26" i="58"/>
  <c r="EP26" i="58"/>
  <c r="ET26" i="58"/>
  <c r="EX26" i="58"/>
  <c r="FB26" i="58"/>
  <c r="DI27" i="58"/>
  <c r="DY27" i="58"/>
  <c r="EQ27" i="58"/>
  <c r="EJ28" i="58"/>
  <c r="EN28" i="58"/>
  <c r="ER28" i="58"/>
  <c r="EV28" i="58"/>
  <c r="EZ28" i="58"/>
  <c r="FD28" i="58"/>
  <c r="DN30" i="58"/>
  <c r="ED30" i="58"/>
  <c r="EV30" i="58"/>
  <c r="EG31" i="58"/>
  <c r="FJ31" i="58" s="1"/>
  <c r="BD31" i="58" s="1"/>
  <c r="EK31" i="58"/>
  <c r="EO31" i="58"/>
  <c r="ES31" i="58"/>
  <c r="EW31" i="58"/>
  <c r="FA31" i="58"/>
  <c r="FE31" i="58"/>
  <c r="DT32" i="58"/>
  <c r="EL32" i="58"/>
  <c r="FB32" i="58"/>
  <c r="EJ34" i="58"/>
  <c r="EG35" i="58"/>
  <c r="EK35" i="58"/>
  <c r="EO35" i="58"/>
  <c r="DS35" i="58"/>
  <c r="EW35" i="58"/>
  <c r="FA35" i="58"/>
  <c r="FE35" i="58"/>
  <c r="EN38" i="58"/>
  <c r="EV38" i="58"/>
  <c r="EZ38" i="58"/>
  <c r="FD38" i="58"/>
  <c r="EM39" i="58"/>
  <c r="FC39" i="58"/>
  <c r="DN39" i="58"/>
  <c r="FE41" i="58"/>
  <c r="EK42" i="58"/>
  <c r="DK42" i="58"/>
  <c r="EO42" i="58"/>
  <c r="DO42" i="58"/>
  <c r="DW42" i="58"/>
  <c r="EW42" i="58"/>
  <c r="FA42" i="58"/>
  <c r="EA42" i="58"/>
  <c r="FE42" i="58"/>
  <c r="EE42" i="58"/>
  <c r="DS43" i="58"/>
  <c r="DR44" i="58"/>
  <c r="FD50" i="58"/>
  <c r="DN56" i="57"/>
  <c r="ED56" i="57"/>
  <c r="DI17" i="58"/>
  <c r="DY17" i="58"/>
  <c r="DX18" i="58"/>
  <c r="DO21" i="58"/>
  <c r="EE21" i="58"/>
  <c r="EG38" i="58"/>
  <c r="DG38" i="58"/>
  <c r="EW38" i="58"/>
  <c r="DW38" i="58"/>
  <c r="FE38" i="58"/>
  <c r="EE38" i="58"/>
  <c r="EV39" i="58"/>
  <c r="DV39" i="58"/>
  <c r="ED39" i="58"/>
  <c r="ED44" i="58"/>
  <c r="FD44" i="58"/>
  <c r="EJ44" i="58"/>
  <c r="FA42" i="57"/>
  <c r="FE42" i="57"/>
  <c r="ER43" i="57"/>
  <c r="DN44" i="57"/>
  <c r="ED44" i="57"/>
  <c r="DT46" i="57"/>
  <c r="EJ47" i="57"/>
  <c r="EZ47" i="57"/>
  <c r="DV48" i="57"/>
  <c r="DI49" i="57"/>
  <c r="DY49" i="57"/>
  <c r="DL50" i="57"/>
  <c r="EB50" i="57"/>
  <c r="ER51" i="57"/>
  <c r="DN52" i="57"/>
  <c r="ED52" i="57"/>
  <c r="DJ53" i="57"/>
  <c r="DN53" i="57"/>
  <c r="DR53" i="57"/>
  <c r="DV53" i="57"/>
  <c r="DZ53" i="57"/>
  <c r="ED53" i="57"/>
  <c r="DQ53" i="57"/>
  <c r="EG54" i="57"/>
  <c r="EW54" i="57"/>
  <c r="EH55" i="57"/>
  <c r="EL55" i="57"/>
  <c r="EP55" i="57"/>
  <c r="ET55" i="57"/>
  <c r="EX55" i="57"/>
  <c r="FB55" i="57"/>
  <c r="DG55" i="57"/>
  <c r="EI56" i="57"/>
  <c r="EQ56" i="57"/>
  <c r="EY56" i="57"/>
  <c r="DH18" i="58"/>
  <c r="EX19" i="58"/>
  <c r="DP20" i="58"/>
  <c r="EG20" i="58"/>
  <c r="EM22" i="58"/>
  <c r="EU22" i="58"/>
  <c r="FC22" i="58"/>
  <c r="EG24" i="58"/>
  <c r="EO24" i="58"/>
  <c r="EW24" i="58"/>
  <c r="FE24" i="58"/>
  <c r="EH25" i="58"/>
  <c r="EL25" i="58"/>
  <c r="EP25" i="58"/>
  <c r="ET25" i="58"/>
  <c r="EX25" i="58"/>
  <c r="FB25" i="58"/>
  <c r="EJ27" i="58"/>
  <c r="EN27" i="58"/>
  <c r="ER27" i="58"/>
  <c r="EV27" i="58"/>
  <c r="EZ27" i="58"/>
  <c r="FD27" i="58"/>
  <c r="EH29" i="58"/>
  <c r="EL29" i="58"/>
  <c r="EP29" i="58"/>
  <c r="ET29" i="58"/>
  <c r="EX29" i="58"/>
  <c r="FB29" i="58"/>
  <c r="EG30" i="58"/>
  <c r="EK30" i="58"/>
  <c r="EO30" i="58"/>
  <c r="ES30" i="58"/>
  <c r="EW30" i="58"/>
  <c r="FA30" i="58"/>
  <c r="FE30" i="58"/>
  <c r="EI32" i="58"/>
  <c r="EM32" i="58"/>
  <c r="EQ32" i="58"/>
  <c r="EU32" i="58"/>
  <c r="EY32" i="58"/>
  <c r="FC32" i="58"/>
  <c r="EK33" i="58"/>
  <c r="DR34" i="58"/>
  <c r="EZ34" i="58"/>
  <c r="FE37" i="58"/>
  <c r="EE37" i="58"/>
  <c r="EG43" i="58"/>
  <c r="DG43" i="58"/>
  <c r="EE43" i="58"/>
  <c r="FE43" i="58"/>
  <c r="FA43" i="58"/>
  <c r="EZ44" i="58"/>
  <c r="DZ49" i="58"/>
  <c r="ET53" i="58"/>
  <c r="ET54" i="58"/>
  <c r="FD33" i="58"/>
  <c r="EI34" i="58"/>
  <c r="EM34" i="58"/>
  <c r="EQ34" i="58"/>
  <c r="EU34" i="58"/>
  <c r="EY34" i="58"/>
  <c r="FC34" i="58"/>
  <c r="EC35" i="58"/>
  <c r="EI36" i="58"/>
  <c r="EM36" i="58"/>
  <c r="EQ36" i="58"/>
  <c r="EU36" i="58"/>
  <c r="EY36" i="58"/>
  <c r="FC36" i="58"/>
  <c r="DH36" i="58"/>
  <c r="DL36" i="58"/>
  <c r="ET36" i="58"/>
  <c r="DX36" i="58"/>
  <c r="EB36" i="58"/>
  <c r="DI36" i="58"/>
  <c r="DY36" i="58"/>
  <c r="EJ37" i="58"/>
  <c r="DN37" i="58"/>
  <c r="DR37" i="58"/>
  <c r="DV37" i="58"/>
  <c r="EZ37" i="58"/>
  <c r="ED37" i="58"/>
  <c r="EQ37" i="58"/>
  <c r="EU37" i="58"/>
  <c r="FC37" i="58"/>
  <c r="EI38" i="58"/>
  <c r="EM38" i="58"/>
  <c r="EQ38" i="58"/>
  <c r="EU38" i="58"/>
  <c r="EY38" i="58"/>
  <c r="FC38" i="58"/>
  <c r="EL38" i="58"/>
  <c r="ET38" i="58"/>
  <c r="FB38" i="58"/>
  <c r="EH39" i="58"/>
  <c r="EL39" i="58"/>
  <c r="EP39" i="58"/>
  <c r="ET39" i="58"/>
  <c r="EX39" i="58"/>
  <c r="FB39" i="58"/>
  <c r="EK39" i="58"/>
  <c r="ES39" i="58"/>
  <c r="FA39" i="58"/>
  <c r="EE40" i="58"/>
  <c r="EJ41" i="58"/>
  <c r="EN41" i="58"/>
  <c r="ER41" i="58"/>
  <c r="EV41" i="58"/>
  <c r="EZ41" i="58"/>
  <c r="FD41" i="58"/>
  <c r="EI41" i="58"/>
  <c r="EQ41" i="58"/>
  <c r="EY41" i="58"/>
  <c r="DV41" i="58"/>
  <c r="DN43" i="58"/>
  <c r="EN43" i="58"/>
  <c r="DV43" i="58"/>
  <c r="EV43" i="58"/>
  <c r="DJ43" i="58"/>
  <c r="DZ43" i="58"/>
  <c r="EQ43" i="58"/>
  <c r="DM44" i="58"/>
  <c r="EM44" i="58"/>
  <c r="DU44" i="58"/>
  <c r="EU44" i="58"/>
  <c r="DI44" i="58"/>
  <c r="DY44" i="58"/>
  <c r="EP44" i="58"/>
  <c r="DT45" i="58"/>
  <c r="EG46" i="58"/>
  <c r="DK46" i="58"/>
  <c r="EP47" i="58"/>
  <c r="DP47" i="58"/>
  <c r="DG47" i="58"/>
  <c r="FG47" i="58" s="1"/>
  <c r="BC47" i="58" s="1"/>
  <c r="DK47" i="58"/>
  <c r="EO47" i="58"/>
  <c r="ES47" i="58"/>
  <c r="DW47" i="58"/>
  <c r="EA47" i="58"/>
  <c r="FE47" i="58"/>
  <c r="EH50" i="58"/>
  <c r="EP50" i="58"/>
  <c r="EK51" i="58"/>
  <c r="DO51" i="58"/>
  <c r="EI52" i="58"/>
  <c r="DI52" i="58"/>
  <c r="DG55" i="58"/>
  <c r="DW55" i="58"/>
  <c r="FE55" i="58"/>
  <c r="S35" i="60"/>
  <c r="E27" i="75" s="1"/>
  <c r="C23" i="81" s="1"/>
  <c r="S39" i="60"/>
  <c r="E31" i="75" s="1"/>
  <c r="C27" i="81" s="1"/>
  <c r="S43" i="60"/>
  <c r="E35" i="75" s="1"/>
  <c r="C31" i="81" s="1"/>
  <c r="S47" i="60"/>
  <c r="E39" i="75" s="1"/>
  <c r="C35" i="81" s="1"/>
  <c r="S51" i="60"/>
  <c r="E43" i="75" s="1"/>
  <c r="C39" i="81" s="1"/>
  <c r="S55" i="60"/>
  <c r="E47" i="75" s="1"/>
  <c r="C43" i="81" s="1"/>
  <c r="EI40" i="58"/>
  <c r="EM40" i="58"/>
  <c r="EQ40" i="58"/>
  <c r="EU40" i="58"/>
  <c r="EY40" i="58"/>
  <c r="FC40" i="58"/>
  <c r="EN42" i="58"/>
  <c r="FD42" i="58"/>
  <c r="DO43" i="58"/>
  <c r="DW43" i="58"/>
  <c r="DN44" i="58"/>
  <c r="DV44" i="58"/>
  <c r="FB46" i="58"/>
  <c r="EG48" i="58"/>
  <c r="EO48" i="58"/>
  <c r="ES48" i="58"/>
  <c r="EW48" i="58"/>
  <c r="FE48" i="58"/>
  <c r="EJ49" i="58"/>
  <c r="EN49" i="58"/>
  <c r="ER49" i="58"/>
  <c r="EZ49" i="58"/>
  <c r="FD49" i="58"/>
  <c r="DM49" i="58"/>
  <c r="EI49" i="58"/>
  <c r="EH51" i="58"/>
  <c r="EP51" i="58"/>
  <c r="ET51" i="58"/>
  <c r="EX51" i="58"/>
  <c r="EE51" i="58"/>
  <c r="EP53" i="58"/>
  <c r="DK54" i="58"/>
  <c r="EK54" i="58"/>
  <c r="EO54" i="58"/>
  <c r="DO54" i="58"/>
  <c r="ES54" i="58"/>
  <c r="EA54" i="58"/>
  <c r="FA54" i="58"/>
  <c r="FE54" i="58"/>
  <c r="EE54" i="58"/>
  <c r="ES55" i="58"/>
  <c r="EG34" i="58"/>
  <c r="EK34" i="58"/>
  <c r="EO34" i="58"/>
  <c r="ES34" i="58"/>
  <c r="EW34" i="58"/>
  <c r="FA34" i="58"/>
  <c r="FE34" i="58"/>
  <c r="DY35" i="58"/>
  <c r="EJ40" i="58"/>
  <c r="ER40" i="58"/>
  <c r="EZ40" i="58"/>
  <c r="DW40" i="58"/>
  <c r="EC41" i="58"/>
  <c r="FC41" i="58"/>
  <c r="EU41" i="58"/>
  <c r="DH43" i="58"/>
  <c r="DL43" i="58"/>
  <c r="DX43" i="58"/>
  <c r="EB43" i="58"/>
  <c r="DG44" i="58"/>
  <c r="DK44" i="58"/>
  <c r="DW44" i="58"/>
  <c r="EA44" i="58"/>
  <c r="EO45" i="58"/>
  <c r="ES45" i="58"/>
  <c r="FE45" i="58"/>
  <c r="DQ46" i="58"/>
  <c r="DU46" i="58"/>
  <c r="DY46" i="58"/>
  <c r="DU48" i="58"/>
  <c r="EU48" i="58"/>
  <c r="EL48" i="58"/>
  <c r="EP48" i="58"/>
  <c r="ET48" i="58"/>
  <c r="DY48" i="58"/>
  <c r="DT49" i="58"/>
  <c r="EA50" i="58"/>
  <c r="EI53" i="58"/>
  <c r="EM53" i="58"/>
  <c r="DQ53" i="58"/>
  <c r="DU53" i="58"/>
  <c r="EY53" i="58"/>
  <c r="FC53" i="58"/>
  <c r="EJ56" i="58"/>
  <c r="DN56" i="58"/>
  <c r="EV56" i="58"/>
  <c r="EZ56" i="58"/>
  <c r="ED56" i="58"/>
  <c r="EJ45" i="58"/>
  <c r="EN45" i="58"/>
  <c r="ER45" i="58"/>
  <c r="EV45" i="58"/>
  <c r="EZ45" i="58"/>
  <c r="FD45" i="58"/>
  <c r="DI45" i="58"/>
  <c r="EM45" i="58"/>
  <c r="DQ45" i="58"/>
  <c r="DU45" i="58"/>
  <c r="DY45" i="58"/>
  <c r="FC45" i="58"/>
  <c r="EO46" i="58"/>
  <c r="DS46" i="58"/>
  <c r="DW46" i="58"/>
  <c r="FA46" i="58"/>
  <c r="FE46" i="58"/>
  <c r="EH49" i="58"/>
  <c r="DL49" i="58"/>
  <c r="EX49" i="58"/>
  <c r="EB49" i="58"/>
  <c r="EL49" i="58"/>
  <c r="FB49" i="58"/>
  <c r="DJ51" i="58"/>
  <c r="EN51" i="58"/>
  <c r="DR51" i="58"/>
  <c r="EV51" i="58"/>
  <c r="DZ51" i="58"/>
  <c r="FD51" i="58"/>
  <c r="EM51" i="58"/>
  <c r="EQ51" i="58"/>
  <c r="EU51" i="58"/>
  <c r="FC51" i="58"/>
  <c r="EH53" i="58"/>
  <c r="DL53" i="58"/>
  <c r="EX53" i="58"/>
  <c r="EB53" i="58"/>
  <c r="DX53" i="58"/>
  <c r="DJ54" i="58"/>
  <c r="DV54" i="58"/>
  <c r="DZ54" i="58"/>
  <c r="DI54" i="58"/>
  <c r="DM54" i="58"/>
  <c r="DY54" i="58"/>
  <c r="EC54" i="58"/>
  <c r="DJ55" i="58"/>
  <c r="EN55" i="58"/>
  <c r="ER55" i="58"/>
  <c r="DZ55" i="58"/>
  <c r="FD55" i="58"/>
  <c r="DI56" i="58"/>
  <c r="EM56" i="58"/>
  <c r="EQ56" i="58"/>
  <c r="DY56" i="58"/>
  <c r="FC56" i="58"/>
  <c r="S17" i="60"/>
  <c r="E9" i="75" s="1"/>
  <c r="C5" i="81" s="1"/>
  <c r="S36" i="60"/>
  <c r="E28" i="75" s="1"/>
  <c r="C24" i="81" s="1"/>
  <c r="S40" i="60"/>
  <c r="E32" i="75" s="1"/>
  <c r="C28" i="81" s="1"/>
  <c r="S44" i="60"/>
  <c r="E36" i="75" s="1"/>
  <c r="C32" i="81" s="1"/>
  <c r="S48" i="60"/>
  <c r="E40" i="75" s="1"/>
  <c r="C36" i="81" s="1"/>
  <c r="S52" i="60"/>
  <c r="E44" i="75" s="1"/>
  <c r="C40" i="81" s="1"/>
  <c r="S17" i="62"/>
  <c r="G9" i="75" s="1"/>
  <c r="E5" i="81" s="1"/>
  <c r="S21" i="62"/>
  <c r="G13" i="75" s="1"/>
  <c r="E9" i="81" s="1"/>
  <c r="S25" i="62"/>
  <c r="G17" i="75" s="1"/>
  <c r="E13" i="81" s="1"/>
  <c r="S29" i="62"/>
  <c r="G21" i="75" s="1"/>
  <c r="E17" i="81" s="1"/>
  <c r="S33" i="62"/>
  <c r="G25" i="75" s="1"/>
  <c r="E21" i="81" s="1"/>
  <c r="S37" i="62"/>
  <c r="G29" i="75" s="1"/>
  <c r="E25" i="81" s="1"/>
  <c r="S41" i="62"/>
  <c r="G33" i="75" s="1"/>
  <c r="E29" i="81" s="1"/>
  <c r="S45" i="62"/>
  <c r="G37" i="75" s="1"/>
  <c r="E33" i="81" s="1"/>
  <c r="S49" i="62"/>
  <c r="G41" i="75" s="1"/>
  <c r="E37" i="81" s="1"/>
  <c r="S53" i="62"/>
  <c r="G45" i="75" s="1"/>
  <c r="E41" i="81" s="1"/>
  <c r="S18" i="64"/>
  <c r="I10" i="75" s="1"/>
  <c r="G6" i="81" s="1"/>
  <c r="S22" i="64"/>
  <c r="I14" i="75" s="1"/>
  <c r="G10" i="81" s="1"/>
  <c r="S26" i="64"/>
  <c r="I18" i="75" s="1"/>
  <c r="G14" i="81" s="1"/>
  <c r="S30" i="64"/>
  <c r="I22" i="75" s="1"/>
  <c r="G18" i="81" s="1"/>
  <c r="S34" i="64"/>
  <c r="I26" i="75" s="1"/>
  <c r="G22" i="81" s="1"/>
  <c r="S38" i="64"/>
  <c r="I30" i="75" s="1"/>
  <c r="G26" i="81" s="1"/>
  <c r="S42" i="64"/>
  <c r="I34" i="75" s="1"/>
  <c r="G30" i="81" s="1"/>
  <c r="S46" i="64"/>
  <c r="I38" i="75" s="1"/>
  <c r="G34" i="81" s="1"/>
  <c r="S50" i="64"/>
  <c r="I42" i="75" s="1"/>
  <c r="G38" i="81" s="1"/>
  <c r="S54" i="64"/>
  <c r="I46" i="75" s="1"/>
  <c r="G42" i="81" s="1"/>
  <c r="S18" i="72"/>
  <c r="Q10" i="75" s="1"/>
  <c r="O6" i="81" s="1"/>
  <c r="S22" i="72"/>
  <c r="Q14" i="75" s="1"/>
  <c r="O10" i="81" s="1"/>
  <c r="S26" i="72"/>
  <c r="Q18" i="75" s="1"/>
  <c r="O14" i="81" s="1"/>
  <c r="S30" i="72"/>
  <c r="Q22" i="75" s="1"/>
  <c r="O18" i="81" s="1"/>
  <c r="S20" i="62"/>
  <c r="G12" i="75" s="1"/>
  <c r="E8" i="81" s="1"/>
  <c r="S24" i="62"/>
  <c r="G16" i="75" s="1"/>
  <c r="E12" i="81" s="1"/>
  <c r="S28" i="62"/>
  <c r="G20" i="75" s="1"/>
  <c r="E16" i="81" s="1"/>
  <c r="S32" i="62"/>
  <c r="G24" i="75" s="1"/>
  <c r="E20" i="81" s="1"/>
  <c r="S36" i="62"/>
  <c r="G28" i="75" s="1"/>
  <c r="E24" i="81" s="1"/>
  <c r="S40" i="62"/>
  <c r="G32" i="75" s="1"/>
  <c r="E28" i="81" s="1"/>
  <c r="S44" i="62"/>
  <c r="G36" i="75" s="1"/>
  <c r="E32" i="81" s="1"/>
  <c r="S48" i="62"/>
  <c r="G40" i="75" s="1"/>
  <c r="E36" i="81" s="1"/>
  <c r="S52" i="62"/>
  <c r="G44" i="75" s="1"/>
  <c r="E40" i="81" s="1"/>
  <c r="S17" i="64"/>
  <c r="I9" i="75" s="1"/>
  <c r="G5" i="81" s="1"/>
  <c r="S21" i="64"/>
  <c r="I13" i="75" s="1"/>
  <c r="G9" i="81" s="1"/>
  <c r="S25" i="64"/>
  <c r="I17" i="75" s="1"/>
  <c r="G13" i="81" s="1"/>
  <c r="S29" i="64"/>
  <c r="I21" i="75" s="1"/>
  <c r="G17" i="81" s="1"/>
  <c r="S33" i="64"/>
  <c r="I25" i="75" s="1"/>
  <c r="G21" i="81" s="1"/>
  <c r="S37" i="64"/>
  <c r="I29" i="75" s="1"/>
  <c r="G25" i="81" s="1"/>
  <c r="S41" i="64"/>
  <c r="I33" i="75" s="1"/>
  <c r="G29" i="81" s="1"/>
  <c r="S45" i="64"/>
  <c r="I37" i="75" s="1"/>
  <c r="G33" i="81" s="1"/>
  <c r="S49" i="64"/>
  <c r="I41" i="75" s="1"/>
  <c r="G37" i="81" s="1"/>
  <c r="S53" i="64"/>
  <c r="I45" i="75" s="1"/>
  <c r="G41" i="81" s="1"/>
  <c r="S20" i="72"/>
  <c r="Q12" i="75" s="1"/>
  <c r="O8" i="81" s="1"/>
  <c r="S24" i="72"/>
  <c r="Q16" i="75" s="1"/>
  <c r="O12" i="81" s="1"/>
  <c r="S28" i="72"/>
  <c r="Q20" i="75" s="1"/>
  <c r="O16" i="81" s="1"/>
  <c r="S32" i="72"/>
  <c r="Q24" i="75" s="1"/>
  <c r="O20" i="81" s="1"/>
  <c r="EP52" i="58"/>
  <c r="FB52" i="58"/>
  <c r="DJ53" i="58"/>
  <c r="DR53" i="58"/>
  <c r="EH54" i="58"/>
  <c r="EL54" i="58"/>
  <c r="DP54" i="58"/>
  <c r="EX54" i="58"/>
  <c r="FB54" i="58"/>
  <c r="EB55" i="58"/>
  <c r="DK56" i="58"/>
  <c r="DW56" i="58"/>
  <c r="EA56" i="58"/>
  <c r="S50" i="62"/>
  <c r="G42" i="75" s="1"/>
  <c r="E38" i="81" s="1"/>
  <c r="S54" i="62"/>
  <c r="G46" i="75" s="1"/>
  <c r="E42" i="81" s="1"/>
  <c r="S19" i="64"/>
  <c r="I11" i="75" s="1"/>
  <c r="G7" i="81" s="1"/>
  <c r="S23" i="64"/>
  <c r="I15" i="75" s="1"/>
  <c r="G11" i="81" s="1"/>
  <c r="S27" i="64"/>
  <c r="I19" i="75" s="1"/>
  <c r="G15" i="81" s="1"/>
  <c r="S31" i="64"/>
  <c r="I23" i="75" s="1"/>
  <c r="G19" i="81" s="1"/>
  <c r="S35" i="64"/>
  <c r="I27" i="75" s="1"/>
  <c r="G23" i="81" s="1"/>
  <c r="S39" i="64"/>
  <c r="I31" i="75" s="1"/>
  <c r="G27" i="81" s="1"/>
  <c r="S43" i="64"/>
  <c r="I35" i="75" s="1"/>
  <c r="G31" i="81" s="1"/>
  <c r="S47" i="64"/>
  <c r="I39" i="75" s="1"/>
  <c r="G35" i="81" s="1"/>
  <c r="S51" i="64"/>
  <c r="I43" i="75" s="1"/>
  <c r="G39" i="81" s="1"/>
  <c r="S55" i="64"/>
  <c r="I47" i="75" s="1"/>
  <c r="G43" i="81" s="1"/>
  <c r="J35" i="75"/>
  <c r="H31" i="81" s="1"/>
  <c r="J39" i="75"/>
  <c r="H35" i="81" s="1"/>
  <c r="J43" i="75"/>
  <c r="H39" i="81" s="1"/>
  <c r="J47" i="75"/>
  <c r="H43" i="81" s="1"/>
  <c r="S20" i="67"/>
  <c r="L12" i="75" s="1"/>
  <c r="J8" i="81" s="1"/>
  <c r="S24" i="67"/>
  <c r="L16" i="75" s="1"/>
  <c r="J12" i="81" s="1"/>
  <c r="S28" i="67"/>
  <c r="L20" i="75" s="1"/>
  <c r="J16" i="81" s="1"/>
  <c r="S32" i="67"/>
  <c r="L24" i="75" s="1"/>
  <c r="J20" i="81" s="1"/>
  <c r="S36" i="67"/>
  <c r="L28" i="75" s="1"/>
  <c r="J24" i="81" s="1"/>
  <c r="L32" i="75"/>
  <c r="J28" i="81" s="1"/>
  <c r="L36" i="75"/>
  <c r="J32" i="81" s="1"/>
  <c r="L40" i="75"/>
  <c r="J36" i="81" s="1"/>
  <c r="L44" i="75"/>
  <c r="J40" i="81" s="1"/>
  <c r="S17" i="69"/>
  <c r="N9" i="75" s="1"/>
  <c r="L5" i="81" s="1"/>
  <c r="S21" i="69"/>
  <c r="N13" i="75" s="1"/>
  <c r="L9" i="81" s="1"/>
  <c r="S25" i="69"/>
  <c r="N17" i="75" s="1"/>
  <c r="L13" i="81" s="1"/>
  <c r="S29" i="69"/>
  <c r="N21" i="75" s="1"/>
  <c r="L17" i="81" s="1"/>
  <c r="S33" i="69"/>
  <c r="N25" i="75" s="1"/>
  <c r="L21" i="81" s="1"/>
  <c r="S37" i="69"/>
  <c r="N29" i="75" s="1"/>
  <c r="L25" i="81" s="1"/>
  <c r="S41" i="69"/>
  <c r="N33" i="75" s="1"/>
  <c r="L29" i="81" s="1"/>
  <c r="S45" i="69"/>
  <c r="N37" i="75" s="1"/>
  <c r="L33" i="81" s="1"/>
  <c r="S49" i="69"/>
  <c r="N41" i="75" s="1"/>
  <c r="L37" i="81" s="1"/>
  <c r="S53" i="69"/>
  <c r="N45" i="75" s="1"/>
  <c r="L41" i="81" s="1"/>
  <c r="S18" i="71"/>
  <c r="P10" i="75" s="1"/>
  <c r="N6" i="81" s="1"/>
  <c r="S22" i="71"/>
  <c r="P14" i="75" s="1"/>
  <c r="N10" i="81" s="1"/>
  <c r="S26" i="71"/>
  <c r="P18" i="75" s="1"/>
  <c r="N14" i="81" s="1"/>
  <c r="S30" i="71"/>
  <c r="P22" i="75" s="1"/>
  <c r="N18" i="81" s="1"/>
  <c r="S34" i="71"/>
  <c r="P26" i="75" s="1"/>
  <c r="N22" i="81" s="1"/>
  <c r="P30" i="75"/>
  <c r="N26" i="81" s="1"/>
  <c r="P34" i="75"/>
  <c r="N30" i="81" s="1"/>
  <c r="P38" i="75"/>
  <c r="N34" i="81" s="1"/>
  <c r="P42" i="75"/>
  <c r="N38" i="81" s="1"/>
  <c r="P46" i="75"/>
  <c r="N42" i="81" s="1"/>
  <c r="S19" i="73"/>
  <c r="R11" i="75" s="1"/>
  <c r="P7" i="81" s="1"/>
  <c r="S23" i="73"/>
  <c r="R15" i="75" s="1"/>
  <c r="P11" i="81" s="1"/>
  <c r="S27" i="73"/>
  <c r="R19" i="75" s="1"/>
  <c r="P15" i="81" s="1"/>
  <c r="S31" i="73"/>
  <c r="R23" i="75" s="1"/>
  <c r="P19" i="81" s="1"/>
  <c r="S35" i="73"/>
  <c r="R27" i="75" s="1"/>
  <c r="P23" i="81" s="1"/>
  <c r="S39" i="73"/>
  <c r="R31" i="75" s="1"/>
  <c r="P27" i="81" s="1"/>
  <c r="S43" i="73"/>
  <c r="R35" i="75" s="1"/>
  <c r="P31" i="81" s="1"/>
  <c r="S47" i="73"/>
  <c r="R39" i="75" s="1"/>
  <c r="P35" i="81" s="1"/>
  <c r="S51" i="73"/>
  <c r="R43" i="75" s="1"/>
  <c r="P39" i="81" s="1"/>
  <c r="S55" i="73"/>
  <c r="R47" i="75" s="1"/>
  <c r="P43" i="81" s="1"/>
  <c r="S48" i="74"/>
  <c r="S40" i="75" s="1"/>
  <c r="Q36" i="81" s="1"/>
  <c r="S52" i="74"/>
  <c r="S44" i="75" s="1"/>
  <c r="Q40" i="81" s="1"/>
  <c r="J37" i="75"/>
  <c r="H33" i="81" s="1"/>
  <c r="J41" i="75"/>
  <c r="H37" i="81" s="1"/>
  <c r="J45" i="75"/>
  <c r="H41" i="81" s="1"/>
  <c r="S18" i="67"/>
  <c r="L10" i="75" s="1"/>
  <c r="J6" i="81" s="1"/>
  <c r="S22" i="67"/>
  <c r="L14" i="75" s="1"/>
  <c r="J10" i="81" s="1"/>
  <c r="S26" i="67"/>
  <c r="L18" i="75" s="1"/>
  <c r="J14" i="81" s="1"/>
  <c r="S30" i="67"/>
  <c r="L22" i="75" s="1"/>
  <c r="J18" i="81" s="1"/>
  <c r="S34" i="67"/>
  <c r="L26" i="75" s="1"/>
  <c r="J22" i="81" s="1"/>
  <c r="L30" i="75"/>
  <c r="J26" i="81" s="1"/>
  <c r="L34" i="75"/>
  <c r="J30" i="81" s="1"/>
  <c r="L38" i="75"/>
  <c r="J34" i="81" s="1"/>
  <c r="L42" i="75"/>
  <c r="J38" i="81" s="1"/>
  <c r="L46" i="75"/>
  <c r="J42" i="81" s="1"/>
  <c r="S19" i="69"/>
  <c r="N11" i="75" s="1"/>
  <c r="L7" i="81" s="1"/>
  <c r="S23" i="69"/>
  <c r="N15" i="75" s="1"/>
  <c r="L11" i="81" s="1"/>
  <c r="S27" i="69"/>
  <c r="N19" i="75" s="1"/>
  <c r="L15" i="81" s="1"/>
  <c r="S31" i="69"/>
  <c r="N23" i="75" s="1"/>
  <c r="L19" i="81" s="1"/>
  <c r="S35" i="69"/>
  <c r="N27" i="75" s="1"/>
  <c r="L23" i="81" s="1"/>
  <c r="S39" i="69"/>
  <c r="N31" i="75" s="1"/>
  <c r="L27" i="81" s="1"/>
  <c r="S43" i="69"/>
  <c r="N35" i="75" s="1"/>
  <c r="L31" i="81" s="1"/>
  <c r="S47" i="69"/>
  <c r="N39" i="75" s="1"/>
  <c r="L35" i="81" s="1"/>
  <c r="S51" i="69"/>
  <c r="N43" i="75" s="1"/>
  <c r="L39" i="81" s="1"/>
  <c r="S55" i="69"/>
  <c r="N47" i="75" s="1"/>
  <c r="L43" i="81" s="1"/>
  <c r="S20" i="71"/>
  <c r="P12" i="75" s="1"/>
  <c r="N8" i="81" s="1"/>
  <c r="S24" i="71"/>
  <c r="P16" i="75" s="1"/>
  <c r="N12" i="81" s="1"/>
  <c r="S28" i="71"/>
  <c r="P20" i="75" s="1"/>
  <c r="N16" i="81" s="1"/>
  <c r="S32" i="71"/>
  <c r="P24" i="75" s="1"/>
  <c r="N20" i="81" s="1"/>
  <c r="S36" i="71"/>
  <c r="P28" i="75" s="1"/>
  <c r="N24" i="81" s="1"/>
  <c r="P32" i="75"/>
  <c r="N28" i="81" s="1"/>
  <c r="P36" i="75"/>
  <c r="N32" i="81" s="1"/>
  <c r="P40" i="75"/>
  <c r="N36" i="81" s="1"/>
  <c r="P44" i="75"/>
  <c r="N40" i="81" s="1"/>
  <c r="S16" i="72"/>
  <c r="S17" i="73"/>
  <c r="R9" i="75" s="1"/>
  <c r="P5" i="81" s="1"/>
  <c r="S21" i="73"/>
  <c r="R13" i="75" s="1"/>
  <c r="P9" i="81" s="1"/>
  <c r="S25" i="73"/>
  <c r="R17" i="75" s="1"/>
  <c r="P13" i="81" s="1"/>
  <c r="S29" i="73"/>
  <c r="R21" i="75" s="1"/>
  <c r="P17" i="81" s="1"/>
  <c r="S33" i="73"/>
  <c r="R25" i="75" s="1"/>
  <c r="P21" i="81" s="1"/>
  <c r="S37" i="73"/>
  <c r="R29" i="75" s="1"/>
  <c r="P25" i="81" s="1"/>
  <c r="S41" i="73"/>
  <c r="R33" i="75" s="1"/>
  <c r="P29" i="81" s="1"/>
  <c r="S45" i="73"/>
  <c r="R37" i="75" s="1"/>
  <c r="P33" i="81" s="1"/>
  <c r="S49" i="73"/>
  <c r="R41" i="75" s="1"/>
  <c r="P37" i="81" s="1"/>
  <c r="S53" i="73"/>
  <c r="R45" i="75" s="1"/>
  <c r="P41" i="81" s="1"/>
  <c r="S16" i="61"/>
  <c r="DW17" i="45"/>
  <c r="EE17" i="45"/>
  <c r="DV18" i="45"/>
  <c r="DQ19" i="45"/>
  <c r="FB20" i="45"/>
  <c r="ES23" i="45"/>
  <c r="EW23" i="45"/>
  <c r="FA23" i="45"/>
  <c r="FE23" i="45"/>
  <c r="DQ24" i="45"/>
  <c r="DU24" i="45"/>
  <c r="DY24" i="45"/>
  <c r="EC24" i="45"/>
  <c r="DX25" i="45"/>
  <c r="DW26" i="45"/>
  <c r="DU21" i="44"/>
  <c r="FA22" i="44"/>
  <c r="EC26" i="44"/>
  <c r="FA29" i="44"/>
  <c r="ER34" i="44"/>
  <c r="DX20" i="45"/>
  <c r="DR21" i="45"/>
  <c r="ED21" i="45"/>
  <c r="EW21" i="45"/>
  <c r="FA21" i="45"/>
  <c r="FE21" i="45"/>
  <c r="ET23" i="45"/>
  <c r="DT29" i="45"/>
  <c r="EB29" i="45"/>
  <c r="FC29" i="45"/>
  <c r="DT32" i="45"/>
  <c r="EB32" i="45"/>
  <c r="DV36" i="45"/>
  <c r="ED36" i="45"/>
  <c r="ES36" i="45"/>
  <c r="FA36" i="45"/>
  <c r="FE36" i="45"/>
  <c r="EB37" i="45"/>
  <c r="FC37" i="45"/>
  <c r="DS38" i="45"/>
  <c r="EA38" i="45"/>
  <c r="DT40" i="45"/>
  <c r="EB40" i="45"/>
  <c r="EX40" i="45"/>
  <c r="DQ41" i="45"/>
  <c r="EC41" i="45"/>
  <c r="EV41" i="45"/>
  <c r="DS42" i="45"/>
  <c r="EA42" i="45"/>
  <c r="ET42" i="45"/>
  <c r="DU43" i="45"/>
  <c r="EC43" i="45"/>
  <c r="DU45" i="45"/>
  <c r="DY45" i="45"/>
  <c r="FC45" i="45"/>
  <c r="DR46" i="45"/>
  <c r="ES46" i="45"/>
  <c r="DT51" i="45"/>
  <c r="EQ51" i="45"/>
  <c r="EY51" i="45"/>
  <c r="DV52" i="45"/>
  <c r="DZ52" i="45"/>
  <c r="DO53" i="45"/>
  <c r="DT53" i="45"/>
  <c r="DY54" i="45"/>
  <c r="ER54" i="45"/>
  <c r="FD54" i="45"/>
  <c r="DW55" i="45"/>
  <c r="EX55" i="45"/>
  <c r="DR56" i="45"/>
  <c r="DZ56" i="45"/>
  <c r="EV56" i="45"/>
  <c r="FD56" i="45"/>
  <c r="EH20" i="46"/>
  <c r="ET20" i="46"/>
  <c r="ER21" i="44"/>
  <c r="EV21" i="44"/>
  <c r="EZ21" i="44"/>
  <c r="FD21" i="44"/>
  <c r="FD23" i="44"/>
  <c r="DX24" i="44"/>
  <c r="EB24" i="44"/>
  <c r="EQ27" i="44"/>
  <c r="DU27" i="44"/>
  <c r="DY27" i="44"/>
  <c r="EC27" i="44"/>
  <c r="EY28" i="44"/>
  <c r="DR29" i="44"/>
  <c r="DW34" i="44"/>
  <c r="DS36" i="44"/>
  <c r="DQ20" i="45"/>
  <c r="DU20" i="45"/>
  <c r="DY20" i="45"/>
  <c r="EC20" i="45"/>
  <c r="ER20" i="45"/>
  <c r="EV20" i="45"/>
  <c r="EZ20" i="45"/>
  <c r="FD20" i="45"/>
  <c r="DS21" i="45"/>
  <c r="ET21" i="45"/>
  <c r="EX21" i="45"/>
  <c r="FB21" i="45"/>
  <c r="ES22" i="45"/>
  <c r="EW22" i="45"/>
  <c r="FA22" i="45"/>
  <c r="FE22" i="45"/>
  <c r="DX23" i="45"/>
  <c r="EB23" i="45"/>
  <c r="EQ23" i="45"/>
  <c r="EU23" i="45"/>
  <c r="EY23" i="45"/>
  <c r="FC23" i="45"/>
  <c r="ER26" i="45"/>
  <c r="EV26" i="45"/>
  <c r="EZ26" i="45"/>
  <c r="FD26" i="45"/>
  <c r="EO27" i="45"/>
  <c r="EQ27" i="45"/>
  <c r="EU27" i="45"/>
  <c r="EY27" i="45"/>
  <c r="FC27" i="45"/>
  <c r="ET28" i="45"/>
  <c r="EX28" i="45"/>
  <c r="FB28" i="45"/>
  <c r="DQ29" i="45"/>
  <c r="DU29" i="45"/>
  <c r="DY29" i="45"/>
  <c r="ER29" i="45"/>
  <c r="EV29" i="45"/>
  <c r="EZ29" i="45"/>
  <c r="FD29" i="45"/>
  <c r="EQ30" i="45"/>
  <c r="EU30" i="45"/>
  <c r="EY30" i="45"/>
  <c r="FC30" i="45"/>
  <c r="ET31" i="45"/>
  <c r="EX31" i="45"/>
  <c r="FB31" i="45"/>
  <c r="DQ32" i="45"/>
  <c r="DU32" i="45"/>
  <c r="DY32" i="45"/>
  <c r="EC32" i="45"/>
  <c r="ET33" i="45"/>
  <c r="EX33" i="45"/>
  <c r="FB33" i="45"/>
  <c r="ES34" i="45"/>
  <c r="EW34" i="45"/>
  <c r="FA34" i="45"/>
  <c r="FE34" i="45"/>
  <c r="ER35" i="45"/>
  <c r="EV35" i="45"/>
  <c r="EZ35" i="45"/>
  <c r="FD35" i="45"/>
  <c r="DW36" i="45"/>
  <c r="ET36" i="45"/>
  <c r="EX36" i="45"/>
  <c r="FB36" i="45"/>
  <c r="DQ37" i="45"/>
  <c r="DU37" i="45"/>
  <c r="DY37" i="45"/>
  <c r="ER37" i="45"/>
  <c r="EV37" i="45"/>
  <c r="EZ37" i="45"/>
  <c r="FD37" i="45"/>
  <c r="DT38" i="45"/>
  <c r="DX38" i="45"/>
  <c r="EB38" i="45"/>
  <c r="EP38" i="45"/>
  <c r="ES39" i="45"/>
  <c r="EW39" i="45"/>
  <c r="FA39" i="45"/>
  <c r="FE39" i="45"/>
  <c r="DQ40" i="45"/>
  <c r="DU40" i="45"/>
  <c r="DY40" i="45"/>
  <c r="EC40" i="45"/>
  <c r="DR41" i="45"/>
  <c r="DZ41" i="45"/>
  <c r="ED41" i="45"/>
  <c r="ES41" i="45"/>
  <c r="EW41" i="45"/>
  <c r="FA41" i="45"/>
  <c r="FE41" i="45"/>
  <c r="DX42" i="45"/>
  <c r="EB42" i="45"/>
  <c r="EQ42" i="45"/>
  <c r="EU42" i="45"/>
  <c r="EY42" i="45"/>
  <c r="FC42" i="45"/>
  <c r="DR43" i="45"/>
  <c r="DV43" i="45"/>
  <c r="DZ43" i="45"/>
  <c r="ED43" i="45"/>
  <c r="EQ44" i="45"/>
  <c r="EU44" i="45"/>
  <c r="EY44" i="45"/>
  <c r="FC44" i="45"/>
  <c r="DR45" i="45"/>
  <c r="DV45" i="45"/>
  <c r="DZ45" i="45"/>
  <c r="ED45" i="45"/>
  <c r="DW46" i="45"/>
  <c r="EA46" i="45"/>
  <c r="EE46" i="45"/>
  <c r="ET46" i="45"/>
  <c r="EX46" i="45"/>
  <c r="FB46" i="45"/>
  <c r="ES47" i="45"/>
  <c r="EW47" i="45"/>
  <c r="FA47" i="45"/>
  <c r="FE47" i="45"/>
  <c r="ER48" i="45"/>
  <c r="EV48" i="45"/>
  <c r="EZ48" i="45"/>
  <c r="FD48" i="45"/>
  <c r="EQ49" i="45"/>
  <c r="EU49" i="45"/>
  <c r="EY49" i="45"/>
  <c r="FC49" i="45"/>
  <c r="ET50" i="45"/>
  <c r="EX50" i="45"/>
  <c r="FB50" i="45"/>
  <c r="DU51" i="45"/>
  <c r="EC51" i="45"/>
  <c r="ER51" i="45"/>
  <c r="EV51" i="45"/>
  <c r="EZ51" i="45"/>
  <c r="FD51" i="45"/>
  <c r="DS52" i="45"/>
  <c r="DW52" i="45"/>
  <c r="EA52" i="45"/>
  <c r="EE52" i="45"/>
  <c r="DQ53" i="45"/>
  <c r="DU53" i="45"/>
  <c r="DY53" i="45"/>
  <c r="EC53" i="45"/>
  <c r="EN54" i="45"/>
  <c r="DV54" i="45"/>
  <c r="DZ54" i="45"/>
  <c r="ES54" i="45"/>
  <c r="EW54" i="45"/>
  <c r="FA54" i="45"/>
  <c r="FE54" i="45"/>
  <c r="DT55" i="45"/>
  <c r="EB55" i="45"/>
  <c r="EQ55" i="45"/>
  <c r="EU55" i="45"/>
  <c r="EY55" i="45"/>
  <c r="FC55" i="45"/>
  <c r="DS56" i="45"/>
  <c r="DW56" i="45"/>
  <c r="EA56" i="45"/>
  <c r="EE56" i="45"/>
  <c r="DR20" i="46"/>
  <c r="DV20" i="46"/>
  <c r="DZ20" i="46"/>
  <c r="ED20" i="46"/>
  <c r="DI21" i="46"/>
  <c r="DM21" i="46"/>
  <c r="DQ21" i="46"/>
  <c r="DU21" i="46"/>
  <c r="DY21" i="46"/>
  <c r="EC21" i="46"/>
  <c r="DH22" i="46"/>
  <c r="DL22" i="46"/>
  <c r="DP22" i="46"/>
  <c r="DT22" i="46"/>
  <c r="DX22" i="46"/>
  <c r="EB22" i="46"/>
  <c r="DG23" i="46"/>
  <c r="DK23" i="46"/>
  <c r="DO23" i="46"/>
  <c r="DS23" i="46"/>
  <c r="DW23" i="46"/>
  <c r="EA23" i="46"/>
  <c r="EE23" i="46"/>
  <c r="DJ24" i="46"/>
  <c r="DN24" i="46"/>
  <c r="DR24" i="46"/>
  <c r="DV24" i="46"/>
  <c r="DZ24" i="46"/>
  <c r="ED24" i="46"/>
  <c r="DI25" i="46"/>
  <c r="DM25" i="46"/>
  <c r="DQ25" i="46"/>
  <c r="DU25" i="46"/>
  <c r="DY25" i="46"/>
  <c r="EC25" i="46"/>
  <c r="DH26" i="46"/>
  <c r="DL26" i="46"/>
  <c r="DP26" i="46"/>
  <c r="DT26" i="46"/>
  <c r="DX26" i="46"/>
  <c r="EB26" i="46"/>
  <c r="DG27" i="46"/>
  <c r="DK27" i="46"/>
  <c r="DO27" i="46"/>
  <c r="DS27" i="46"/>
  <c r="DW27" i="46"/>
  <c r="EA27" i="46"/>
  <c r="EE27" i="46"/>
  <c r="DJ28" i="46"/>
  <c r="DN28" i="46"/>
  <c r="DR28" i="46"/>
  <c r="DV28" i="46"/>
  <c r="DZ28" i="46"/>
  <c r="ED28" i="46"/>
  <c r="DI29" i="46"/>
  <c r="DM29" i="46"/>
  <c r="DQ29" i="46"/>
  <c r="DU29" i="46"/>
  <c r="DY29" i="46"/>
  <c r="EC29" i="46"/>
  <c r="DH30" i="46"/>
  <c r="DL30" i="46"/>
  <c r="DP30" i="46"/>
  <c r="DT30" i="46"/>
  <c r="DX30" i="46"/>
  <c r="EB30" i="46"/>
  <c r="DG31" i="46"/>
  <c r="DK31" i="46"/>
  <c r="DO31" i="46"/>
  <c r="DS31" i="46"/>
  <c r="DW31" i="46"/>
  <c r="EA31" i="46"/>
  <c r="EE31" i="46"/>
  <c r="DJ32" i="46"/>
  <c r="DN32" i="46"/>
  <c r="DR32" i="46"/>
  <c r="DV32" i="46"/>
  <c r="DZ32" i="46"/>
  <c r="ED32" i="46"/>
  <c r="DI33" i="46"/>
  <c r="DM33" i="46"/>
  <c r="DQ33" i="46"/>
  <c r="DU33" i="46"/>
  <c r="DY33" i="46"/>
  <c r="EC33" i="46"/>
  <c r="DH34" i="46"/>
  <c r="DL34" i="46"/>
  <c r="DP34" i="46"/>
  <c r="DT34" i="46"/>
  <c r="DX34" i="46"/>
  <c r="EB34" i="46"/>
  <c r="DG35" i="46"/>
  <c r="DK35" i="46"/>
  <c r="DO35" i="46"/>
  <c r="DS35" i="46"/>
  <c r="DW35" i="46"/>
  <c r="EA35" i="46"/>
  <c r="EE35" i="46"/>
  <c r="DJ36" i="46"/>
  <c r="DN36" i="46"/>
  <c r="DR36" i="46"/>
  <c r="DV36" i="46"/>
  <c r="DZ36" i="46"/>
  <c r="ED36" i="46"/>
  <c r="DI37" i="46"/>
  <c r="DM37" i="46"/>
  <c r="DQ37" i="46"/>
  <c r="DU37" i="46"/>
  <c r="DY37" i="46"/>
  <c r="EC37" i="46"/>
  <c r="DH38" i="46"/>
  <c r="DL38" i="46"/>
  <c r="DP38" i="46"/>
  <c r="DT38" i="46"/>
  <c r="DX38" i="46"/>
  <c r="EB38" i="46"/>
  <c r="DG39" i="46"/>
  <c r="DK39" i="46"/>
  <c r="DO39" i="46"/>
  <c r="DS39" i="46"/>
  <c r="DW39" i="46"/>
  <c r="EA39" i="46"/>
  <c r="EE39" i="46"/>
  <c r="DJ40" i="46"/>
  <c r="DN40" i="46"/>
  <c r="DR40" i="46"/>
  <c r="DV40" i="46"/>
  <c r="DZ40" i="46"/>
  <c r="ED40" i="46"/>
  <c r="DI41" i="46"/>
  <c r="DM41" i="46"/>
  <c r="DQ41" i="46"/>
  <c r="DU41" i="46"/>
  <c r="DY41" i="46"/>
  <c r="EC41" i="46"/>
  <c r="DH42" i="46"/>
  <c r="DL42" i="46"/>
  <c r="DP42" i="46"/>
  <c r="DT42" i="46"/>
  <c r="DX42" i="46"/>
  <c r="EB42" i="46"/>
  <c r="DG43" i="46"/>
  <c r="DK43" i="46"/>
  <c r="DO43" i="46"/>
  <c r="DS43" i="46"/>
  <c r="DW43" i="46"/>
  <c r="EA43" i="46"/>
  <c r="EE43" i="46"/>
  <c r="DJ44" i="46"/>
  <c r="DN44" i="46"/>
  <c r="DR44" i="46"/>
  <c r="DV44" i="46"/>
  <c r="DZ44" i="46"/>
  <c r="ED44" i="46"/>
  <c r="DI45" i="46"/>
  <c r="DM45" i="46"/>
  <c r="DQ45" i="46"/>
  <c r="DU45" i="46"/>
  <c r="DY45" i="46"/>
  <c r="EC45" i="46"/>
  <c r="DH46" i="46"/>
  <c r="DL46" i="46"/>
  <c r="DP46" i="46"/>
  <c r="DT46" i="46"/>
  <c r="DX46" i="46"/>
  <c r="EB46" i="46"/>
  <c r="DG47" i="46"/>
  <c r="DK47" i="46"/>
  <c r="DO47" i="46"/>
  <c r="DS47" i="46"/>
  <c r="DW47" i="46"/>
  <c r="EA47" i="46"/>
  <c r="EE47" i="46"/>
  <c r="DJ48" i="46"/>
  <c r="DN48" i="46"/>
  <c r="DR48" i="46"/>
  <c r="DV48" i="46"/>
  <c r="DZ48" i="46"/>
  <c r="ED48" i="46"/>
  <c r="DI49" i="46"/>
  <c r="DM49" i="46"/>
  <c r="DQ49" i="46"/>
  <c r="DU49" i="46"/>
  <c r="DY49" i="46"/>
  <c r="EC49" i="46"/>
  <c r="DH50" i="46"/>
  <c r="DL50" i="46"/>
  <c r="DP50" i="46"/>
  <c r="DT50" i="46"/>
  <c r="DX50" i="46"/>
  <c r="EB50" i="46"/>
  <c r="DG51" i="46"/>
  <c r="DK51" i="46"/>
  <c r="DO51" i="46"/>
  <c r="DS51" i="46"/>
  <c r="DW51" i="46"/>
  <c r="EA51" i="46"/>
  <c r="EE51" i="46"/>
  <c r="DJ52" i="46"/>
  <c r="DN52" i="46"/>
  <c r="DR52" i="46"/>
  <c r="DV52" i="46"/>
  <c r="DZ52" i="46"/>
  <c r="ED52" i="46"/>
  <c r="DI53" i="46"/>
  <c r="DM53" i="46"/>
  <c r="DQ53" i="46"/>
  <c r="DU53" i="46"/>
  <c r="DY53" i="46"/>
  <c r="EC53" i="46"/>
  <c r="DI54" i="46"/>
  <c r="EG55" i="46"/>
  <c r="DG55" i="46"/>
  <c r="EK55" i="46"/>
  <c r="DK55" i="46"/>
  <c r="EO55" i="46"/>
  <c r="DO55" i="46"/>
  <c r="ES55" i="46"/>
  <c r="DS55" i="46"/>
  <c r="EW55" i="46"/>
  <c r="DW55" i="46"/>
  <c r="FA55" i="46"/>
  <c r="EA55" i="46"/>
  <c r="FE55" i="46"/>
  <c r="EE55" i="46"/>
  <c r="EL55" i="46"/>
  <c r="ET55" i="46"/>
  <c r="FB55" i="46"/>
  <c r="EJ17" i="47"/>
  <c r="DJ17" i="47"/>
  <c r="EN17" i="47"/>
  <c r="DN17" i="47"/>
  <c r="ER17" i="47"/>
  <c r="DR17" i="47"/>
  <c r="EV17" i="47"/>
  <c r="DV17" i="47"/>
  <c r="EZ17" i="47"/>
  <c r="DZ17" i="47"/>
  <c r="FD17" i="47"/>
  <c r="ED17" i="47"/>
  <c r="EN18" i="47"/>
  <c r="DN18" i="47"/>
  <c r="DH18" i="47"/>
  <c r="DR18" i="47"/>
  <c r="DZ18" i="47"/>
  <c r="EI18" i="47"/>
  <c r="EG19" i="47"/>
  <c r="DG19" i="47"/>
  <c r="EK19" i="47"/>
  <c r="DK19" i="47"/>
  <c r="EO19" i="47"/>
  <c r="DO19" i="47"/>
  <c r="ES19" i="47"/>
  <c r="DS19" i="47"/>
  <c r="EW19" i="47"/>
  <c r="DW19" i="47"/>
  <c r="FA19" i="47"/>
  <c r="EA19" i="47"/>
  <c r="FE19" i="47"/>
  <c r="EE19" i="47"/>
  <c r="EL19" i="47"/>
  <c r="ET19" i="47"/>
  <c r="FB19" i="47"/>
  <c r="EH21" i="47"/>
  <c r="EL21" i="47"/>
  <c r="EP21" i="47"/>
  <c r="ET21" i="47"/>
  <c r="EX21" i="47"/>
  <c r="FB21" i="47"/>
  <c r="EG22" i="47"/>
  <c r="EK22" i="47"/>
  <c r="EO22" i="47"/>
  <c r="ES22" i="47"/>
  <c r="EW22" i="47"/>
  <c r="FA22" i="47"/>
  <c r="FE22" i="47"/>
  <c r="EG23" i="47"/>
  <c r="DG23" i="47"/>
  <c r="EK23" i="47"/>
  <c r="FJ23" i="47" s="1"/>
  <c r="BD23" i="47" s="1"/>
  <c r="DK23" i="47"/>
  <c r="EO23" i="47"/>
  <c r="DO23" i="47"/>
  <c r="ES23" i="47"/>
  <c r="DS23" i="47"/>
  <c r="EW23" i="47"/>
  <c r="DW23" i="47"/>
  <c r="FA23" i="47"/>
  <c r="EA23" i="47"/>
  <c r="FE23" i="47"/>
  <c r="EE23" i="47"/>
  <c r="EL23" i="47"/>
  <c r="ET23" i="47"/>
  <c r="FB23" i="47"/>
  <c r="EH25" i="47"/>
  <c r="EL25" i="47"/>
  <c r="EP25" i="47"/>
  <c r="ET25" i="47"/>
  <c r="EX25" i="47"/>
  <c r="FB25" i="47"/>
  <c r="DK26" i="47"/>
  <c r="DS26" i="47"/>
  <c r="EA26" i="47"/>
  <c r="EG27" i="47"/>
  <c r="DG27" i="47"/>
  <c r="EK27" i="47"/>
  <c r="DK27" i="47"/>
  <c r="EO27" i="47"/>
  <c r="DO27" i="47"/>
  <c r="ES27" i="47"/>
  <c r="DS27" i="47"/>
  <c r="EW27" i="47"/>
  <c r="DW27" i="47"/>
  <c r="FA27" i="47"/>
  <c r="EA27" i="47"/>
  <c r="FE27" i="47"/>
  <c r="EE27" i="47"/>
  <c r="EL27" i="47"/>
  <c r="ET27" i="47"/>
  <c r="FB27" i="47"/>
  <c r="DM28" i="47"/>
  <c r="DU28" i="47"/>
  <c r="EC28" i="47"/>
  <c r="DL29" i="47"/>
  <c r="DT29" i="47"/>
  <c r="EB29" i="47"/>
  <c r="DK30" i="47"/>
  <c r="DS30" i="47"/>
  <c r="EA30" i="47"/>
  <c r="EG31" i="47"/>
  <c r="DG31" i="47"/>
  <c r="EK31" i="47"/>
  <c r="DK31" i="47"/>
  <c r="EO31" i="47"/>
  <c r="DO31" i="47"/>
  <c r="ES31" i="47"/>
  <c r="DS31" i="47"/>
  <c r="EW31" i="47"/>
  <c r="DW31" i="47"/>
  <c r="FA31" i="47"/>
  <c r="EA31" i="47"/>
  <c r="FE31" i="47"/>
  <c r="EE31" i="47"/>
  <c r="EL31" i="47"/>
  <c r="ET31" i="47"/>
  <c r="FB31" i="47"/>
  <c r="ES34" i="47"/>
  <c r="EW34" i="47"/>
  <c r="FA34" i="47"/>
  <c r="FE34" i="47"/>
  <c r="EG35" i="47"/>
  <c r="DG35" i="47"/>
  <c r="EK35" i="47"/>
  <c r="DK35" i="47"/>
  <c r="EO35" i="47"/>
  <c r="DO35" i="47"/>
  <c r="ES35" i="47"/>
  <c r="DS35" i="47"/>
  <c r="EW35" i="47"/>
  <c r="DW35" i="47"/>
  <c r="FA35" i="47"/>
  <c r="EA35" i="47"/>
  <c r="FE35" i="47"/>
  <c r="EE35" i="47"/>
  <c r="EL35" i="47"/>
  <c r="ET35" i="47"/>
  <c r="FB35" i="47"/>
  <c r="EH37" i="47"/>
  <c r="EL37" i="47"/>
  <c r="EP37" i="47"/>
  <c r="ET37" i="47"/>
  <c r="EX37" i="47"/>
  <c r="FB37" i="47"/>
  <c r="EG38" i="47"/>
  <c r="EK38" i="47"/>
  <c r="EO38" i="47"/>
  <c r="ES38" i="47"/>
  <c r="EW38" i="47"/>
  <c r="FA38" i="47"/>
  <c r="FE38" i="47"/>
  <c r="EG39" i="47"/>
  <c r="DG39" i="47"/>
  <c r="EK39" i="47"/>
  <c r="DK39" i="47"/>
  <c r="EO39" i="47"/>
  <c r="DO39" i="47"/>
  <c r="ES39" i="47"/>
  <c r="DS39" i="47"/>
  <c r="EW39" i="47"/>
  <c r="DW39" i="47"/>
  <c r="FA39" i="47"/>
  <c r="EA39" i="47"/>
  <c r="FE39" i="47"/>
  <c r="EE39" i="47"/>
  <c r="EL39" i="47"/>
  <c r="ET39" i="47"/>
  <c r="FB39" i="47"/>
  <c r="FB41" i="47"/>
  <c r="EG42" i="47"/>
  <c r="EK42" i="47"/>
  <c r="EO42" i="47"/>
  <c r="ES42" i="47"/>
  <c r="EW42" i="47"/>
  <c r="FA42" i="47"/>
  <c r="FE42" i="47"/>
  <c r="EG43" i="47"/>
  <c r="DG43" i="47"/>
  <c r="EK43" i="47"/>
  <c r="DK43" i="47"/>
  <c r="EO43" i="47"/>
  <c r="DO43" i="47"/>
  <c r="ES43" i="47"/>
  <c r="DS43" i="47"/>
  <c r="EW43" i="47"/>
  <c r="DW43" i="47"/>
  <c r="FA43" i="47"/>
  <c r="EA43" i="47"/>
  <c r="FE43" i="47"/>
  <c r="EE43" i="47"/>
  <c r="EL43" i="47"/>
  <c r="ET43" i="47"/>
  <c r="FB43" i="47"/>
  <c r="EH45" i="47"/>
  <c r="EL45" i="47"/>
  <c r="EP45" i="47"/>
  <c r="ET45" i="47"/>
  <c r="EX45" i="47"/>
  <c r="FB45" i="47"/>
  <c r="EG46" i="47"/>
  <c r="EK46" i="47"/>
  <c r="EO46" i="47"/>
  <c r="ES46" i="47"/>
  <c r="EW46" i="47"/>
  <c r="FA46" i="47"/>
  <c r="FE46" i="47"/>
  <c r="EG47" i="47"/>
  <c r="DG47" i="47"/>
  <c r="EK47" i="47"/>
  <c r="DK47" i="47"/>
  <c r="EO47" i="47"/>
  <c r="DO47" i="47"/>
  <c r="ES47" i="47"/>
  <c r="DS47" i="47"/>
  <c r="EW47" i="47"/>
  <c r="DW47" i="47"/>
  <c r="FA47" i="47"/>
  <c r="EA47" i="47"/>
  <c r="FE47" i="47"/>
  <c r="EE47" i="47"/>
  <c r="EL47" i="47"/>
  <c r="ET47" i="47"/>
  <c r="FB47" i="47"/>
  <c r="EG51" i="47"/>
  <c r="DG51" i="47"/>
  <c r="EK51" i="47"/>
  <c r="DK51" i="47"/>
  <c r="EO51" i="47"/>
  <c r="DO51" i="47"/>
  <c r="ES51" i="47"/>
  <c r="DS51" i="47"/>
  <c r="EW51" i="47"/>
  <c r="DW51" i="47"/>
  <c r="FA51" i="47"/>
  <c r="EA51" i="47"/>
  <c r="FE51" i="47"/>
  <c r="EE51" i="47"/>
  <c r="EL51" i="47"/>
  <c r="ET51" i="47"/>
  <c r="FB51" i="47"/>
  <c r="EG55" i="47"/>
  <c r="DG55" i="47"/>
  <c r="EK55" i="47"/>
  <c r="DK55" i="47"/>
  <c r="EO55" i="47"/>
  <c r="DO55" i="47"/>
  <c r="ES55" i="47"/>
  <c r="DS55" i="47"/>
  <c r="EW55" i="47"/>
  <c r="DW55" i="47"/>
  <c r="FA55" i="47"/>
  <c r="EA55" i="47"/>
  <c r="FE55" i="47"/>
  <c r="EE55" i="47"/>
  <c r="EL55" i="47"/>
  <c r="EH17" i="48"/>
  <c r="DH17" i="48"/>
  <c r="DS17" i="48"/>
  <c r="EA17" i="48"/>
  <c r="EK17" i="48"/>
  <c r="DV18" i="48"/>
  <c r="ED18" i="48"/>
  <c r="ER18" i="48"/>
  <c r="EZ18" i="48"/>
  <c r="EI19" i="48"/>
  <c r="EQ19" i="48"/>
  <c r="EY19" i="48"/>
  <c r="EK21" i="48"/>
  <c r="ES21" i="48"/>
  <c r="FA21" i="48"/>
  <c r="EJ22" i="48"/>
  <c r="ER22" i="48"/>
  <c r="EZ22" i="48"/>
  <c r="EI23" i="48"/>
  <c r="EQ23" i="48"/>
  <c r="EY23" i="48"/>
  <c r="EK25" i="48"/>
  <c r="ES25" i="48"/>
  <c r="FA25" i="48"/>
  <c r="EJ26" i="48"/>
  <c r="ER26" i="48"/>
  <c r="EZ26" i="48"/>
  <c r="EI27" i="48"/>
  <c r="EQ27" i="48"/>
  <c r="EY27" i="48"/>
  <c r="EK29" i="48"/>
  <c r="ES29" i="48"/>
  <c r="FA29" i="48"/>
  <c r="EJ30" i="48"/>
  <c r="ER30" i="48"/>
  <c r="EZ30" i="48"/>
  <c r="EI31" i="48"/>
  <c r="EQ31" i="48"/>
  <c r="EY31" i="48"/>
  <c r="EK33" i="48"/>
  <c r="ES33" i="48"/>
  <c r="FA33" i="48"/>
  <c r="EJ34" i="48"/>
  <c r="ER34" i="48"/>
  <c r="EZ34" i="48"/>
  <c r="EI35" i="48"/>
  <c r="EQ35" i="48"/>
  <c r="EY35" i="48"/>
  <c r="EK37" i="48"/>
  <c r="ES37" i="48"/>
  <c r="FA37" i="48"/>
  <c r="EJ38" i="48"/>
  <c r="ER38" i="48"/>
  <c r="EZ38" i="48"/>
  <c r="EI39" i="48"/>
  <c r="EQ39" i="48"/>
  <c r="EY39" i="48"/>
  <c r="EK41" i="48"/>
  <c r="ES41" i="48"/>
  <c r="FA41" i="48"/>
  <c r="EJ42" i="48"/>
  <c r="ER42" i="48"/>
  <c r="EZ42" i="48"/>
  <c r="EI43" i="48"/>
  <c r="EQ43" i="48"/>
  <c r="EY43" i="48"/>
  <c r="EK45" i="48"/>
  <c r="ES45" i="48"/>
  <c r="FA45" i="48"/>
  <c r="EJ46" i="48"/>
  <c r="ER46" i="48"/>
  <c r="EZ46" i="48"/>
  <c r="EI47" i="48"/>
  <c r="EQ47" i="48"/>
  <c r="EY47" i="48"/>
  <c r="EK49" i="48"/>
  <c r="ES49" i="48"/>
  <c r="FA49" i="48"/>
  <c r="EJ50" i="48"/>
  <c r="ER50" i="48"/>
  <c r="EZ50" i="48"/>
  <c r="EI51" i="48"/>
  <c r="EQ51" i="48"/>
  <c r="EY51" i="48"/>
  <c r="EK53" i="48"/>
  <c r="ES53" i="48"/>
  <c r="FA53" i="48"/>
  <c r="EN54" i="48"/>
  <c r="EV54" i="48"/>
  <c r="FD54" i="48"/>
  <c r="EH55" i="48"/>
  <c r="DH55" i="48"/>
  <c r="EL55" i="48"/>
  <c r="DL55" i="48"/>
  <c r="EP55" i="48"/>
  <c r="DP55" i="48"/>
  <c r="ET55" i="48"/>
  <c r="DT55" i="48"/>
  <c r="EX55" i="48"/>
  <c r="DX55" i="48"/>
  <c r="FB55" i="48"/>
  <c r="EB55" i="48"/>
  <c r="EG56" i="48"/>
  <c r="FJ56" i="48" s="1"/>
  <c r="BD56" i="48" s="1"/>
  <c r="DG56" i="48"/>
  <c r="EK56" i="48"/>
  <c r="DK56" i="48"/>
  <c r="EO56" i="48"/>
  <c r="DO56" i="48"/>
  <c r="ES56" i="48"/>
  <c r="DS56" i="48"/>
  <c r="EW56" i="48"/>
  <c r="DW56" i="48"/>
  <c r="FA56" i="48"/>
  <c r="EA56" i="48"/>
  <c r="FE56" i="48"/>
  <c r="EE56" i="48"/>
  <c r="DQ18" i="49"/>
  <c r="EQ18" i="49"/>
  <c r="DU18" i="49"/>
  <c r="EU18" i="49"/>
  <c r="DY18" i="49"/>
  <c r="EY18" i="49"/>
  <c r="EC18" i="49"/>
  <c r="FC18" i="49"/>
  <c r="EI23" i="49"/>
  <c r="DI23" i="49"/>
  <c r="EM23" i="49"/>
  <c r="DM23" i="49"/>
  <c r="EQ23" i="49"/>
  <c r="DQ23" i="49"/>
  <c r="EU23" i="49"/>
  <c r="DU23" i="49"/>
  <c r="EY23" i="49"/>
  <c r="DY23" i="49"/>
  <c r="FC23" i="49"/>
  <c r="EC23" i="49"/>
  <c r="EG28" i="49"/>
  <c r="EK28" i="49"/>
  <c r="EO28" i="49"/>
  <c r="ES28" i="49"/>
  <c r="EW28" i="49"/>
  <c r="FA28" i="49"/>
  <c r="FE28" i="49"/>
  <c r="DS17" i="45"/>
  <c r="EA17" i="45"/>
  <c r="DZ18" i="45"/>
  <c r="DY19" i="45"/>
  <c r="EC19" i="45"/>
  <c r="EV21" i="45"/>
  <c r="EZ21" i="45"/>
  <c r="DX22" i="45"/>
  <c r="DT25" i="45"/>
  <c r="EB25" i="45"/>
  <c r="DS26" i="45"/>
  <c r="EA26" i="45"/>
  <c r="EE26" i="45"/>
  <c r="EY17" i="44"/>
  <c r="ES22" i="44"/>
  <c r="FE22" i="44"/>
  <c r="DU26" i="44"/>
  <c r="EQ28" i="44"/>
  <c r="ES29" i="44"/>
  <c r="FE29" i="44"/>
  <c r="FA30" i="44"/>
  <c r="EZ34" i="44"/>
  <c r="EG17" i="45"/>
  <c r="EX32" i="45"/>
  <c r="DR36" i="45"/>
  <c r="DZ36" i="45"/>
  <c r="DT37" i="45"/>
  <c r="DX37" i="45"/>
  <c r="DW38" i="45"/>
  <c r="EE38" i="45"/>
  <c r="DU41" i="45"/>
  <c r="DW42" i="45"/>
  <c r="EE42" i="45"/>
  <c r="EI43" i="45"/>
  <c r="DQ43" i="45"/>
  <c r="EY43" i="45"/>
  <c r="DQ45" i="45"/>
  <c r="DV46" i="45"/>
  <c r="ED46" i="45"/>
  <c r="DX51" i="45"/>
  <c r="ED52" i="45"/>
  <c r="EB53" i="45"/>
  <c r="DQ54" i="45"/>
  <c r="EC54" i="45"/>
  <c r="DS55" i="45"/>
  <c r="EA55" i="45"/>
  <c r="EP20" i="46"/>
  <c r="FB20" i="46"/>
  <c r="DS20" i="44"/>
  <c r="DW20" i="44"/>
  <c r="EA20" i="44"/>
  <c r="EE20" i="44"/>
  <c r="DT21" i="44"/>
  <c r="DX21" i="44"/>
  <c r="EB21" i="44"/>
  <c r="ER22" i="44"/>
  <c r="EV22" i="44"/>
  <c r="EZ22" i="44"/>
  <c r="FD22" i="44"/>
  <c r="DZ22" i="44"/>
  <c r="ER24" i="44"/>
  <c r="DV24" i="44"/>
  <c r="DZ24" i="44"/>
  <c r="FD24" i="44"/>
  <c r="ER25" i="44"/>
  <c r="DV25" i="44"/>
  <c r="DX26" i="44"/>
  <c r="ER28" i="44"/>
  <c r="EV28" i="44"/>
  <c r="EZ28" i="44"/>
  <c r="FD28" i="44"/>
  <c r="DV29" i="44"/>
  <c r="EZ29" i="44"/>
  <c r="FD29" i="44"/>
  <c r="EV29" i="44"/>
  <c r="ET33" i="44"/>
  <c r="EX33" i="44"/>
  <c r="ES33" i="44"/>
  <c r="EW33" i="44"/>
  <c r="FA33" i="44"/>
  <c r="FE33" i="44"/>
  <c r="DQ35" i="44"/>
  <c r="DU35" i="44"/>
  <c r="DY35" i="44"/>
  <c r="EC35" i="44"/>
  <c r="EU35" i="44"/>
  <c r="EI36" i="44"/>
  <c r="EM36" i="44"/>
  <c r="EU36" i="44"/>
  <c r="EY36" i="44"/>
  <c r="DU36" i="44"/>
  <c r="DT37" i="44"/>
  <c r="DJ17" i="45"/>
  <c r="DN17" i="45"/>
  <c r="ER18" i="45"/>
  <c r="FD18" i="45"/>
  <c r="EU19" i="45"/>
  <c r="DG20" i="45"/>
  <c r="EK20" i="45"/>
  <c r="EO20" i="45"/>
  <c r="EG22" i="45"/>
  <c r="EK22" i="45"/>
  <c r="EO22" i="45"/>
  <c r="DN22" i="45"/>
  <c r="ET22" i="45"/>
  <c r="FB22" i="45"/>
  <c r="EJ23" i="45"/>
  <c r="EN23" i="45"/>
  <c r="EI23" i="45"/>
  <c r="EM23" i="45"/>
  <c r="DH24" i="45"/>
  <c r="DL24" i="45"/>
  <c r="DP24" i="45"/>
  <c r="DO24" i="45"/>
  <c r="EI27" i="45"/>
  <c r="EM27" i="45"/>
  <c r="ER27" i="45"/>
  <c r="EV27" i="45"/>
  <c r="EZ27" i="45"/>
  <c r="FD27" i="45"/>
  <c r="DK28" i="45"/>
  <c r="DO28" i="45"/>
  <c r="EQ28" i="45"/>
  <c r="EU28" i="45"/>
  <c r="EY28" i="45"/>
  <c r="FC28" i="45"/>
  <c r="ER30" i="45"/>
  <c r="EV30" i="45"/>
  <c r="EZ30" i="45"/>
  <c r="FD30" i="45"/>
  <c r="EH31" i="45"/>
  <c r="EL31" i="45"/>
  <c r="EP31" i="45"/>
  <c r="EK31" i="45"/>
  <c r="EQ31" i="45"/>
  <c r="EU31" i="45"/>
  <c r="EY31" i="45"/>
  <c r="FC31" i="45"/>
  <c r="EG32" i="45"/>
  <c r="EK32" i="45"/>
  <c r="EO32" i="45"/>
  <c r="DR32" i="45"/>
  <c r="DV32" i="45"/>
  <c r="DZ32" i="45"/>
  <c r="ED32" i="45"/>
  <c r="EQ33" i="45"/>
  <c r="EU33" i="45"/>
  <c r="EY33" i="45"/>
  <c r="FC33" i="45"/>
  <c r="ET34" i="45"/>
  <c r="EX34" i="45"/>
  <c r="FB34" i="45"/>
  <c r="ES35" i="45"/>
  <c r="EW35" i="45"/>
  <c r="FA35" i="45"/>
  <c r="FE35" i="45"/>
  <c r="DK36" i="45"/>
  <c r="DQ38" i="45"/>
  <c r="DU38" i="45"/>
  <c r="DY38" i="45"/>
  <c r="EC38" i="45"/>
  <c r="DG39" i="45"/>
  <c r="DK39" i="45"/>
  <c r="DO39" i="45"/>
  <c r="ET39" i="45"/>
  <c r="EX39" i="45"/>
  <c r="FB39" i="45"/>
  <c r="DR40" i="45"/>
  <c r="DV40" i="45"/>
  <c r="DZ40" i="45"/>
  <c r="ED40" i="45"/>
  <c r="DJ42" i="45"/>
  <c r="DN42" i="45"/>
  <c r="DS43" i="45"/>
  <c r="DW43" i="45"/>
  <c r="EA43" i="45"/>
  <c r="EE43" i="45"/>
  <c r="ER44" i="45"/>
  <c r="EV44" i="45"/>
  <c r="EZ44" i="45"/>
  <c r="FD44" i="45"/>
  <c r="EH45" i="45"/>
  <c r="DL45" i="45"/>
  <c r="EP45" i="45"/>
  <c r="DG45" i="45"/>
  <c r="DK45" i="45"/>
  <c r="DS45" i="45"/>
  <c r="DW45" i="45"/>
  <c r="EA45" i="45"/>
  <c r="EE45" i="45"/>
  <c r="DI46" i="45"/>
  <c r="EM46" i="45"/>
  <c r="EL46" i="45"/>
  <c r="DP46" i="45"/>
  <c r="DG46" i="45"/>
  <c r="ET47" i="45"/>
  <c r="EX47" i="45"/>
  <c r="FB47" i="45"/>
  <c r="DJ48" i="45"/>
  <c r="DN48" i="45"/>
  <c r="ES48" i="45"/>
  <c r="EW48" i="45"/>
  <c r="FA48" i="45"/>
  <c r="FE48" i="45"/>
  <c r="EI49" i="45"/>
  <c r="EM49" i="45"/>
  <c r="ER49" i="45"/>
  <c r="EV49" i="45"/>
  <c r="EZ49" i="45"/>
  <c r="FD49" i="45"/>
  <c r="EH50" i="45"/>
  <c r="EL50" i="45"/>
  <c r="DP50" i="45"/>
  <c r="DG50" i="45"/>
  <c r="EQ50" i="45"/>
  <c r="EU50" i="45"/>
  <c r="EY50" i="45"/>
  <c r="FC50" i="45"/>
  <c r="DG51" i="45"/>
  <c r="DK51" i="45"/>
  <c r="DO51" i="45"/>
  <c r="DJ51" i="45"/>
  <c r="EI52" i="45"/>
  <c r="EM52" i="45"/>
  <c r="EL52" i="45"/>
  <c r="DJ52" i="45"/>
  <c r="DT52" i="45"/>
  <c r="DX52" i="45"/>
  <c r="EB52" i="45"/>
  <c r="EG52" i="45"/>
  <c r="DJ53" i="45"/>
  <c r="DN53" i="45"/>
  <c r="DR53" i="45"/>
  <c r="DV53" i="45"/>
  <c r="DZ53" i="45"/>
  <c r="ED53" i="45"/>
  <c r="EJ55" i="45"/>
  <c r="EN55" i="45"/>
  <c r="DT56" i="45"/>
  <c r="DX56" i="45"/>
  <c r="EB56" i="45"/>
  <c r="EG56" i="45"/>
  <c r="DK17" i="46"/>
  <c r="DO17" i="46"/>
  <c r="DS17" i="46"/>
  <c r="DW17" i="46"/>
  <c r="EA17" i="46"/>
  <c r="EE17" i="46"/>
  <c r="EQ19" i="46"/>
  <c r="EU19" i="46"/>
  <c r="EY19" i="46"/>
  <c r="FC19" i="46"/>
  <c r="EN20" i="46"/>
  <c r="EI20" i="46"/>
  <c r="EM20" i="46"/>
  <c r="DL20" i="46"/>
  <c r="DS20" i="46"/>
  <c r="DW20" i="46"/>
  <c r="EA20" i="46"/>
  <c r="EE20" i="46"/>
  <c r="DJ21" i="46"/>
  <c r="DN21" i="46"/>
  <c r="DR21" i="46"/>
  <c r="DV21" i="46"/>
  <c r="DZ21" i="46"/>
  <c r="ED21" i="46"/>
  <c r="DI22" i="46"/>
  <c r="DM22" i="46"/>
  <c r="DQ22" i="46"/>
  <c r="DU22" i="46"/>
  <c r="DY22" i="46"/>
  <c r="EC22" i="46"/>
  <c r="DH23" i="46"/>
  <c r="DL23" i="46"/>
  <c r="DP23" i="46"/>
  <c r="DT23" i="46"/>
  <c r="DX23" i="46"/>
  <c r="EB23" i="46"/>
  <c r="DG24" i="46"/>
  <c r="DK24" i="46"/>
  <c r="DO24" i="46"/>
  <c r="DS24" i="46"/>
  <c r="DW24" i="46"/>
  <c r="EA24" i="46"/>
  <c r="EE24" i="46"/>
  <c r="DJ25" i="46"/>
  <c r="DN25" i="46"/>
  <c r="DR25" i="46"/>
  <c r="DV25" i="46"/>
  <c r="DZ25" i="46"/>
  <c r="ED25" i="46"/>
  <c r="DI26" i="46"/>
  <c r="DM26" i="46"/>
  <c r="DQ26" i="46"/>
  <c r="DU26" i="46"/>
  <c r="DY26" i="46"/>
  <c r="EC26" i="46"/>
  <c r="DH27" i="46"/>
  <c r="DL27" i="46"/>
  <c r="DP27" i="46"/>
  <c r="DT27" i="46"/>
  <c r="DX27" i="46"/>
  <c r="EB27" i="46"/>
  <c r="DG28" i="46"/>
  <c r="DK28" i="46"/>
  <c r="DO28" i="46"/>
  <c r="DS28" i="46"/>
  <c r="DW28" i="46"/>
  <c r="EA28" i="46"/>
  <c r="EE28" i="46"/>
  <c r="DJ29" i="46"/>
  <c r="DN29" i="46"/>
  <c r="DR29" i="46"/>
  <c r="DV29" i="46"/>
  <c r="DZ29" i="46"/>
  <c r="ED29" i="46"/>
  <c r="DI30" i="46"/>
  <c r="DM30" i="46"/>
  <c r="DQ30" i="46"/>
  <c r="DU30" i="46"/>
  <c r="DY30" i="46"/>
  <c r="EC30" i="46"/>
  <c r="DH31" i="46"/>
  <c r="DL31" i="46"/>
  <c r="DP31" i="46"/>
  <c r="DT31" i="46"/>
  <c r="DX31" i="46"/>
  <c r="EB31" i="46"/>
  <c r="DG32" i="46"/>
  <c r="DK32" i="46"/>
  <c r="DO32" i="46"/>
  <c r="DS32" i="46"/>
  <c r="DW32" i="46"/>
  <c r="EA32" i="46"/>
  <c r="EE32" i="46"/>
  <c r="DJ33" i="46"/>
  <c r="DN33" i="46"/>
  <c r="DR33" i="46"/>
  <c r="DV33" i="46"/>
  <c r="DZ33" i="46"/>
  <c r="ED33" i="46"/>
  <c r="DI34" i="46"/>
  <c r="DM34" i="46"/>
  <c r="DQ34" i="46"/>
  <c r="DU34" i="46"/>
  <c r="DY34" i="46"/>
  <c r="EC34" i="46"/>
  <c r="DH35" i="46"/>
  <c r="DL35" i="46"/>
  <c r="DP35" i="46"/>
  <c r="DT35" i="46"/>
  <c r="DX35" i="46"/>
  <c r="EB35" i="46"/>
  <c r="DG36" i="46"/>
  <c r="DK36" i="46"/>
  <c r="DO36" i="46"/>
  <c r="DS36" i="46"/>
  <c r="DW36" i="46"/>
  <c r="EA36" i="46"/>
  <c r="EE36" i="46"/>
  <c r="DJ37" i="46"/>
  <c r="DN37" i="46"/>
  <c r="DR37" i="46"/>
  <c r="DV37" i="46"/>
  <c r="DZ37" i="46"/>
  <c r="ED37" i="46"/>
  <c r="DI38" i="46"/>
  <c r="DM38" i="46"/>
  <c r="DQ38" i="46"/>
  <c r="DU38" i="46"/>
  <c r="DY38" i="46"/>
  <c r="EC38" i="46"/>
  <c r="DH39" i="46"/>
  <c r="DL39" i="46"/>
  <c r="DP39" i="46"/>
  <c r="DT39" i="46"/>
  <c r="DX39" i="46"/>
  <c r="EB39" i="46"/>
  <c r="DG40" i="46"/>
  <c r="DK40" i="46"/>
  <c r="DO40" i="46"/>
  <c r="DS40" i="46"/>
  <c r="DW40" i="46"/>
  <c r="EA40" i="46"/>
  <c r="EE40" i="46"/>
  <c r="DJ41" i="46"/>
  <c r="DN41" i="46"/>
  <c r="DR41" i="46"/>
  <c r="DV41" i="46"/>
  <c r="DZ41" i="46"/>
  <c r="ED41" i="46"/>
  <c r="DI42" i="46"/>
  <c r="DM42" i="46"/>
  <c r="DQ42" i="46"/>
  <c r="DU42" i="46"/>
  <c r="DY42" i="46"/>
  <c r="EC42" i="46"/>
  <c r="DH43" i="46"/>
  <c r="DL43" i="46"/>
  <c r="DP43" i="46"/>
  <c r="DT43" i="46"/>
  <c r="DX43" i="46"/>
  <c r="EB43" i="46"/>
  <c r="DG44" i="46"/>
  <c r="DK44" i="46"/>
  <c r="DO44" i="46"/>
  <c r="DS44" i="46"/>
  <c r="DW44" i="46"/>
  <c r="EA44" i="46"/>
  <c r="EE44" i="46"/>
  <c r="DJ45" i="46"/>
  <c r="DN45" i="46"/>
  <c r="DR45" i="46"/>
  <c r="DV45" i="46"/>
  <c r="DZ45" i="46"/>
  <c r="ED45" i="46"/>
  <c r="DI46" i="46"/>
  <c r="DM46" i="46"/>
  <c r="DQ46" i="46"/>
  <c r="DU46" i="46"/>
  <c r="DY46" i="46"/>
  <c r="EC46" i="46"/>
  <c r="EG54" i="46"/>
  <c r="EK54" i="46"/>
  <c r="EO54" i="46"/>
  <c r="ES54" i="46"/>
  <c r="EW54" i="46"/>
  <c r="FA54" i="46"/>
  <c r="FE54" i="46"/>
  <c r="DO54" i="46"/>
  <c r="EM54" i="46"/>
  <c r="EU54" i="46"/>
  <c r="FC54" i="46"/>
  <c r="EI56" i="46"/>
  <c r="EM56" i="46"/>
  <c r="EQ56" i="46"/>
  <c r="EU56" i="46"/>
  <c r="EY56" i="46"/>
  <c r="FC56" i="46"/>
  <c r="EG56" i="46"/>
  <c r="EO56" i="46"/>
  <c r="EW56" i="46"/>
  <c r="FE56" i="46"/>
  <c r="EK17" i="47"/>
  <c r="ES17" i="47"/>
  <c r="FA17" i="47"/>
  <c r="DL18" i="47"/>
  <c r="DU18" i="47"/>
  <c r="EC18" i="47"/>
  <c r="EI20" i="47"/>
  <c r="EM20" i="47"/>
  <c r="EQ20" i="47"/>
  <c r="EU20" i="47"/>
  <c r="EY20" i="47"/>
  <c r="FC20" i="47"/>
  <c r="EG20" i="47"/>
  <c r="EO20" i="47"/>
  <c r="EW20" i="47"/>
  <c r="FE20" i="47"/>
  <c r="EI21" i="47"/>
  <c r="DI21" i="47"/>
  <c r="EM21" i="47"/>
  <c r="DM21" i="47"/>
  <c r="EQ21" i="47"/>
  <c r="DQ21" i="47"/>
  <c r="EU21" i="47"/>
  <c r="DU21" i="47"/>
  <c r="EY21" i="47"/>
  <c r="DY21" i="47"/>
  <c r="FC21" i="47"/>
  <c r="EC21" i="47"/>
  <c r="EN21" i="47"/>
  <c r="EV21" i="47"/>
  <c r="FD21" i="47"/>
  <c r="EH22" i="47"/>
  <c r="DH22" i="47"/>
  <c r="EL22" i="47"/>
  <c r="DL22" i="47"/>
  <c r="EP22" i="47"/>
  <c r="DP22" i="47"/>
  <c r="ET22" i="47"/>
  <c r="DT22" i="47"/>
  <c r="EX22" i="47"/>
  <c r="DX22" i="47"/>
  <c r="FB22" i="47"/>
  <c r="EB22" i="47"/>
  <c r="EM22" i="47"/>
  <c r="EU22" i="47"/>
  <c r="FC22" i="47"/>
  <c r="EI24" i="47"/>
  <c r="EM24" i="47"/>
  <c r="EQ24" i="47"/>
  <c r="EU24" i="47"/>
  <c r="EY24" i="47"/>
  <c r="FC24" i="47"/>
  <c r="EG24" i="47"/>
  <c r="EO24" i="47"/>
  <c r="EW24" i="47"/>
  <c r="FE24" i="47"/>
  <c r="EI25" i="47"/>
  <c r="DI25" i="47"/>
  <c r="EM25" i="47"/>
  <c r="DM25" i="47"/>
  <c r="EQ25" i="47"/>
  <c r="DQ25" i="47"/>
  <c r="EU25" i="47"/>
  <c r="DU25" i="47"/>
  <c r="EY25" i="47"/>
  <c r="DY25" i="47"/>
  <c r="FC25" i="47"/>
  <c r="EC25" i="47"/>
  <c r="EN25" i="47"/>
  <c r="EV25" i="47"/>
  <c r="FD25" i="47"/>
  <c r="EH26" i="47"/>
  <c r="DH26" i="47"/>
  <c r="EL26" i="47"/>
  <c r="DL26" i="47"/>
  <c r="EP26" i="47"/>
  <c r="DP26" i="47"/>
  <c r="ET26" i="47"/>
  <c r="DT26" i="47"/>
  <c r="EX26" i="47"/>
  <c r="DX26" i="47"/>
  <c r="FB26" i="47"/>
  <c r="EB26" i="47"/>
  <c r="EM26" i="47"/>
  <c r="EU26" i="47"/>
  <c r="FC26" i="47"/>
  <c r="EG28" i="47"/>
  <c r="EO28" i="47"/>
  <c r="EW28" i="47"/>
  <c r="FE28" i="47"/>
  <c r="EI29" i="47"/>
  <c r="DI29" i="47"/>
  <c r="EM29" i="47"/>
  <c r="DM29" i="47"/>
  <c r="EQ29" i="47"/>
  <c r="DQ29" i="47"/>
  <c r="EU29" i="47"/>
  <c r="DU29" i="47"/>
  <c r="FG29" i="47" s="1"/>
  <c r="BC29" i="47" s="1"/>
  <c r="EY29" i="47"/>
  <c r="DY29" i="47"/>
  <c r="FC29" i="47"/>
  <c r="EC29" i="47"/>
  <c r="EN29" i="47"/>
  <c r="EV29" i="47"/>
  <c r="FD29" i="47"/>
  <c r="EH30" i="47"/>
  <c r="DH30" i="47"/>
  <c r="EL30" i="47"/>
  <c r="DL30" i="47"/>
  <c r="EP30" i="47"/>
  <c r="DP30" i="47"/>
  <c r="ET30" i="47"/>
  <c r="DT30" i="47"/>
  <c r="EX30" i="47"/>
  <c r="DX30" i="47"/>
  <c r="FB30" i="47"/>
  <c r="EB30" i="47"/>
  <c r="EM30" i="47"/>
  <c r="EU30" i="47"/>
  <c r="FC30" i="47"/>
  <c r="DN31" i="47"/>
  <c r="DV31" i="47"/>
  <c r="ED31" i="47"/>
  <c r="EI32" i="47"/>
  <c r="EM32" i="47"/>
  <c r="EQ32" i="47"/>
  <c r="EU32" i="47"/>
  <c r="EY32" i="47"/>
  <c r="FC32" i="47"/>
  <c r="EG32" i="47"/>
  <c r="EO32" i="47"/>
  <c r="EW32" i="47"/>
  <c r="FE32" i="47"/>
  <c r="EI33" i="47"/>
  <c r="DI33" i="47"/>
  <c r="EM33" i="47"/>
  <c r="DM33" i="47"/>
  <c r="EQ33" i="47"/>
  <c r="DQ33" i="47"/>
  <c r="EU33" i="47"/>
  <c r="DU33" i="47"/>
  <c r="EY33" i="47"/>
  <c r="DY33" i="47"/>
  <c r="FC33" i="47"/>
  <c r="EC33" i="47"/>
  <c r="EN33" i="47"/>
  <c r="EV33" i="47"/>
  <c r="FD33" i="47"/>
  <c r="EH34" i="47"/>
  <c r="DH34" i="47"/>
  <c r="EL34" i="47"/>
  <c r="DL34" i="47"/>
  <c r="EP34" i="47"/>
  <c r="DP34" i="47"/>
  <c r="ET34" i="47"/>
  <c r="DT34" i="47"/>
  <c r="EX34" i="47"/>
  <c r="DX34" i="47"/>
  <c r="FB34" i="47"/>
  <c r="EB34" i="47"/>
  <c r="EM34" i="47"/>
  <c r="EU34" i="47"/>
  <c r="FC34" i="47"/>
  <c r="EI36" i="47"/>
  <c r="EM36" i="47"/>
  <c r="EQ36" i="47"/>
  <c r="EU36" i="47"/>
  <c r="EY36" i="47"/>
  <c r="FC36" i="47"/>
  <c r="EG36" i="47"/>
  <c r="EO36" i="47"/>
  <c r="EW36" i="47"/>
  <c r="FE36" i="47"/>
  <c r="EI37" i="47"/>
  <c r="DI37" i="47"/>
  <c r="EM37" i="47"/>
  <c r="DM37" i="47"/>
  <c r="EQ37" i="47"/>
  <c r="DQ37" i="47"/>
  <c r="EU37" i="47"/>
  <c r="DU37" i="47"/>
  <c r="EY37" i="47"/>
  <c r="DY37" i="47"/>
  <c r="FC37" i="47"/>
  <c r="EC37" i="47"/>
  <c r="EN37" i="47"/>
  <c r="EV37" i="47"/>
  <c r="FD37" i="47"/>
  <c r="EH38" i="47"/>
  <c r="DH38" i="47"/>
  <c r="EL38" i="47"/>
  <c r="DL38" i="47"/>
  <c r="EP38" i="47"/>
  <c r="DP38" i="47"/>
  <c r="ET38" i="47"/>
  <c r="DT38" i="47"/>
  <c r="EX38" i="47"/>
  <c r="DX38" i="47"/>
  <c r="FB38" i="47"/>
  <c r="EB38" i="47"/>
  <c r="EM38" i="47"/>
  <c r="EU38" i="47"/>
  <c r="FC38" i="47"/>
  <c r="EI40" i="47"/>
  <c r="EM40" i="47"/>
  <c r="EQ40" i="47"/>
  <c r="EU40" i="47"/>
  <c r="EY40" i="47"/>
  <c r="FC40" i="47"/>
  <c r="EG40" i="47"/>
  <c r="EO40" i="47"/>
  <c r="EW40" i="47"/>
  <c r="FE40" i="47"/>
  <c r="EI41" i="47"/>
  <c r="DI41" i="47"/>
  <c r="EM41" i="47"/>
  <c r="DM41" i="47"/>
  <c r="EQ41" i="47"/>
  <c r="DQ41" i="47"/>
  <c r="EU41" i="47"/>
  <c r="DU41" i="47"/>
  <c r="EY41" i="47"/>
  <c r="DY41" i="47"/>
  <c r="FC41" i="47"/>
  <c r="EC41" i="47"/>
  <c r="EN41" i="47"/>
  <c r="EV41" i="47"/>
  <c r="FD41" i="47"/>
  <c r="EH42" i="47"/>
  <c r="DH42" i="47"/>
  <c r="EL42" i="47"/>
  <c r="DL42" i="47"/>
  <c r="EP42" i="47"/>
  <c r="DP42" i="47"/>
  <c r="ET42" i="47"/>
  <c r="DT42" i="47"/>
  <c r="EX42" i="47"/>
  <c r="DX42" i="47"/>
  <c r="FB42" i="47"/>
  <c r="EB42" i="47"/>
  <c r="EM42" i="47"/>
  <c r="EU42" i="47"/>
  <c r="FC42" i="47"/>
  <c r="EI44" i="47"/>
  <c r="EM44" i="47"/>
  <c r="EQ44" i="47"/>
  <c r="EU44" i="47"/>
  <c r="EY44" i="47"/>
  <c r="FC44" i="47"/>
  <c r="EG44" i="47"/>
  <c r="EO44" i="47"/>
  <c r="EW44" i="47"/>
  <c r="FE44" i="47"/>
  <c r="EI45" i="47"/>
  <c r="DI45" i="47"/>
  <c r="EM45" i="47"/>
  <c r="DM45" i="47"/>
  <c r="EQ45" i="47"/>
  <c r="DQ45" i="47"/>
  <c r="EU45" i="47"/>
  <c r="DU45" i="47"/>
  <c r="EY45" i="47"/>
  <c r="DY45" i="47"/>
  <c r="FC45" i="47"/>
  <c r="EC45" i="47"/>
  <c r="EN45" i="47"/>
  <c r="EV45" i="47"/>
  <c r="FD45" i="47"/>
  <c r="EH46" i="47"/>
  <c r="DH46" i="47"/>
  <c r="EL46" i="47"/>
  <c r="DL46" i="47"/>
  <c r="EP46" i="47"/>
  <c r="DP46" i="47"/>
  <c r="ET46" i="47"/>
  <c r="DT46" i="47"/>
  <c r="EX46" i="47"/>
  <c r="DX46" i="47"/>
  <c r="FB46" i="47"/>
  <c r="EB46" i="47"/>
  <c r="EM46" i="47"/>
  <c r="EU46" i="47"/>
  <c r="FC46" i="47"/>
  <c r="EI48" i="47"/>
  <c r="EM48" i="47"/>
  <c r="EQ48" i="47"/>
  <c r="EU48" i="47"/>
  <c r="EY48" i="47"/>
  <c r="FC48" i="47"/>
  <c r="EG48" i="47"/>
  <c r="EO48" i="47"/>
  <c r="EW48" i="47"/>
  <c r="FE48" i="47"/>
  <c r="EI49" i="47"/>
  <c r="DI49" i="47"/>
  <c r="EM49" i="47"/>
  <c r="DM49" i="47"/>
  <c r="EQ49" i="47"/>
  <c r="DQ49" i="47"/>
  <c r="EU49" i="47"/>
  <c r="DU49" i="47"/>
  <c r="EY49" i="47"/>
  <c r="DY49" i="47"/>
  <c r="FC49" i="47"/>
  <c r="EC49" i="47"/>
  <c r="EN49" i="47"/>
  <c r="EV49" i="47"/>
  <c r="FD49" i="47"/>
  <c r="EH50" i="47"/>
  <c r="DH50" i="47"/>
  <c r="EL50" i="47"/>
  <c r="DL50" i="47"/>
  <c r="EP50" i="47"/>
  <c r="DP50" i="47"/>
  <c r="ET50" i="47"/>
  <c r="DT50" i="47"/>
  <c r="EX50" i="47"/>
  <c r="DX50" i="47"/>
  <c r="FB50" i="47"/>
  <c r="EB50" i="47"/>
  <c r="EM50" i="47"/>
  <c r="EU50" i="47"/>
  <c r="FC50" i="47"/>
  <c r="EI52" i="47"/>
  <c r="EM52" i="47"/>
  <c r="EQ52" i="47"/>
  <c r="EU52" i="47"/>
  <c r="EY52" i="47"/>
  <c r="FC52" i="47"/>
  <c r="EG52" i="47"/>
  <c r="EO52" i="47"/>
  <c r="EW52" i="47"/>
  <c r="FE52" i="47"/>
  <c r="EI53" i="47"/>
  <c r="DI53" i="47"/>
  <c r="EM53" i="47"/>
  <c r="DM53" i="47"/>
  <c r="EQ53" i="47"/>
  <c r="DQ53" i="47"/>
  <c r="EU53" i="47"/>
  <c r="DU53" i="47"/>
  <c r="EY53" i="47"/>
  <c r="DY53" i="47"/>
  <c r="FC53" i="47"/>
  <c r="EC53" i="47"/>
  <c r="EN53" i="47"/>
  <c r="EV53" i="47"/>
  <c r="FD53" i="47"/>
  <c r="EH54" i="47"/>
  <c r="DH54" i="47"/>
  <c r="EL54" i="47"/>
  <c r="DL54" i="47"/>
  <c r="EP54" i="47"/>
  <c r="DP54" i="47"/>
  <c r="ET54" i="47"/>
  <c r="DT54" i="47"/>
  <c r="EX54" i="47"/>
  <c r="DX54" i="47"/>
  <c r="FB54" i="47"/>
  <c r="EB54" i="47"/>
  <c r="EM54" i="47"/>
  <c r="EU54" i="47"/>
  <c r="FC54" i="47"/>
  <c r="EI56" i="47"/>
  <c r="EM56" i="47"/>
  <c r="EQ56" i="47"/>
  <c r="EU56" i="47"/>
  <c r="EY56" i="47"/>
  <c r="FC56" i="47"/>
  <c r="EG56" i="47"/>
  <c r="EO56" i="47"/>
  <c r="EW56" i="47"/>
  <c r="FE56" i="47"/>
  <c r="EP17" i="48"/>
  <c r="EX17" i="48"/>
  <c r="EJ18" i="48"/>
  <c r="EN18" i="48"/>
  <c r="DW18" i="48"/>
  <c r="EE18" i="48"/>
  <c r="ES18" i="48"/>
  <c r="FA18" i="48"/>
  <c r="EG19" i="48"/>
  <c r="EK19" i="48"/>
  <c r="EO19" i="48"/>
  <c r="ES19" i="48"/>
  <c r="EW19" i="48"/>
  <c r="FA19" i="48"/>
  <c r="FE19" i="48"/>
  <c r="EG20" i="48"/>
  <c r="DG20" i="48"/>
  <c r="EK20" i="48"/>
  <c r="DK20" i="48"/>
  <c r="EO20" i="48"/>
  <c r="DO20" i="48"/>
  <c r="ES20" i="48"/>
  <c r="DS20" i="48"/>
  <c r="EW20" i="48"/>
  <c r="DW20" i="48"/>
  <c r="FA20" i="48"/>
  <c r="EA20" i="48"/>
  <c r="FE20" i="48"/>
  <c r="EE20" i="48"/>
  <c r="EL20" i="48"/>
  <c r="ET20" i="48"/>
  <c r="FB20" i="48"/>
  <c r="EH22" i="48"/>
  <c r="EL22" i="48"/>
  <c r="EP22" i="48"/>
  <c r="ET22" i="48"/>
  <c r="EX22" i="48"/>
  <c r="FB22" i="48"/>
  <c r="EG23" i="48"/>
  <c r="EK23" i="48"/>
  <c r="EO23" i="48"/>
  <c r="ES23" i="48"/>
  <c r="EW23" i="48"/>
  <c r="FA23" i="48"/>
  <c r="FE23" i="48"/>
  <c r="EG24" i="48"/>
  <c r="DG24" i="48"/>
  <c r="EK24" i="48"/>
  <c r="DK24" i="48"/>
  <c r="EO24" i="48"/>
  <c r="DO24" i="48"/>
  <c r="ES24" i="48"/>
  <c r="DS24" i="48"/>
  <c r="EW24" i="48"/>
  <c r="DW24" i="48"/>
  <c r="FA24" i="48"/>
  <c r="EA24" i="48"/>
  <c r="FE24" i="48"/>
  <c r="EE24" i="48"/>
  <c r="EL24" i="48"/>
  <c r="ET24" i="48"/>
  <c r="FB24" i="48"/>
  <c r="EH26" i="48"/>
  <c r="EL26" i="48"/>
  <c r="EP26" i="48"/>
  <c r="ET26" i="48"/>
  <c r="EX26" i="48"/>
  <c r="FB26" i="48"/>
  <c r="EG27" i="48"/>
  <c r="EK27" i="48"/>
  <c r="EO27" i="48"/>
  <c r="ES27" i="48"/>
  <c r="EW27" i="48"/>
  <c r="FA27" i="48"/>
  <c r="FE27" i="48"/>
  <c r="EG28" i="48"/>
  <c r="DG28" i="48"/>
  <c r="EK28" i="48"/>
  <c r="DK28" i="48"/>
  <c r="EO28" i="48"/>
  <c r="DO28" i="48"/>
  <c r="ES28" i="48"/>
  <c r="DS28" i="48"/>
  <c r="EW28" i="48"/>
  <c r="DW28" i="48"/>
  <c r="FA28" i="48"/>
  <c r="EA28" i="48"/>
  <c r="FE28" i="48"/>
  <c r="EE28" i="48"/>
  <c r="EL28" i="48"/>
  <c r="ET28" i="48"/>
  <c r="FB28" i="48"/>
  <c r="EH30" i="48"/>
  <c r="EL30" i="48"/>
  <c r="EP30" i="48"/>
  <c r="ET30" i="48"/>
  <c r="EX30" i="48"/>
  <c r="FB30" i="48"/>
  <c r="EG31" i="48"/>
  <c r="EK31" i="48"/>
  <c r="EO31" i="48"/>
  <c r="ES31" i="48"/>
  <c r="EW31" i="48"/>
  <c r="FA31" i="48"/>
  <c r="FE31" i="48"/>
  <c r="EG32" i="48"/>
  <c r="DG32" i="48"/>
  <c r="FG32" i="48" s="1"/>
  <c r="BC32" i="48" s="1"/>
  <c r="EK32" i="48"/>
  <c r="DK32" i="48"/>
  <c r="EO32" i="48"/>
  <c r="DO32" i="48"/>
  <c r="ES32" i="48"/>
  <c r="DS32" i="48"/>
  <c r="EW32" i="48"/>
  <c r="DW32" i="48"/>
  <c r="FA32" i="48"/>
  <c r="EA32" i="48"/>
  <c r="FE32" i="48"/>
  <c r="EE32" i="48"/>
  <c r="EL32" i="48"/>
  <c r="ET32" i="48"/>
  <c r="FB32" i="48"/>
  <c r="EH34" i="48"/>
  <c r="EL34" i="48"/>
  <c r="EP34" i="48"/>
  <c r="ET34" i="48"/>
  <c r="EX34" i="48"/>
  <c r="FB34" i="48"/>
  <c r="EG35" i="48"/>
  <c r="EK35" i="48"/>
  <c r="EO35" i="48"/>
  <c r="ES35" i="48"/>
  <c r="EW35" i="48"/>
  <c r="FA35" i="48"/>
  <c r="FE35" i="48"/>
  <c r="EG36" i="48"/>
  <c r="DG36" i="48"/>
  <c r="EK36" i="48"/>
  <c r="DK36" i="48"/>
  <c r="EO36" i="48"/>
  <c r="DO36" i="48"/>
  <c r="ES36" i="48"/>
  <c r="DS36" i="48"/>
  <c r="EW36" i="48"/>
  <c r="DW36" i="48"/>
  <c r="FA36" i="48"/>
  <c r="EA36" i="48"/>
  <c r="FE36" i="48"/>
  <c r="EE36" i="48"/>
  <c r="EL36" i="48"/>
  <c r="ET36" i="48"/>
  <c r="FB36" i="48"/>
  <c r="EH38" i="48"/>
  <c r="EL38" i="48"/>
  <c r="EP38" i="48"/>
  <c r="ET38" i="48"/>
  <c r="EX38" i="48"/>
  <c r="FB38" i="48"/>
  <c r="EG39" i="48"/>
  <c r="EK39" i="48"/>
  <c r="EO39" i="48"/>
  <c r="ES39" i="48"/>
  <c r="EW39" i="48"/>
  <c r="FA39" i="48"/>
  <c r="FE39" i="48"/>
  <c r="EG40" i="48"/>
  <c r="DG40" i="48"/>
  <c r="EK40" i="48"/>
  <c r="DK40" i="48"/>
  <c r="EO40" i="48"/>
  <c r="DO40" i="48"/>
  <c r="ES40" i="48"/>
  <c r="DS40" i="48"/>
  <c r="EW40" i="48"/>
  <c r="DW40" i="48"/>
  <c r="FA40" i="48"/>
  <c r="EA40" i="48"/>
  <c r="FE40" i="48"/>
  <c r="EE40" i="48"/>
  <c r="EL40" i="48"/>
  <c r="ET40" i="48"/>
  <c r="FB40" i="48"/>
  <c r="EH42" i="48"/>
  <c r="EL42" i="48"/>
  <c r="EP42" i="48"/>
  <c r="ET42" i="48"/>
  <c r="EX42" i="48"/>
  <c r="FB42" i="48"/>
  <c r="EG43" i="48"/>
  <c r="EK43" i="48"/>
  <c r="EO43" i="48"/>
  <c r="ES43" i="48"/>
  <c r="EW43" i="48"/>
  <c r="FA43" i="48"/>
  <c r="FE43" i="48"/>
  <c r="EG44" i="48"/>
  <c r="DG44" i="48"/>
  <c r="EK44" i="48"/>
  <c r="DK44" i="48"/>
  <c r="EO44" i="48"/>
  <c r="DO44" i="48"/>
  <c r="ES44" i="48"/>
  <c r="DS44" i="48"/>
  <c r="EW44" i="48"/>
  <c r="DW44" i="48"/>
  <c r="FA44" i="48"/>
  <c r="EA44" i="48"/>
  <c r="FE44" i="48"/>
  <c r="EE44" i="48"/>
  <c r="EL44" i="48"/>
  <c r="ET44" i="48"/>
  <c r="FB44" i="48"/>
  <c r="EH46" i="48"/>
  <c r="EL46" i="48"/>
  <c r="EP46" i="48"/>
  <c r="ET46" i="48"/>
  <c r="EX46" i="48"/>
  <c r="FB46" i="48"/>
  <c r="EG47" i="48"/>
  <c r="EK47" i="48"/>
  <c r="EO47" i="48"/>
  <c r="ES47" i="48"/>
  <c r="EW47" i="48"/>
  <c r="FA47" i="48"/>
  <c r="FE47" i="48"/>
  <c r="EG48" i="48"/>
  <c r="DG48" i="48"/>
  <c r="FG48" i="48" s="1"/>
  <c r="BC48" i="48" s="1"/>
  <c r="EK48" i="48"/>
  <c r="DK48" i="48"/>
  <c r="EO48" i="48"/>
  <c r="DO48" i="48"/>
  <c r="ES48" i="48"/>
  <c r="DS48" i="48"/>
  <c r="EW48" i="48"/>
  <c r="DW48" i="48"/>
  <c r="FA48" i="48"/>
  <c r="EA48" i="48"/>
  <c r="FE48" i="48"/>
  <c r="EE48" i="48"/>
  <c r="EL48" i="48"/>
  <c r="ET48" i="48"/>
  <c r="FB48" i="48"/>
  <c r="EH50" i="48"/>
  <c r="EL50" i="48"/>
  <c r="EP50" i="48"/>
  <c r="ET50" i="48"/>
  <c r="EX50" i="48"/>
  <c r="FB50" i="48"/>
  <c r="EG51" i="48"/>
  <c r="EK51" i="48"/>
  <c r="EO51" i="48"/>
  <c r="ES51" i="48"/>
  <c r="EW51" i="48"/>
  <c r="FA51" i="48"/>
  <c r="FE51" i="48"/>
  <c r="EG52" i="48"/>
  <c r="DG52" i="48"/>
  <c r="EK52" i="48"/>
  <c r="DK52" i="48"/>
  <c r="EO52" i="48"/>
  <c r="DO52" i="48"/>
  <c r="ES52" i="48"/>
  <c r="DS52" i="48"/>
  <c r="EW52" i="48"/>
  <c r="DW52" i="48"/>
  <c r="FA52" i="48"/>
  <c r="EA52" i="48"/>
  <c r="FE52" i="48"/>
  <c r="EE52" i="48"/>
  <c r="EL52" i="48"/>
  <c r="ET52" i="48"/>
  <c r="FB52" i="48"/>
  <c r="EH54" i="48"/>
  <c r="EL54" i="48"/>
  <c r="EP54" i="48"/>
  <c r="ET54" i="48"/>
  <c r="EX54" i="48"/>
  <c r="FB54" i="48"/>
  <c r="DN17" i="49"/>
  <c r="EJ17" i="49"/>
  <c r="EI19" i="49"/>
  <c r="DI19" i="49"/>
  <c r="EM19" i="49"/>
  <c r="DM19" i="49"/>
  <c r="EQ19" i="49"/>
  <c r="DQ19" i="49"/>
  <c r="EU19" i="49"/>
  <c r="DU19" i="49"/>
  <c r="EY19" i="49"/>
  <c r="DY19" i="49"/>
  <c r="FC19" i="49"/>
  <c r="EC19" i="49"/>
  <c r="DH19" i="49"/>
  <c r="EH19" i="49"/>
  <c r="DL19" i="49"/>
  <c r="EL19" i="49"/>
  <c r="DP19" i="49"/>
  <c r="EP19" i="49"/>
  <c r="DT19" i="49"/>
  <c r="ET19" i="49"/>
  <c r="DX19" i="49"/>
  <c r="EX19" i="49"/>
  <c r="EB19" i="49"/>
  <c r="FB19" i="49"/>
  <c r="EG24" i="49"/>
  <c r="EK24" i="49"/>
  <c r="EO24" i="49"/>
  <c r="ES24" i="49"/>
  <c r="EW24" i="49"/>
  <c r="FA24" i="49"/>
  <c r="EH28" i="49"/>
  <c r="DH28" i="49"/>
  <c r="EL28" i="49"/>
  <c r="DL28" i="49"/>
  <c r="EP28" i="49"/>
  <c r="DP28" i="49"/>
  <c r="ET28" i="49"/>
  <c r="DT28" i="49"/>
  <c r="EX28" i="49"/>
  <c r="DX28" i="49"/>
  <c r="FB28" i="49"/>
  <c r="EB28" i="49"/>
  <c r="EX29" i="45"/>
  <c r="DS32" i="45"/>
  <c r="DW32" i="45"/>
  <c r="EA32" i="45"/>
  <c r="EE32" i="45"/>
  <c r="DR38" i="45"/>
  <c r="DV38" i="45"/>
  <c r="DZ38" i="45"/>
  <c r="ED38" i="45"/>
  <c r="DS40" i="45"/>
  <c r="DW40" i="45"/>
  <c r="EA40" i="45"/>
  <c r="EE40" i="45"/>
  <c r="EY41" i="45"/>
  <c r="DP43" i="45"/>
  <c r="DT43" i="45"/>
  <c r="DX43" i="45"/>
  <c r="EB43" i="45"/>
  <c r="DT45" i="45"/>
  <c r="DX45" i="45"/>
  <c r="EB45" i="45"/>
  <c r="EZ46" i="45"/>
  <c r="FB51" i="45"/>
  <c r="DQ52" i="45"/>
  <c r="DU52" i="45"/>
  <c r="DY52" i="45"/>
  <c r="EC52" i="45"/>
  <c r="DS53" i="45"/>
  <c r="DW53" i="45"/>
  <c r="EA53" i="45"/>
  <c r="EE53" i="45"/>
  <c r="EU54" i="45"/>
  <c r="FE55" i="45"/>
  <c r="DQ56" i="45"/>
  <c r="DU56" i="45"/>
  <c r="DY56" i="45"/>
  <c r="EC56" i="45"/>
  <c r="EQ18" i="46"/>
  <c r="EU18" i="46"/>
  <c r="EY18" i="46"/>
  <c r="FC18" i="46"/>
  <c r="DG20" i="46"/>
  <c r="DK20" i="46"/>
  <c r="DO20" i="46"/>
  <c r="DX20" i="46"/>
  <c r="EG20" i="46"/>
  <c r="EO20" i="46"/>
  <c r="EH54" i="46"/>
  <c r="DH54" i="46"/>
  <c r="EL54" i="46"/>
  <c r="DL54" i="46"/>
  <c r="EP54" i="46"/>
  <c r="DP54" i="46"/>
  <c r="ET54" i="46"/>
  <c r="DT54" i="46"/>
  <c r="EX54" i="46"/>
  <c r="DX54" i="46"/>
  <c r="FB54" i="46"/>
  <c r="EB54" i="46"/>
  <c r="EJ56" i="46"/>
  <c r="DJ56" i="46"/>
  <c r="EN56" i="46"/>
  <c r="DN56" i="46"/>
  <c r="ER56" i="46"/>
  <c r="DR56" i="46"/>
  <c r="EV56" i="46"/>
  <c r="DV56" i="46"/>
  <c r="EZ56" i="46"/>
  <c r="DZ56" i="46"/>
  <c r="FD56" i="46"/>
  <c r="ED56" i="46"/>
  <c r="EJ20" i="47"/>
  <c r="DJ20" i="47"/>
  <c r="EN20" i="47"/>
  <c r="DN20" i="47"/>
  <c r="ER20" i="47"/>
  <c r="DR20" i="47"/>
  <c r="EV20" i="47"/>
  <c r="DV20" i="47"/>
  <c r="EZ20" i="47"/>
  <c r="DZ20" i="47"/>
  <c r="FD20" i="47"/>
  <c r="ED20" i="47"/>
  <c r="EJ24" i="47"/>
  <c r="DJ24" i="47"/>
  <c r="EN24" i="47"/>
  <c r="DN24" i="47"/>
  <c r="ER24" i="47"/>
  <c r="DR24" i="47"/>
  <c r="EV24" i="47"/>
  <c r="DV24" i="47"/>
  <c r="EZ24" i="47"/>
  <c r="DZ24" i="47"/>
  <c r="FD24" i="47"/>
  <c r="ED24" i="47"/>
  <c r="EJ28" i="47"/>
  <c r="DJ28" i="47"/>
  <c r="EN28" i="47"/>
  <c r="DN28" i="47"/>
  <c r="ER28" i="47"/>
  <c r="DR28" i="47"/>
  <c r="EV28" i="47"/>
  <c r="DV28" i="47"/>
  <c r="EZ28" i="47"/>
  <c r="DZ28" i="47"/>
  <c r="FD28" i="47"/>
  <c r="ED28" i="47"/>
  <c r="DI28" i="47"/>
  <c r="DQ28" i="47"/>
  <c r="DY28" i="47"/>
  <c r="EJ32" i="47"/>
  <c r="DJ32" i="47"/>
  <c r="EN32" i="47"/>
  <c r="DN32" i="47"/>
  <c r="ER32" i="47"/>
  <c r="DR32" i="47"/>
  <c r="EV32" i="47"/>
  <c r="DV32" i="47"/>
  <c r="EZ32" i="47"/>
  <c r="DZ32" i="47"/>
  <c r="FD32" i="47"/>
  <c r="ED32" i="47"/>
  <c r="EJ36" i="47"/>
  <c r="DJ36" i="47"/>
  <c r="EN36" i="47"/>
  <c r="FJ36" i="47" s="1"/>
  <c r="BD36" i="47" s="1"/>
  <c r="DN36" i="47"/>
  <c r="ER36" i="47"/>
  <c r="DR36" i="47"/>
  <c r="EV36" i="47"/>
  <c r="DV36" i="47"/>
  <c r="EZ36" i="47"/>
  <c r="DZ36" i="47"/>
  <c r="FD36" i="47"/>
  <c r="ED36" i="47"/>
  <c r="EJ40" i="47"/>
  <c r="DJ40" i="47"/>
  <c r="EN40" i="47"/>
  <c r="DN40" i="47"/>
  <c r="ER40" i="47"/>
  <c r="DR40" i="47"/>
  <c r="EV40" i="47"/>
  <c r="DV40" i="47"/>
  <c r="EZ40" i="47"/>
  <c r="DZ40" i="47"/>
  <c r="FD40" i="47"/>
  <c r="ED40" i="47"/>
  <c r="EJ44" i="47"/>
  <c r="DJ44" i="47"/>
  <c r="EN44" i="47"/>
  <c r="DN44" i="47"/>
  <c r="ER44" i="47"/>
  <c r="DR44" i="47"/>
  <c r="EV44" i="47"/>
  <c r="DV44" i="47"/>
  <c r="EZ44" i="47"/>
  <c r="DZ44" i="47"/>
  <c r="FD44" i="47"/>
  <c r="ED44" i="47"/>
  <c r="EJ48" i="47"/>
  <c r="DJ48" i="47"/>
  <c r="EN48" i="47"/>
  <c r="DN48" i="47"/>
  <c r="ER48" i="47"/>
  <c r="DR48" i="47"/>
  <c r="EV48" i="47"/>
  <c r="DV48" i="47"/>
  <c r="EZ48" i="47"/>
  <c r="DZ48" i="47"/>
  <c r="FD48" i="47"/>
  <c r="ED48" i="47"/>
  <c r="EJ52" i="47"/>
  <c r="DJ52" i="47"/>
  <c r="EN52" i="47"/>
  <c r="DN52" i="47"/>
  <c r="ER52" i="47"/>
  <c r="DR52" i="47"/>
  <c r="EV52" i="47"/>
  <c r="DV52" i="47"/>
  <c r="EZ52" i="47"/>
  <c r="DZ52" i="47"/>
  <c r="FD52" i="47"/>
  <c r="ED52" i="47"/>
  <c r="EJ56" i="47"/>
  <c r="DJ56" i="47"/>
  <c r="EN56" i="47"/>
  <c r="DN56" i="47"/>
  <c r="ER56" i="47"/>
  <c r="DR56" i="47"/>
  <c r="EV56" i="47"/>
  <c r="DV56" i="47"/>
  <c r="EZ56" i="47"/>
  <c r="DZ56" i="47"/>
  <c r="FD56" i="47"/>
  <c r="ED56" i="47"/>
  <c r="DG18" i="48"/>
  <c r="EG18" i="48"/>
  <c r="EH19" i="48"/>
  <c r="DH19" i="48"/>
  <c r="EL19" i="48"/>
  <c r="DL19" i="48"/>
  <c r="EP19" i="48"/>
  <c r="DP19" i="48"/>
  <c r="ET19" i="48"/>
  <c r="DT19" i="48"/>
  <c r="EX19" i="48"/>
  <c r="DX19" i="48"/>
  <c r="FB19" i="48"/>
  <c r="EB19" i="48"/>
  <c r="EI21" i="48"/>
  <c r="EM21" i="48"/>
  <c r="EQ21" i="48"/>
  <c r="EU21" i="48"/>
  <c r="EY21" i="48"/>
  <c r="FC21" i="48"/>
  <c r="EI22" i="48"/>
  <c r="DI22" i="48"/>
  <c r="EM22" i="48"/>
  <c r="DM22" i="48"/>
  <c r="EQ22" i="48"/>
  <c r="DQ22" i="48"/>
  <c r="EU22" i="48"/>
  <c r="DU22" i="48"/>
  <c r="EY22" i="48"/>
  <c r="DY22" i="48"/>
  <c r="FC22" i="48"/>
  <c r="EC22" i="48"/>
  <c r="EN22" i="48"/>
  <c r="EV22" i="48"/>
  <c r="FD22" i="48"/>
  <c r="EH23" i="48"/>
  <c r="DH23" i="48"/>
  <c r="EL23" i="48"/>
  <c r="DL23" i="48"/>
  <c r="EP23" i="48"/>
  <c r="DP23" i="48"/>
  <c r="ET23" i="48"/>
  <c r="DT23" i="48"/>
  <c r="EX23" i="48"/>
  <c r="DX23" i="48"/>
  <c r="FB23" i="48"/>
  <c r="EB23" i="48"/>
  <c r="EM23" i="48"/>
  <c r="EU23" i="48"/>
  <c r="FC23" i="48"/>
  <c r="EI25" i="48"/>
  <c r="EM25" i="48"/>
  <c r="EQ25" i="48"/>
  <c r="EU25" i="48"/>
  <c r="EY25" i="48"/>
  <c r="FC25" i="48"/>
  <c r="EI26" i="48"/>
  <c r="DI26" i="48"/>
  <c r="EM26" i="48"/>
  <c r="DM26" i="48"/>
  <c r="EQ26" i="48"/>
  <c r="DQ26" i="48"/>
  <c r="EU26" i="48"/>
  <c r="DU26" i="48"/>
  <c r="EY26" i="48"/>
  <c r="DY26" i="48"/>
  <c r="FC26" i="48"/>
  <c r="EC26" i="48"/>
  <c r="EN26" i="48"/>
  <c r="EV26" i="48"/>
  <c r="FD26" i="48"/>
  <c r="EH27" i="48"/>
  <c r="DH27" i="48"/>
  <c r="EL27" i="48"/>
  <c r="DL27" i="48"/>
  <c r="EP27" i="48"/>
  <c r="DP27" i="48"/>
  <c r="ET27" i="48"/>
  <c r="DT27" i="48"/>
  <c r="EX27" i="48"/>
  <c r="DX27" i="48"/>
  <c r="FB27" i="48"/>
  <c r="EB27" i="48"/>
  <c r="EM27" i="48"/>
  <c r="EU27" i="48"/>
  <c r="FC27" i="48"/>
  <c r="EI29" i="48"/>
  <c r="EM29" i="48"/>
  <c r="EQ29" i="48"/>
  <c r="EU29" i="48"/>
  <c r="EY29" i="48"/>
  <c r="FC29" i="48"/>
  <c r="EI30" i="48"/>
  <c r="DI30" i="48"/>
  <c r="EM30" i="48"/>
  <c r="DM30" i="48"/>
  <c r="EQ30" i="48"/>
  <c r="DQ30" i="48"/>
  <c r="EU30" i="48"/>
  <c r="DU30" i="48"/>
  <c r="EY30" i="48"/>
  <c r="DY30" i="48"/>
  <c r="FC30" i="48"/>
  <c r="EC30" i="48"/>
  <c r="EN30" i="48"/>
  <c r="EV30" i="48"/>
  <c r="FD30" i="48"/>
  <c r="EH31" i="48"/>
  <c r="DH31" i="48"/>
  <c r="EL31" i="48"/>
  <c r="DL31" i="48"/>
  <c r="EP31" i="48"/>
  <c r="DP31" i="48"/>
  <c r="ET31" i="48"/>
  <c r="DT31" i="48"/>
  <c r="EX31" i="48"/>
  <c r="DX31" i="48"/>
  <c r="FB31" i="48"/>
  <c r="EB31" i="48"/>
  <c r="EM31" i="48"/>
  <c r="EU31" i="48"/>
  <c r="FC31" i="48"/>
  <c r="EI33" i="48"/>
  <c r="EM33" i="48"/>
  <c r="EQ33" i="48"/>
  <c r="EU33" i="48"/>
  <c r="EY33" i="48"/>
  <c r="FC33" i="48"/>
  <c r="EI34" i="48"/>
  <c r="DI34" i="48"/>
  <c r="EM34" i="48"/>
  <c r="DM34" i="48"/>
  <c r="EQ34" i="48"/>
  <c r="DQ34" i="48"/>
  <c r="EU34" i="48"/>
  <c r="DU34" i="48"/>
  <c r="EY34" i="48"/>
  <c r="DY34" i="48"/>
  <c r="FC34" i="48"/>
  <c r="EC34" i="48"/>
  <c r="EN34" i="48"/>
  <c r="EV34" i="48"/>
  <c r="FD34" i="48"/>
  <c r="EH35" i="48"/>
  <c r="DH35" i="48"/>
  <c r="FG35" i="48" s="1"/>
  <c r="BC35" i="48" s="1"/>
  <c r="EL35" i="48"/>
  <c r="DL35" i="48"/>
  <c r="EP35" i="48"/>
  <c r="DP35" i="48"/>
  <c r="ET35" i="48"/>
  <c r="DT35" i="48"/>
  <c r="EX35" i="48"/>
  <c r="DX35" i="48"/>
  <c r="FB35" i="48"/>
  <c r="EB35" i="48"/>
  <c r="EM35" i="48"/>
  <c r="EU35" i="48"/>
  <c r="FC35" i="48"/>
  <c r="EI37" i="48"/>
  <c r="EM37" i="48"/>
  <c r="EQ37" i="48"/>
  <c r="EU37" i="48"/>
  <c r="EY37" i="48"/>
  <c r="FC37" i="48"/>
  <c r="EI38" i="48"/>
  <c r="DI38" i="48"/>
  <c r="EM38" i="48"/>
  <c r="DM38" i="48"/>
  <c r="FG38" i="48" s="1"/>
  <c r="BC38" i="48" s="1"/>
  <c r="EQ38" i="48"/>
  <c r="DQ38" i="48"/>
  <c r="EU38" i="48"/>
  <c r="DU38" i="48"/>
  <c r="EY38" i="48"/>
  <c r="DY38" i="48"/>
  <c r="FC38" i="48"/>
  <c r="EC38" i="48"/>
  <c r="EN38" i="48"/>
  <c r="EV38" i="48"/>
  <c r="FD38" i="48"/>
  <c r="EH39" i="48"/>
  <c r="DH39" i="48"/>
  <c r="EL39" i="48"/>
  <c r="DL39" i="48"/>
  <c r="EP39" i="48"/>
  <c r="DP39" i="48"/>
  <c r="ET39" i="48"/>
  <c r="DT39" i="48"/>
  <c r="EX39" i="48"/>
  <c r="DX39" i="48"/>
  <c r="FB39" i="48"/>
  <c r="EB39" i="48"/>
  <c r="EM39" i="48"/>
  <c r="EU39" i="48"/>
  <c r="FC39" i="48"/>
  <c r="EI41" i="48"/>
  <c r="EM41" i="48"/>
  <c r="EQ41" i="48"/>
  <c r="EU41" i="48"/>
  <c r="EY41" i="48"/>
  <c r="FC41" i="48"/>
  <c r="EI42" i="48"/>
  <c r="DI42" i="48"/>
  <c r="EM42" i="48"/>
  <c r="DM42" i="48"/>
  <c r="EQ42" i="48"/>
  <c r="DQ42" i="48"/>
  <c r="EU42" i="48"/>
  <c r="DU42" i="48"/>
  <c r="EY42" i="48"/>
  <c r="DY42" i="48"/>
  <c r="FC42" i="48"/>
  <c r="EC42" i="48"/>
  <c r="EN42" i="48"/>
  <c r="EV42" i="48"/>
  <c r="FD42" i="48"/>
  <c r="EH43" i="48"/>
  <c r="DH43" i="48"/>
  <c r="EL43" i="48"/>
  <c r="DL43" i="48"/>
  <c r="EP43" i="48"/>
  <c r="DP43" i="48"/>
  <c r="ET43" i="48"/>
  <c r="DT43" i="48"/>
  <c r="EX43" i="48"/>
  <c r="DX43" i="48"/>
  <c r="FB43" i="48"/>
  <c r="EB43" i="48"/>
  <c r="EM43" i="48"/>
  <c r="EU43" i="48"/>
  <c r="FC43" i="48"/>
  <c r="EI45" i="48"/>
  <c r="EM45" i="48"/>
  <c r="EQ45" i="48"/>
  <c r="EU45" i="48"/>
  <c r="EY45" i="48"/>
  <c r="FC45" i="48"/>
  <c r="EI46" i="48"/>
  <c r="DI46" i="48"/>
  <c r="EM46" i="48"/>
  <c r="DM46" i="48"/>
  <c r="EQ46" i="48"/>
  <c r="DQ46" i="48"/>
  <c r="EU46" i="48"/>
  <c r="DU46" i="48"/>
  <c r="EY46" i="48"/>
  <c r="DY46" i="48"/>
  <c r="FC46" i="48"/>
  <c r="EC46" i="48"/>
  <c r="EN46" i="48"/>
  <c r="EV46" i="48"/>
  <c r="FD46" i="48"/>
  <c r="EH47" i="48"/>
  <c r="DH47" i="48"/>
  <c r="EL47" i="48"/>
  <c r="DL47" i="48"/>
  <c r="EP47" i="48"/>
  <c r="DP47" i="48"/>
  <c r="ET47" i="48"/>
  <c r="DT47" i="48"/>
  <c r="EX47" i="48"/>
  <c r="DX47" i="48"/>
  <c r="FB47" i="48"/>
  <c r="EB47" i="48"/>
  <c r="EM47" i="48"/>
  <c r="EU47" i="48"/>
  <c r="FC47" i="48"/>
  <c r="EI49" i="48"/>
  <c r="EM49" i="48"/>
  <c r="EQ49" i="48"/>
  <c r="EU49" i="48"/>
  <c r="EY49" i="48"/>
  <c r="FC49" i="48"/>
  <c r="EI50" i="48"/>
  <c r="DI50" i="48"/>
  <c r="EM50" i="48"/>
  <c r="DM50" i="48"/>
  <c r="EQ50" i="48"/>
  <c r="DQ50" i="48"/>
  <c r="EU50" i="48"/>
  <c r="DU50" i="48"/>
  <c r="EY50" i="48"/>
  <c r="DY50" i="48"/>
  <c r="FC50" i="48"/>
  <c r="EC50" i="48"/>
  <c r="EN50" i="48"/>
  <c r="EV50" i="48"/>
  <c r="FD50" i="48"/>
  <c r="EH51" i="48"/>
  <c r="DH51" i="48"/>
  <c r="EL51" i="48"/>
  <c r="DL51" i="48"/>
  <c r="EP51" i="48"/>
  <c r="DP51" i="48"/>
  <c r="ET51" i="48"/>
  <c r="DT51" i="48"/>
  <c r="EX51" i="48"/>
  <c r="DX51" i="48"/>
  <c r="FB51" i="48"/>
  <c r="EB51" i="48"/>
  <c r="EM51" i="48"/>
  <c r="EU51" i="48"/>
  <c r="FC51" i="48"/>
  <c r="EI53" i="48"/>
  <c r="EM53" i="48"/>
  <c r="EQ53" i="48"/>
  <c r="EU53" i="48"/>
  <c r="EY53" i="48"/>
  <c r="FC53" i="48"/>
  <c r="EI54" i="48"/>
  <c r="DI54" i="48"/>
  <c r="EM54" i="48"/>
  <c r="DM54" i="48"/>
  <c r="EQ54" i="48"/>
  <c r="DQ54" i="48"/>
  <c r="EU54" i="48"/>
  <c r="DU54" i="48"/>
  <c r="EY54" i="48"/>
  <c r="DY54" i="48"/>
  <c r="FC54" i="48"/>
  <c r="EC54" i="48"/>
  <c r="EJ54" i="48"/>
  <c r="ER54" i="48"/>
  <c r="EZ54" i="48"/>
  <c r="ER17" i="49"/>
  <c r="DR17" i="49"/>
  <c r="EV17" i="49"/>
  <c r="DV17" i="49"/>
  <c r="EZ17" i="49"/>
  <c r="DZ17" i="49"/>
  <c r="FD17" i="49"/>
  <c r="ED17" i="49"/>
  <c r="DQ17" i="49"/>
  <c r="EQ17" i="49"/>
  <c r="DU17" i="49"/>
  <c r="EU17" i="49"/>
  <c r="DY17" i="49"/>
  <c r="EY17" i="49"/>
  <c r="EC17" i="49"/>
  <c r="FC17" i="49"/>
  <c r="EG20" i="49"/>
  <c r="EK20" i="49"/>
  <c r="EO20" i="49"/>
  <c r="ES20" i="49"/>
  <c r="EW20" i="49"/>
  <c r="FA20" i="49"/>
  <c r="FE20" i="49"/>
  <c r="EJ21" i="49"/>
  <c r="EN21" i="49"/>
  <c r="ER21" i="49"/>
  <c r="EV21" i="49"/>
  <c r="EZ21" i="49"/>
  <c r="FD21" i="49"/>
  <c r="EI22" i="49"/>
  <c r="EM22" i="49"/>
  <c r="EQ22" i="49"/>
  <c r="EU22" i="49"/>
  <c r="EY22" i="49"/>
  <c r="FC22" i="49"/>
  <c r="EH24" i="49"/>
  <c r="DH24" i="49"/>
  <c r="EL24" i="49"/>
  <c r="DL24" i="49"/>
  <c r="EP24" i="49"/>
  <c r="DP24" i="49"/>
  <c r="ET24" i="49"/>
  <c r="DT24" i="49"/>
  <c r="EX24" i="49"/>
  <c r="DX24" i="49"/>
  <c r="FB24" i="49"/>
  <c r="EB24" i="49"/>
  <c r="EG25" i="49"/>
  <c r="FJ25" i="49" s="1"/>
  <c r="BD25" i="49" s="1"/>
  <c r="DG25" i="49"/>
  <c r="EK25" i="49"/>
  <c r="DK25" i="49"/>
  <c r="EO25" i="49"/>
  <c r="DO25" i="49"/>
  <c r="ES25" i="49"/>
  <c r="DS25" i="49"/>
  <c r="EW25" i="49"/>
  <c r="DW25" i="49"/>
  <c r="FA25" i="49"/>
  <c r="EA25" i="49"/>
  <c r="FE25" i="49"/>
  <c r="EE25" i="49"/>
  <c r="EJ26" i="49"/>
  <c r="DJ26" i="49"/>
  <c r="EN26" i="49"/>
  <c r="DN26" i="49"/>
  <c r="ER26" i="49"/>
  <c r="DR26" i="49"/>
  <c r="EV26" i="49"/>
  <c r="DV26" i="49"/>
  <c r="EZ26" i="49"/>
  <c r="DZ26" i="49"/>
  <c r="FD26" i="49"/>
  <c r="ED26" i="49"/>
  <c r="EH27" i="49"/>
  <c r="EL27" i="49"/>
  <c r="EP27" i="49"/>
  <c r="ET27" i="49"/>
  <c r="EX27" i="49"/>
  <c r="FB27" i="49"/>
  <c r="DQ21" i="44"/>
  <c r="ET20" i="45"/>
  <c r="EW22" i="44"/>
  <c r="EW29" i="44"/>
  <c r="DO40" i="45"/>
  <c r="DR52" i="45"/>
  <c r="DK53" i="45"/>
  <c r="DX53" i="45"/>
  <c r="EY54" i="46"/>
  <c r="EK56" i="46"/>
  <c r="ES56" i="46"/>
  <c r="FA56" i="46"/>
  <c r="DQ18" i="47"/>
  <c r="DY18" i="47"/>
  <c r="EK20" i="47"/>
  <c r="ES20" i="47"/>
  <c r="FA20" i="47"/>
  <c r="EJ21" i="47"/>
  <c r="ER21" i="47"/>
  <c r="EZ21" i="47"/>
  <c r="EI22" i="47"/>
  <c r="EQ22" i="47"/>
  <c r="EY22" i="47"/>
  <c r="EK24" i="47"/>
  <c r="ES24" i="47"/>
  <c r="FA24" i="47"/>
  <c r="EJ25" i="47"/>
  <c r="ER25" i="47"/>
  <c r="EZ25" i="47"/>
  <c r="EI26" i="47"/>
  <c r="EQ26" i="47"/>
  <c r="EY26" i="47"/>
  <c r="EK28" i="47"/>
  <c r="ES28" i="47"/>
  <c r="FA28" i="47"/>
  <c r="EJ29" i="47"/>
  <c r="ER29" i="47"/>
  <c r="EZ29" i="47"/>
  <c r="EI30" i="47"/>
  <c r="EQ30" i="47"/>
  <c r="EY30" i="47"/>
  <c r="EK32" i="47"/>
  <c r="ES32" i="47"/>
  <c r="FA32" i="47"/>
  <c r="EJ33" i="47"/>
  <c r="ER33" i="47"/>
  <c r="EZ33" i="47"/>
  <c r="EI34" i="47"/>
  <c r="EQ34" i="47"/>
  <c r="EY34" i="47"/>
  <c r="EK36" i="47"/>
  <c r="ES36" i="47"/>
  <c r="FA36" i="47"/>
  <c r="EJ37" i="47"/>
  <c r="ER37" i="47"/>
  <c r="EZ37" i="47"/>
  <c r="EI38" i="47"/>
  <c r="EQ38" i="47"/>
  <c r="EY38" i="47"/>
  <c r="EK40" i="47"/>
  <c r="ES40" i="47"/>
  <c r="FA40" i="47"/>
  <c r="EJ41" i="47"/>
  <c r="ER41" i="47"/>
  <c r="EZ41" i="47"/>
  <c r="EI42" i="47"/>
  <c r="EQ42" i="47"/>
  <c r="EY42" i="47"/>
  <c r="EK44" i="47"/>
  <c r="ES44" i="47"/>
  <c r="FA44" i="47"/>
  <c r="EJ45" i="47"/>
  <c r="ER45" i="47"/>
  <c r="EZ45" i="47"/>
  <c r="EI46" i="47"/>
  <c r="EQ46" i="47"/>
  <c r="EY46" i="47"/>
  <c r="EK48" i="47"/>
  <c r="ES48" i="47"/>
  <c r="FA48" i="47"/>
  <c r="EJ49" i="47"/>
  <c r="ER49" i="47"/>
  <c r="EZ49" i="47"/>
  <c r="EI50" i="47"/>
  <c r="EQ50" i="47"/>
  <c r="EY50" i="47"/>
  <c r="EK52" i="47"/>
  <c r="ES52" i="47"/>
  <c r="FA52" i="47"/>
  <c r="EJ53" i="47"/>
  <c r="ER53" i="47"/>
  <c r="EZ53" i="47"/>
  <c r="EI54" i="47"/>
  <c r="EQ54" i="47"/>
  <c r="EY54" i="47"/>
  <c r="EK56" i="47"/>
  <c r="ES56" i="47"/>
  <c r="FA56" i="47"/>
  <c r="EG17" i="48"/>
  <c r="DG17" i="48"/>
  <c r="DO17" i="48"/>
  <c r="EO17" i="48"/>
  <c r="EK18" i="48"/>
  <c r="EH20" i="48"/>
  <c r="EP20" i="48"/>
  <c r="EX20" i="48"/>
  <c r="EJ21" i="48"/>
  <c r="DJ21" i="48"/>
  <c r="EN21" i="48"/>
  <c r="DN21" i="48"/>
  <c r="ER21" i="48"/>
  <c r="DR21" i="48"/>
  <c r="EV21" i="48"/>
  <c r="DV21" i="48"/>
  <c r="EZ21" i="48"/>
  <c r="DZ21" i="48"/>
  <c r="FD21" i="48"/>
  <c r="ED21" i="48"/>
  <c r="EJ25" i="48"/>
  <c r="DJ25" i="48"/>
  <c r="EN25" i="48"/>
  <c r="DN25" i="48"/>
  <c r="ER25" i="48"/>
  <c r="DR25" i="48"/>
  <c r="EV25" i="48"/>
  <c r="DV25" i="48"/>
  <c r="EZ25" i="48"/>
  <c r="DZ25" i="48"/>
  <c r="FD25" i="48"/>
  <c r="ED25" i="48"/>
  <c r="EJ29" i="48"/>
  <c r="DJ29" i="48"/>
  <c r="EN29" i="48"/>
  <c r="DN29" i="48"/>
  <c r="ER29" i="48"/>
  <c r="DR29" i="48"/>
  <c r="EV29" i="48"/>
  <c r="DV29" i="48"/>
  <c r="EZ29" i="48"/>
  <c r="DZ29" i="48"/>
  <c r="FD29" i="48"/>
  <c r="ED29" i="48"/>
  <c r="EJ33" i="48"/>
  <c r="DJ33" i="48"/>
  <c r="EN33" i="48"/>
  <c r="DN33" i="48"/>
  <c r="ER33" i="48"/>
  <c r="DR33" i="48"/>
  <c r="EV33" i="48"/>
  <c r="DV33" i="48"/>
  <c r="EZ33" i="48"/>
  <c r="DZ33" i="48"/>
  <c r="FD33" i="48"/>
  <c r="ED33" i="48"/>
  <c r="EJ37" i="48"/>
  <c r="DJ37" i="48"/>
  <c r="EN37" i="48"/>
  <c r="DN37" i="48"/>
  <c r="ER37" i="48"/>
  <c r="DR37" i="48"/>
  <c r="EV37" i="48"/>
  <c r="DV37" i="48"/>
  <c r="EZ37" i="48"/>
  <c r="DZ37" i="48"/>
  <c r="FD37" i="48"/>
  <c r="ED37" i="48"/>
  <c r="EJ41" i="48"/>
  <c r="DJ41" i="48"/>
  <c r="EN41" i="48"/>
  <c r="DN41" i="48"/>
  <c r="ER41" i="48"/>
  <c r="DR41" i="48"/>
  <c r="EV41" i="48"/>
  <c r="DV41" i="48"/>
  <c r="EZ41" i="48"/>
  <c r="DZ41" i="48"/>
  <c r="FD41" i="48"/>
  <c r="ED41" i="48"/>
  <c r="EJ45" i="48"/>
  <c r="DJ45" i="48"/>
  <c r="EN45" i="48"/>
  <c r="DN45" i="48"/>
  <c r="ER45" i="48"/>
  <c r="DR45" i="48"/>
  <c r="EV45" i="48"/>
  <c r="DV45" i="48"/>
  <c r="EZ45" i="48"/>
  <c r="DZ45" i="48"/>
  <c r="FD45" i="48"/>
  <c r="ED45" i="48"/>
  <c r="EJ49" i="48"/>
  <c r="DJ49" i="48"/>
  <c r="EN49" i="48"/>
  <c r="DN49" i="48"/>
  <c r="ER49" i="48"/>
  <c r="DR49" i="48"/>
  <c r="EV49" i="48"/>
  <c r="DV49" i="48"/>
  <c r="EZ49" i="48"/>
  <c r="DZ49" i="48"/>
  <c r="FD49" i="48"/>
  <c r="ED49" i="48"/>
  <c r="EJ53" i="48"/>
  <c r="DJ53" i="48"/>
  <c r="EN53" i="48"/>
  <c r="DN53" i="48"/>
  <c r="ER53" i="48"/>
  <c r="DR53" i="48"/>
  <c r="EV53" i="48"/>
  <c r="DV53" i="48"/>
  <c r="EZ53" i="48"/>
  <c r="DZ53" i="48"/>
  <c r="FD53" i="48"/>
  <c r="ED53" i="48"/>
  <c r="EH20" i="49"/>
  <c r="DH20" i="49"/>
  <c r="EL20" i="49"/>
  <c r="DL20" i="49"/>
  <c r="EP20" i="49"/>
  <c r="DP20" i="49"/>
  <c r="ET20" i="49"/>
  <c r="DT20" i="49"/>
  <c r="EX20" i="49"/>
  <c r="DX20" i="49"/>
  <c r="FB20" i="49"/>
  <c r="EB20" i="49"/>
  <c r="EG21" i="49"/>
  <c r="DG21" i="49"/>
  <c r="EK21" i="49"/>
  <c r="DK21" i="49"/>
  <c r="EO21" i="49"/>
  <c r="DO21" i="49"/>
  <c r="ES21" i="49"/>
  <c r="DS21" i="49"/>
  <c r="EW21" i="49"/>
  <c r="DW21" i="49"/>
  <c r="FA21" i="49"/>
  <c r="EA21" i="49"/>
  <c r="FE21" i="49"/>
  <c r="EE21" i="49"/>
  <c r="EJ22" i="49"/>
  <c r="DJ22" i="49"/>
  <c r="EN22" i="49"/>
  <c r="DN22" i="49"/>
  <c r="ER22" i="49"/>
  <c r="DR22" i="49"/>
  <c r="EV22" i="49"/>
  <c r="DV22" i="49"/>
  <c r="EZ22" i="49"/>
  <c r="DZ22" i="49"/>
  <c r="FD22" i="49"/>
  <c r="ED22" i="49"/>
  <c r="EI27" i="49"/>
  <c r="DI27" i="49"/>
  <c r="EM27" i="49"/>
  <c r="DM27" i="49"/>
  <c r="EQ27" i="49"/>
  <c r="DQ27" i="49"/>
  <c r="EU27" i="49"/>
  <c r="DU27" i="49"/>
  <c r="EY27" i="49"/>
  <c r="DY27" i="49"/>
  <c r="FC27" i="49"/>
  <c r="EC27" i="49"/>
  <c r="DS18" i="47"/>
  <c r="DW18" i="47"/>
  <c r="EA18" i="47"/>
  <c r="EE18" i="47"/>
  <c r="EO18" i="48"/>
  <c r="DP18" i="48"/>
  <c r="DT18" i="48"/>
  <c r="DX18" i="48"/>
  <c r="EB18" i="48"/>
  <c r="EG17" i="49"/>
  <c r="EK17" i="49"/>
  <c r="EO17" i="49"/>
  <c r="DR18" i="49"/>
  <c r="DV18" i="49"/>
  <c r="DZ18" i="49"/>
  <c r="ED18" i="49"/>
  <c r="DG29" i="49"/>
  <c r="DK29" i="49"/>
  <c r="DO29" i="49"/>
  <c r="DS29" i="49"/>
  <c r="DW29" i="49"/>
  <c r="EA29" i="49"/>
  <c r="EE29" i="49"/>
  <c r="DJ30" i="49"/>
  <c r="DN30" i="49"/>
  <c r="DR30" i="49"/>
  <c r="DV30" i="49"/>
  <c r="DZ30" i="49"/>
  <c r="ED30" i="49"/>
  <c r="DI31" i="49"/>
  <c r="DM31" i="49"/>
  <c r="DQ31" i="49"/>
  <c r="DU31" i="49"/>
  <c r="DY31" i="49"/>
  <c r="EC31" i="49"/>
  <c r="EZ31" i="49"/>
  <c r="EI32" i="49"/>
  <c r="EQ32" i="49"/>
  <c r="EY32" i="49"/>
  <c r="EK34" i="49"/>
  <c r="ES34" i="49"/>
  <c r="FA34" i="49"/>
  <c r="EJ35" i="49"/>
  <c r="ER35" i="49"/>
  <c r="EZ35" i="49"/>
  <c r="EI36" i="49"/>
  <c r="EQ36" i="49"/>
  <c r="EY36" i="49"/>
  <c r="EK38" i="49"/>
  <c r="ES38" i="49"/>
  <c r="FA38" i="49"/>
  <c r="EJ39" i="49"/>
  <c r="ER39" i="49"/>
  <c r="EZ39" i="49"/>
  <c r="EI40" i="49"/>
  <c r="EQ40" i="49"/>
  <c r="EY40" i="49"/>
  <c r="EK42" i="49"/>
  <c r="ES42" i="49"/>
  <c r="FA42" i="49"/>
  <c r="EJ43" i="49"/>
  <c r="ER43" i="49"/>
  <c r="EZ43" i="49"/>
  <c r="EI44" i="49"/>
  <c r="EQ44" i="49"/>
  <c r="EY44" i="49"/>
  <c r="EK46" i="49"/>
  <c r="ES46" i="49"/>
  <c r="FA46" i="49"/>
  <c r="EJ47" i="49"/>
  <c r="ER47" i="49"/>
  <c r="EZ47" i="49"/>
  <c r="EI48" i="49"/>
  <c r="EQ48" i="49"/>
  <c r="EY48" i="49"/>
  <c r="EK50" i="49"/>
  <c r="ES50" i="49"/>
  <c r="FA50" i="49"/>
  <c r="EJ51" i="49"/>
  <c r="ER51" i="49"/>
  <c r="EZ51" i="49"/>
  <c r="EI52" i="49"/>
  <c r="EQ52" i="49"/>
  <c r="EY52" i="49"/>
  <c r="EK54" i="49"/>
  <c r="ES54" i="49"/>
  <c r="FA54" i="49"/>
  <c r="EJ55" i="49"/>
  <c r="ER55" i="49"/>
  <c r="EZ55" i="49"/>
  <c r="EI56" i="49"/>
  <c r="EQ56" i="49"/>
  <c r="EY56" i="49"/>
  <c r="DG17" i="50"/>
  <c r="EG17" i="50"/>
  <c r="DR17" i="50"/>
  <c r="DZ17" i="50"/>
  <c r="EI17" i="50"/>
  <c r="DQ18" i="50"/>
  <c r="EQ18" i="50"/>
  <c r="DU18" i="50"/>
  <c r="EU18" i="50"/>
  <c r="DY18" i="50"/>
  <c r="EY18" i="50"/>
  <c r="EC18" i="50"/>
  <c r="FC18" i="50"/>
  <c r="DV18" i="50"/>
  <c r="ED18" i="50"/>
  <c r="EJ19" i="50"/>
  <c r="ER19" i="50"/>
  <c r="EZ19" i="50"/>
  <c r="EI20" i="50"/>
  <c r="EQ20" i="50"/>
  <c r="EY20" i="50"/>
  <c r="EK22" i="50"/>
  <c r="ES22" i="50"/>
  <c r="FA22" i="50"/>
  <c r="EJ23" i="50"/>
  <c r="ER23" i="50"/>
  <c r="EZ23" i="50"/>
  <c r="EI24" i="50"/>
  <c r="EQ24" i="50"/>
  <c r="EY24" i="50"/>
  <c r="EK26" i="50"/>
  <c r="ES26" i="50"/>
  <c r="FA26" i="50"/>
  <c r="EJ27" i="50"/>
  <c r="ER27" i="50"/>
  <c r="EZ27" i="50"/>
  <c r="EI28" i="50"/>
  <c r="EQ28" i="50"/>
  <c r="EY28" i="50"/>
  <c r="EK30" i="50"/>
  <c r="ES30" i="50"/>
  <c r="FA30" i="50"/>
  <c r="EJ31" i="50"/>
  <c r="ER31" i="50"/>
  <c r="EZ31" i="50"/>
  <c r="EI32" i="50"/>
  <c r="EQ32" i="50"/>
  <c r="EY32" i="50"/>
  <c r="EK34" i="50"/>
  <c r="ES34" i="50"/>
  <c r="FA34" i="50"/>
  <c r="EJ35" i="50"/>
  <c r="ER35" i="50"/>
  <c r="EZ35" i="50"/>
  <c r="EI36" i="50"/>
  <c r="EQ36" i="50"/>
  <c r="EY36" i="50"/>
  <c r="EK38" i="50"/>
  <c r="ES38" i="50"/>
  <c r="FA38" i="50"/>
  <c r="EJ39" i="50"/>
  <c r="ER39" i="50"/>
  <c r="EZ39" i="50"/>
  <c r="EI40" i="50"/>
  <c r="EQ40" i="50"/>
  <c r="EY40" i="50"/>
  <c r="EK42" i="50"/>
  <c r="ES42" i="50"/>
  <c r="FA42" i="50"/>
  <c r="EJ43" i="50"/>
  <c r="ER43" i="50"/>
  <c r="EZ43" i="50"/>
  <c r="EI44" i="50"/>
  <c r="EQ44" i="50"/>
  <c r="EY44" i="50"/>
  <c r="EK46" i="50"/>
  <c r="ES46" i="50"/>
  <c r="FA46" i="50"/>
  <c r="EJ47" i="50"/>
  <c r="ER47" i="50"/>
  <c r="EZ47" i="50"/>
  <c r="EI48" i="50"/>
  <c r="EQ48" i="50"/>
  <c r="EY48" i="50"/>
  <c r="EK50" i="50"/>
  <c r="ES50" i="50"/>
  <c r="FA50" i="50"/>
  <c r="EJ51" i="50"/>
  <c r="ER51" i="50"/>
  <c r="EZ51" i="50"/>
  <c r="EI52" i="50"/>
  <c r="EQ52" i="50"/>
  <c r="EY52" i="50"/>
  <c r="EK54" i="50"/>
  <c r="ES54" i="50"/>
  <c r="FA54" i="50"/>
  <c r="EJ55" i="50"/>
  <c r="ER18" i="51"/>
  <c r="DK18" i="47"/>
  <c r="DP18" i="47"/>
  <c r="DT18" i="47"/>
  <c r="DX18" i="47"/>
  <c r="EB18" i="47"/>
  <c r="EJ17" i="48"/>
  <c r="EN17" i="48"/>
  <c r="DM17" i="48"/>
  <c r="DM18" i="48"/>
  <c r="DL18" i="48"/>
  <c r="DQ18" i="48"/>
  <c r="DU18" i="48"/>
  <c r="DY18" i="48"/>
  <c r="EC18" i="48"/>
  <c r="EI17" i="49"/>
  <c r="EM17" i="49"/>
  <c r="EX31" i="49"/>
  <c r="FB31" i="49"/>
  <c r="EG32" i="49"/>
  <c r="EK32" i="49"/>
  <c r="EO32" i="49"/>
  <c r="ES32" i="49"/>
  <c r="EW32" i="49"/>
  <c r="FA32" i="49"/>
  <c r="FE32" i="49"/>
  <c r="EG33" i="49"/>
  <c r="DG33" i="49"/>
  <c r="EK33" i="49"/>
  <c r="DK33" i="49"/>
  <c r="EO33" i="49"/>
  <c r="DO33" i="49"/>
  <c r="ES33" i="49"/>
  <c r="DS33" i="49"/>
  <c r="EW33" i="49"/>
  <c r="DW33" i="49"/>
  <c r="FA33" i="49"/>
  <c r="EA33" i="49"/>
  <c r="FE33" i="49"/>
  <c r="EE33" i="49"/>
  <c r="EL33" i="49"/>
  <c r="ET33" i="49"/>
  <c r="FB33" i="49"/>
  <c r="EH35" i="49"/>
  <c r="EL35" i="49"/>
  <c r="EP35" i="49"/>
  <c r="ET35" i="49"/>
  <c r="EX35" i="49"/>
  <c r="FB35" i="49"/>
  <c r="EG36" i="49"/>
  <c r="EK36" i="49"/>
  <c r="EO36" i="49"/>
  <c r="ES36" i="49"/>
  <c r="EW36" i="49"/>
  <c r="FA36" i="49"/>
  <c r="FE36" i="49"/>
  <c r="EG37" i="49"/>
  <c r="DG37" i="49"/>
  <c r="EK37" i="49"/>
  <c r="DK37" i="49"/>
  <c r="EO37" i="49"/>
  <c r="DO37" i="49"/>
  <c r="ES37" i="49"/>
  <c r="DS37" i="49"/>
  <c r="EW37" i="49"/>
  <c r="DW37" i="49"/>
  <c r="FA37" i="49"/>
  <c r="EA37" i="49"/>
  <c r="FE37" i="49"/>
  <c r="EE37" i="49"/>
  <c r="EL37" i="49"/>
  <c r="ET37" i="49"/>
  <c r="FB37" i="49"/>
  <c r="EH39" i="49"/>
  <c r="EL39" i="49"/>
  <c r="EP39" i="49"/>
  <c r="ET39" i="49"/>
  <c r="EX39" i="49"/>
  <c r="FB39" i="49"/>
  <c r="EG40" i="49"/>
  <c r="EK40" i="49"/>
  <c r="EO40" i="49"/>
  <c r="ES40" i="49"/>
  <c r="EW40" i="49"/>
  <c r="FA40" i="49"/>
  <c r="FE40" i="49"/>
  <c r="EG41" i="49"/>
  <c r="DG41" i="49"/>
  <c r="EK41" i="49"/>
  <c r="DK41" i="49"/>
  <c r="EO41" i="49"/>
  <c r="DO41" i="49"/>
  <c r="ES41" i="49"/>
  <c r="DS41" i="49"/>
  <c r="EW41" i="49"/>
  <c r="DW41" i="49"/>
  <c r="FA41" i="49"/>
  <c r="EA41" i="49"/>
  <c r="FE41" i="49"/>
  <c r="EE41" i="49"/>
  <c r="EL41" i="49"/>
  <c r="ET41" i="49"/>
  <c r="FB41" i="49"/>
  <c r="EH43" i="49"/>
  <c r="EL43" i="49"/>
  <c r="EP43" i="49"/>
  <c r="ET43" i="49"/>
  <c r="EX43" i="49"/>
  <c r="FB43" i="49"/>
  <c r="EG44" i="49"/>
  <c r="EK44" i="49"/>
  <c r="EO44" i="49"/>
  <c r="ES44" i="49"/>
  <c r="EW44" i="49"/>
  <c r="FA44" i="49"/>
  <c r="FE44" i="49"/>
  <c r="EG45" i="49"/>
  <c r="DG45" i="49"/>
  <c r="FG45" i="49" s="1"/>
  <c r="BC45" i="49" s="1"/>
  <c r="EK45" i="49"/>
  <c r="DK45" i="49"/>
  <c r="EO45" i="49"/>
  <c r="DO45" i="49"/>
  <c r="ES45" i="49"/>
  <c r="DS45" i="49"/>
  <c r="EW45" i="49"/>
  <c r="DW45" i="49"/>
  <c r="FA45" i="49"/>
  <c r="EA45" i="49"/>
  <c r="FE45" i="49"/>
  <c r="EE45" i="49"/>
  <c r="EL45" i="49"/>
  <c r="ET45" i="49"/>
  <c r="FB45" i="49"/>
  <c r="EH47" i="49"/>
  <c r="EL47" i="49"/>
  <c r="EP47" i="49"/>
  <c r="ET47" i="49"/>
  <c r="EX47" i="49"/>
  <c r="FB47" i="49"/>
  <c r="EG48" i="49"/>
  <c r="EK48" i="49"/>
  <c r="EO48" i="49"/>
  <c r="ES48" i="49"/>
  <c r="EW48" i="49"/>
  <c r="FA48" i="49"/>
  <c r="FE48" i="49"/>
  <c r="EG49" i="49"/>
  <c r="DG49" i="49"/>
  <c r="EK49" i="49"/>
  <c r="DK49" i="49"/>
  <c r="EO49" i="49"/>
  <c r="DO49" i="49"/>
  <c r="ES49" i="49"/>
  <c r="DS49" i="49"/>
  <c r="EW49" i="49"/>
  <c r="DW49" i="49"/>
  <c r="FA49" i="49"/>
  <c r="EA49" i="49"/>
  <c r="FE49" i="49"/>
  <c r="EE49" i="49"/>
  <c r="EL49" i="49"/>
  <c r="ET49" i="49"/>
  <c r="FB49" i="49"/>
  <c r="EH51" i="49"/>
  <c r="EL51" i="49"/>
  <c r="EP51" i="49"/>
  <c r="ET51" i="49"/>
  <c r="EX51" i="49"/>
  <c r="FB51" i="49"/>
  <c r="EG52" i="49"/>
  <c r="EK52" i="49"/>
  <c r="EO52" i="49"/>
  <c r="ES52" i="49"/>
  <c r="EW52" i="49"/>
  <c r="FA52" i="49"/>
  <c r="FE52" i="49"/>
  <c r="EG53" i="49"/>
  <c r="DG53" i="49"/>
  <c r="EK53" i="49"/>
  <c r="DK53" i="49"/>
  <c r="EO53" i="49"/>
  <c r="DO53" i="49"/>
  <c r="ES53" i="49"/>
  <c r="DS53" i="49"/>
  <c r="EW53" i="49"/>
  <c r="DW53" i="49"/>
  <c r="FA53" i="49"/>
  <c r="EA53" i="49"/>
  <c r="FE53" i="49"/>
  <c r="EE53" i="49"/>
  <c r="EL53" i="49"/>
  <c r="ET53" i="49"/>
  <c r="FB53" i="49"/>
  <c r="EH55" i="49"/>
  <c r="EL55" i="49"/>
  <c r="EP55" i="49"/>
  <c r="ET55" i="49"/>
  <c r="EX55" i="49"/>
  <c r="FB55" i="49"/>
  <c r="EG56" i="49"/>
  <c r="EK56" i="49"/>
  <c r="EO56" i="49"/>
  <c r="ES56" i="49"/>
  <c r="EW56" i="49"/>
  <c r="FA56" i="49"/>
  <c r="FE56" i="49"/>
  <c r="EH19" i="50"/>
  <c r="EL19" i="50"/>
  <c r="EP19" i="50"/>
  <c r="ET19" i="50"/>
  <c r="EX19" i="50"/>
  <c r="FB19" i="50"/>
  <c r="EG20" i="50"/>
  <c r="EK20" i="50"/>
  <c r="EO20" i="50"/>
  <c r="ES20" i="50"/>
  <c r="EW20" i="50"/>
  <c r="FA20" i="50"/>
  <c r="FE20" i="50"/>
  <c r="EG21" i="50"/>
  <c r="DG21" i="50"/>
  <c r="EK21" i="50"/>
  <c r="DK21" i="50"/>
  <c r="EO21" i="50"/>
  <c r="DO21" i="50"/>
  <c r="ES21" i="50"/>
  <c r="DS21" i="50"/>
  <c r="EW21" i="50"/>
  <c r="DW21" i="50"/>
  <c r="FA21" i="50"/>
  <c r="EA21" i="50"/>
  <c r="FE21" i="50"/>
  <c r="EE21" i="50"/>
  <c r="EL21" i="50"/>
  <c r="ET21" i="50"/>
  <c r="FB21" i="50"/>
  <c r="DM22" i="50"/>
  <c r="DU22" i="50"/>
  <c r="EC22" i="50"/>
  <c r="DL23" i="50"/>
  <c r="DT23" i="50"/>
  <c r="EB23" i="50"/>
  <c r="DK24" i="50"/>
  <c r="DS24" i="50"/>
  <c r="EA24" i="50"/>
  <c r="EG25" i="50"/>
  <c r="DG25" i="50"/>
  <c r="EK25" i="50"/>
  <c r="DK25" i="50"/>
  <c r="EO25" i="50"/>
  <c r="DO25" i="50"/>
  <c r="ES25" i="50"/>
  <c r="DS25" i="50"/>
  <c r="EW25" i="50"/>
  <c r="DW25" i="50"/>
  <c r="FA25" i="50"/>
  <c r="EA25" i="50"/>
  <c r="FE25" i="50"/>
  <c r="EE25" i="50"/>
  <c r="EL25" i="50"/>
  <c r="ET25" i="50"/>
  <c r="FB25" i="50"/>
  <c r="DM26" i="50"/>
  <c r="DU26" i="50"/>
  <c r="EC26" i="50"/>
  <c r="DL27" i="50"/>
  <c r="DT27" i="50"/>
  <c r="EB27" i="50"/>
  <c r="DK28" i="50"/>
  <c r="DS28" i="50"/>
  <c r="EA28" i="50"/>
  <c r="EG29" i="50"/>
  <c r="DG29" i="50"/>
  <c r="EK29" i="50"/>
  <c r="DK29" i="50"/>
  <c r="EO29" i="50"/>
  <c r="DO29" i="50"/>
  <c r="ES29" i="50"/>
  <c r="DS29" i="50"/>
  <c r="EW29" i="50"/>
  <c r="DW29" i="50"/>
  <c r="FA29" i="50"/>
  <c r="EA29" i="50"/>
  <c r="FE29" i="50"/>
  <c r="EE29" i="50"/>
  <c r="EL29" i="50"/>
  <c r="ET29" i="50"/>
  <c r="FB29" i="50"/>
  <c r="DM30" i="50"/>
  <c r="DU30" i="50"/>
  <c r="EC30" i="50"/>
  <c r="DL31" i="50"/>
  <c r="DT31" i="50"/>
  <c r="EB31" i="50"/>
  <c r="DK32" i="50"/>
  <c r="DS32" i="50"/>
  <c r="EA32" i="50"/>
  <c r="EG33" i="50"/>
  <c r="DG33" i="50"/>
  <c r="EK33" i="50"/>
  <c r="DK33" i="50"/>
  <c r="EO33" i="50"/>
  <c r="DO33" i="50"/>
  <c r="ES33" i="50"/>
  <c r="DS33" i="50"/>
  <c r="EW33" i="50"/>
  <c r="DW33" i="50"/>
  <c r="FA33" i="50"/>
  <c r="EA33" i="50"/>
  <c r="FE33" i="50"/>
  <c r="EE33" i="50"/>
  <c r="EL33" i="50"/>
  <c r="ET33" i="50"/>
  <c r="FB33" i="50"/>
  <c r="DM34" i="50"/>
  <c r="DU34" i="50"/>
  <c r="EC34" i="50"/>
  <c r="DL35" i="50"/>
  <c r="DT35" i="50"/>
  <c r="EB35" i="50"/>
  <c r="DK36" i="50"/>
  <c r="DS36" i="50"/>
  <c r="EA36" i="50"/>
  <c r="EG37" i="50"/>
  <c r="DG37" i="50"/>
  <c r="EK37" i="50"/>
  <c r="DK37" i="50"/>
  <c r="EO37" i="50"/>
  <c r="DO37" i="50"/>
  <c r="ES37" i="50"/>
  <c r="DS37" i="50"/>
  <c r="EW37" i="50"/>
  <c r="DW37" i="50"/>
  <c r="FA37" i="50"/>
  <c r="EA37" i="50"/>
  <c r="FE37" i="50"/>
  <c r="EE37" i="50"/>
  <c r="EL37" i="50"/>
  <c r="ET37" i="50"/>
  <c r="FB37" i="50"/>
  <c r="DM38" i="50"/>
  <c r="DU38" i="50"/>
  <c r="EC38" i="50"/>
  <c r="DL39" i="50"/>
  <c r="DT39" i="50"/>
  <c r="EB39" i="50"/>
  <c r="DK40" i="50"/>
  <c r="DS40" i="50"/>
  <c r="EA40" i="50"/>
  <c r="EG41" i="50"/>
  <c r="DG41" i="50"/>
  <c r="EK41" i="50"/>
  <c r="DK41" i="50"/>
  <c r="EO41" i="50"/>
  <c r="DO41" i="50"/>
  <c r="ES41" i="50"/>
  <c r="DS41" i="50"/>
  <c r="EW41" i="50"/>
  <c r="DW41" i="50"/>
  <c r="FA41" i="50"/>
  <c r="EA41" i="50"/>
  <c r="FE41" i="50"/>
  <c r="EE41" i="50"/>
  <c r="EL41" i="50"/>
  <c r="ET41" i="50"/>
  <c r="FB41" i="50"/>
  <c r="DM42" i="50"/>
  <c r="DU42" i="50"/>
  <c r="EC42" i="50"/>
  <c r="DL43" i="50"/>
  <c r="DT43" i="50"/>
  <c r="EB43" i="50"/>
  <c r="DK44" i="50"/>
  <c r="DS44" i="50"/>
  <c r="EA44" i="50"/>
  <c r="EG45" i="50"/>
  <c r="DG45" i="50"/>
  <c r="EK45" i="50"/>
  <c r="DK45" i="50"/>
  <c r="EO45" i="50"/>
  <c r="DO45" i="50"/>
  <c r="ES45" i="50"/>
  <c r="FJ45" i="50" s="1"/>
  <c r="BD45" i="50" s="1"/>
  <c r="DS45" i="50"/>
  <c r="EW45" i="50"/>
  <c r="DW45" i="50"/>
  <c r="FA45" i="50"/>
  <c r="EA45" i="50"/>
  <c r="FE45" i="50"/>
  <c r="EE45" i="50"/>
  <c r="EL45" i="50"/>
  <c r="ET45" i="50"/>
  <c r="FB45" i="50"/>
  <c r="DM46" i="50"/>
  <c r="DU46" i="50"/>
  <c r="EC46" i="50"/>
  <c r="DL47" i="50"/>
  <c r="DT47" i="50"/>
  <c r="EB47" i="50"/>
  <c r="DK48" i="50"/>
  <c r="DS48" i="50"/>
  <c r="EA48" i="50"/>
  <c r="EG49" i="50"/>
  <c r="DG49" i="50"/>
  <c r="EK49" i="50"/>
  <c r="DK49" i="50"/>
  <c r="EO49" i="50"/>
  <c r="DO49" i="50"/>
  <c r="ES49" i="50"/>
  <c r="DS49" i="50"/>
  <c r="EW49" i="50"/>
  <c r="DW49" i="50"/>
  <c r="FA49" i="50"/>
  <c r="EA49" i="50"/>
  <c r="FE49" i="50"/>
  <c r="EE49" i="50"/>
  <c r="EL49" i="50"/>
  <c r="ET49" i="50"/>
  <c r="FB49" i="50"/>
  <c r="DM50" i="50"/>
  <c r="DU50" i="50"/>
  <c r="EC50" i="50"/>
  <c r="DL51" i="50"/>
  <c r="DT51" i="50"/>
  <c r="EB51" i="50"/>
  <c r="DK52" i="50"/>
  <c r="DS52" i="50"/>
  <c r="EA52" i="50"/>
  <c r="EG53" i="50"/>
  <c r="DG53" i="50"/>
  <c r="EK53" i="50"/>
  <c r="DK53" i="50"/>
  <c r="EO53" i="50"/>
  <c r="DO53" i="50"/>
  <c r="ES53" i="50"/>
  <c r="DS53" i="50"/>
  <c r="EW53" i="50"/>
  <c r="DW53" i="50"/>
  <c r="FA53" i="50"/>
  <c r="EA53" i="50"/>
  <c r="FE53" i="50"/>
  <c r="EE53" i="50"/>
  <c r="EL53" i="50"/>
  <c r="ET53" i="50"/>
  <c r="FB53" i="50"/>
  <c r="DM54" i="50"/>
  <c r="DU54" i="50"/>
  <c r="EC54" i="50"/>
  <c r="DL55" i="50"/>
  <c r="DT55" i="50"/>
  <c r="EB55" i="50"/>
  <c r="EV18" i="51"/>
  <c r="EG19" i="51"/>
  <c r="EK19" i="51"/>
  <c r="EO19" i="51"/>
  <c r="ES19" i="51"/>
  <c r="EW19" i="51"/>
  <c r="FA19" i="51"/>
  <c r="FE19" i="51"/>
  <c r="EH32" i="49"/>
  <c r="DH32" i="49"/>
  <c r="EL32" i="49"/>
  <c r="DL32" i="49"/>
  <c r="EP32" i="49"/>
  <c r="DP32" i="49"/>
  <c r="ET32" i="49"/>
  <c r="DT32" i="49"/>
  <c r="EX32" i="49"/>
  <c r="DX32" i="49"/>
  <c r="FB32" i="49"/>
  <c r="EB32" i="49"/>
  <c r="EI35" i="49"/>
  <c r="DI35" i="49"/>
  <c r="EM35" i="49"/>
  <c r="DM35" i="49"/>
  <c r="EQ35" i="49"/>
  <c r="DQ35" i="49"/>
  <c r="EU35" i="49"/>
  <c r="DU35" i="49"/>
  <c r="EY35" i="49"/>
  <c r="DY35" i="49"/>
  <c r="FC35" i="49"/>
  <c r="EC35" i="49"/>
  <c r="EH36" i="49"/>
  <c r="DH36" i="49"/>
  <c r="EL36" i="49"/>
  <c r="DL36" i="49"/>
  <c r="EP36" i="49"/>
  <c r="DP36" i="49"/>
  <c r="ET36" i="49"/>
  <c r="DT36" i="49"/>
  <c r="EX36" i="49"/>
  <c r="DX36" i="49"/>
  <c r="FB36" i="49"/>
  <c r="EB36" i="49"/>
  <c r="EI39" i="49"/>
  <c r="DI39" i="49"/>
  <c r="EM39" i="49"/>
  <c r="DM39" i="49"/>
  <c r="EQ39" i="49"/>
  <c r="DQ39" i="49"/>
  <c r="EU39" i="49"/>
  <c r="DU39" i="49"/>
  <c r="EY39" i="49"/>
  <c r="DY39" i="49"/>
  <c r="FC39" i="49"/>
  <c r="EC39" i="49"/>
  <c r="EH40" i="49"/>
  <c r="DH40" i="49"/>
  <c r="EL40" i="49"/>
  <c r="DL40" i="49"/>
  <c r="EP40" i="49"/>
  <c r="DP40" i="49"/>
  <c r="ET40" i="49"/>
  <c r="DT40" i="49"/>
  <c r="EX40" i="49"/>
  <c r="DX40" i="49"/>
  <c r="FB40" i="49"/>
  <c r="EB40" i="49"/>
  <c r="EI43" i="49"/>
  <c r="DI43" i="49"/>
  <c r="EM43" i="49"/>
  <c r="DM43" i="49"/>
  <c r="EQ43" i="49"/>
  <c r="DQ43" i="49"/>
  <c r="EU43" i="49"/>
  <c r="DU43" i="49"/>
  <c r="EY43" i="49"/>
  <c r="DY43" i="49"/>
  <c r="FC43" i="49"/>
  <c r="EC43" i="49"/>
  <c r="EH44" i="49"/>
  <c r="DH44" i="49"/>
  <c r="EL44" i="49"/>
  <c r="DL44" i="49"/>
  <c r="EP44" i="49"/>
  <c r="DP44" i="49"/>
  <c r="ET44" i="49"/>
  <c r="DT44" i="49"/>
  <c r="EX44" i="49"/>
  <c r="DX44" i="49"/>
  <c r="FB44" i="49"/>
  <c r="EB44" i="49"/>
  <c r="EI47" i="49"/>
  <c r="DI47" i="49"/>
  <c r="EM47" i="49"/>
  <c r="DM47" i="49"/>
  <c r="EQ47" i="49"/>
  <c r="DQ47" i="49"/>
  <c r="EU47" i="49"/>
  <c r="DU47" i="49"/>
  <c r="EY47" i="49"/>
  <c r="DY47" i="49"/>
  <c r="FC47" i="49"/>
  <c r="EC47" i="49"/>
  <c r="EH48" i="49"/>
  <c r="DH48" i="49"/>
  <c r="EL48" i="49"/>
  <c r="DL48" i="49"/>
  <c r="EP48" i="49"/>
  <c r="DP48" i="49"/>
  <c r="ET48" i="49"/>
  <c r="DT48" i="49"/>
  <c r="EX48" i="49"/>
  <c r="DX48" i="49"/>
  <c r="FB48" i="49"/>
  <c r="EB48" i="49"/>
  <c r="EI51" i="49"/>
  <c r="DI51" i="49"/>
  <c r="EM51" i="49"/>
  <c r="DM51" i="49"/>
  <c r="EQ51" i="49"/>
  <c r="DQ51" i="49"/>
  <c r="EU51" i="49"/>
  <c r="DU51" i="49"/>
  <c r="EY51" i="49"/>
  <c r="DY51" i="49"/>
  <c r="FC51" i="49"/>
  <c r="EC51" i="49"/>
  <c r="EH52" i="49"/>
  <c r="DH52" i="49"/>
  <c r="EL52" i="49"/>
  <c r="DL52" i="49"/>
  <c r="EP52" i="49"/>
  <c r="DP52" i="49"/>
  <c r="ET52" i="49"/>
  <c r="DT52" i="49"/>
  <c r="EX52" i="49"/>
  <c r="DX52" i="49"/>
  <c r="FB52" i="49"/>
  <c r="EB52" i="49"/>
  <c r="EI55" i="49"/>
  <c r="DI55" i="49"/>
  <c r="EM55" i="49"/>
  <c r="DM55" i="49"/>
  <c r="EQ55" i="49"/>
  <c r="DQ55" i="49"/>
  <c r="EU55" i="49"/>
  <c r="DU55" i="49"/>
  <c r="EY55" i="49"/>
  <c r="DY55" i="49"/>
  <c r="FC55" i="49"/>
  <c r="EC55" i="49"/>
  <c r="EH56" i="49"/>
  <c r="DH56" i="49"/>
  <c r="EL56" i="49"/>
  <c r="DL56" i="49"/>
  <c r="EP56" i="49"/>
  <c r="DP56" i="49"/>
  <c r="ET56" i="49"/>
  <c r="DT56" i="49"/>
  <c r="EX56" i="49"/>
  <c r="DX56" i="49"/>
  <c r="FB56" i="49"/>
  <c r="EB56" i="49"/>
  <c r="EI19" i="50"/>
  <c r="DI19" i="50"/>
  <c r="EM19" i="50"/>
  <c r="DM19" i="50"/>
  <c r="EQ19" i="50"/>
  <c r="DQ19" i="50"/>
  <c r="EU19" i="50"/>
  <c r="DU19" i="50"/>
  <c r="EY19" i="50"/>
  <c r="DY19" i="50"/>
  <c r="FC19" i="50"/>
  <c r="EC19" i="50"/>
  <c r="EH20" i="50"/>
  <c r="DH20" i="50"/>
  <c r="EL20" i="50"/>
  <c r="DL20" i="50"/>
  <c r="EP20" i="50"/>
  <c r="DP20" i="50"/>
  <c r="ET20" i="50"/>
  <c r="DT20" i="50"/>
  <c r="EX20" i="50"/>
  <c r="DX20" i="50"/>
  <c r="FB20" i="50"/>
  <c r="EB20" i="50"/>
  <c r="EI23" i="50"/>
  <c r="DI23" i="50"/>
  <c r="EM23" i="50"/>
  <c r="DM23" i="50"/>
  <c r="EQ23" i="50"/>
  <c r="DQ23" i="50"/>
  <c r="EU23" i="50"/>
  <c r="DU23" i="50"/>
  <c r="EY23" i="50"/>
  <c r="DY23" i="50"/>
  <c r="FC23" i="50"/>
  <c r="EC23" i="50"/>
  <c r="EH24" i="50"/>
  <c r="DH24" i="50"/>
  <c r="EL24" i="50"/>
  <c r="DL24" i="50"/>
  <c r="EP24" i="50"/>
  <c r="DP24" i="50"/>
  <c r="ET24" i="50"/>
  <c r="DT24" i="50"/>
  <c r="EX24" i="50"/>
  <c r="DX24" i="50"/>
  <c r="FB24" i="50"/>
  <c r="EB24" i="50"/>
  <c r="EI27" i="50"/>
  <c r="DI27" i="50"/>
  <c r="EM27" i="50"/>
  <c r="DM27" i="50"/>
  <c r="EQ27" i="50"/>
  <c r="DQ27" i="50"/>
  <c r="EU27" i="50"/>
  <c r="DU27" i="50"/>
  <c r="EY27" i="50"/>
  <c r="DY27" i="50"/>
  <c r="FC27" i="50"/>
  <c r="EC27" i="50"/>
  <c r="FD27" i="50"/>
  <c r="EH28" i="50"/>
  <c r="DH28" i="50"/>
  <c r="EL28" i="50"/>
  <c r="DL28" i="50"/>
  <c r="EP28" i="50"/>
  <c r="DP28" i="50"/>
  <c r="ET28" i="50"/>
  <c r="DT28" i="50"/>
  <c r="EX28" i="50"/>
  <c r="DX28" i="50"/>
  <c r="FB28" i="50"/>
  <c r="EB28" i="50"/>
  <c r="EM28" i="50"/>
  <c r="EU28" i="50"/>
  <c r="FC28" i="50"/>
  <c r="EI31" i="50"/>
  <c r="DI31" i="50"/>
  <c r="EM31" i="50"/>
  <c r="DM31" i="50"/>
  <c r="EQ31" i="50"/>
  <c r="DQ31" i="50"/>
  <c r="EU31" i="50"/>
  <c r="DU31" i="50"/>
  <c r="EY31" i="50"/>
  <c r="DY31" i="50"/>
  <c r="FC31" i="50"/>
  <c r="EC31" i="50"/>
  <c r="EN31" i="50"/>
  <c r="EV31" i="50"/>
  <c r="FD31" i="50"/>
  <c r="EH32" i="50"/>
  <c r="DH32" i="50"/>
  <c r="EL32" i="50"/>
  <c r="DL32" i="50"/>
  <c r="EP32" i="50"/>
  <c r="DP32" i="50"/>
  <c r="ET32" i="50"/>
  <c r="DT32" i="50"/>
  <c r="EX32" i="50"/>
  <c r="DX32" i="50"/>
  <c r="FB32" i="50"/>
  <c r="EB32" i="50"/>
  <c r="EM32" i="50"/>
  <c r="EU32" i="50"/>
  <c r="FC32" i="50"/>
  <c r="EI35" i="50"/>
  <c r="DI35" i="50"/>
  <c r="EM35" i="50"/>
  <c r="DM35" i="50"/>
  <c r="EQ35" i="50"/>
  <c r="DQ35" i="50"/>
  <c r="EU35" i="50"/>
  <c r="DU35" i="50"/>
  <c r="EY35" i="50"/>
  <c r="DY35" i="50"/>
  <c r="FC35" i="50"/>
  <c r="EC35" i="50"/>
  <c r="EN35" i="50"/>
  <c r="EV35" i="50"/>
  <c r="FD35" i="50"/>
  <c r="EH36" i="50"/>
  <c r="DH36" i="50"/>
  <c r="EL36" i="50"/>
  <c r="DL36" i="50"/>
  <c r="EP36" i="50"/>
  <c r="DP36" i="50"/>
  <c r="ET36" i="50"/>
  <c r="DT36" i="50"/>
  <c r="EX36" i="50"/>
  <c r="DX36" i="50"/>
  <c r="FB36" i="50"/>
  <c r="EB36" i="50"/>
  <c r="EM36" i="50"/>
  <c r="EU36" i="50"/>
  <c r="FC36" i="50"/>
  <c r="EI39" i="50"/>
  <c r="DI39" i="50"/>
  <c r="EM39" i="50"/>
  <c r="DM39" i="50"/>
  <c r="EQ39" i="50"/>
  <c r="DQ39" i="50"/>
  <c r="EU39" i="50"/>
  <c r="DU39" i="50"/>
  <c r="EY39" i="50"/>
  <c r="DY39" i="50"/>
  <c r="FC39" i="50"/>
  <c r="EC39" i="50"/>
  <c r="EN39" i="50"/>
  <c r="EV39" i="50"/>
  <c r="FD39" i="50"/>
  <c r="EH40" i="50"/>
  <c r="DH40" i="50"/>
  <c r="EL40" i="50"/>
  <c r="DL40" i="50"/>
  <c r="EP40" i="50"/>
  <c r="DP40" i="50"/>
  <c r="ET40" i="50"/>
  <c r="DT40" i="50"/>
  <c r="EX40" i="50"/>
  <c r="DX40" i="50"/>
  <c r="FB40" i="50"/>
  <c r="EB40" i="50"/>
  <c r="EM40" i="50"/>
  <c r="EU40" i="50"/>
  <c r="FC40" i="50"/>
  <c r="EI43" i="50"/>
  <c r="DI43" i="50"/>
  <c r="EM43" i="50"/>
  <c r="DM43" i="50"/>
  <c r="EQ43" i="50"/>
  <c r="DQ43" i="50"/>
  <c r="EU43" i="50"/>
  <c r="DU43" i="50"/>
  <c r="EY43" i="50"/>
  <c r="DY43" i="50"/>
  <c r="FC43" i="50"/>
  <c r="EC43" i="50"/>
  <c r="EN43" i="50"/>
  <c r="EV43" i="50"/>
  <c r="FD43" i="50"/>
  <c r="EH44" i="50"/>
  <c r="DH44" i="50"/>
  <c r="EL44" i="50"/>
  <c r="DL44" i="50"/>
  <c r="EP44" i="50"/>
  <c r="DP44" i="50"/>
  <c r="ET44" i="50"/>
  <c r="DT44" i="50"/>
  <c r="EX44" i="50"/>
  <c r="DX44" i="50"/>
  <c r="FB44" i="50"/>
  <c r="EB44" i="50"/>
  <c r="EM44" i="50"/>
  <c r="EU44" i="50"/>
  <c r="FC44" i="50"/>
  <c r="EI47" i="50"/>
  <c r="DI47" i="50"/>
  <c r="EM47" i="50"/>
  <c r="DM47" i="50"/>
  <c r="EQ47" i="50"/>
  <c r="DQ47" i="50"/>
  <c r="EU47" i="50"/>
  <c r="DU47" i="50"/>
  <c r="EY47" i="50"/>
  <c r="DY47" i="50"/>
  <c r="FC47" i="50"/>
  <c r="EC47" i="50"/>
  <c r="EN47" i="50"/>
  <c r="EV47" i="50"/>
  <c r="FD47" i="50"/>
  <c r="EH48" i="50"/>
  <c r="DH48" i="50"/>
  <c r="EL48" i="50"/>
  <c r="DL48" i="50"/>
  <c r="EP48" i="50"/>
  <c r="DP48" i="50"/>
  <c r="ET48" i="50"/>
  <c r="DT48" i="50"/>
  <c r="EX48" i="50"/>
  <c r="DX48" i="50"/>
  <c r="FB48" i="50"/>
  <c r="EB48" i="50"/>
  <c r="EM48" i="50"/>
  <c r="EU48" i="50"/>
  <c r="FC48" i="50"/>
  <c r="EI51" i="50"/>
  <c r="DI51" i="50"/>
  <c r="EM51" i="50"/>
  <c r="DM51" i="50"/>
  <c r="EQ51" i="50"/>
  <c r="DQ51" i="50"/>
  <c r="EU51" i="50"/>
  <c r="DU51" i="50"/>
  <c r="EY51" i="50"/>
  <c r="DY51" i="50"/>
  <c r="FC51" i="50"/>
  <c r="EC51" i="50"/>
  <c r="EN51" i="50"/>
  <c r="EV51" i="50"/>
  <c r="FD51" i="50"/>
  <c r="EH52" i="50"/>
  <c r="DH52" i="50"/>
  <c r="EL52" i="50"/>
  <c r="DL52" i="50"/>
  <c r="EP52" i="50"/>
  <c r="DP52" i="50"/>
  <c r="ET52" i="50"/>
  <c r="DT52" i="50"/>
  <c r="EX52" i="50"/>
  <c r="DX52" i="50"/>
  <c r="FB52" i="50"/>
  <c r="EB52" i="50"/>
  <c r="EM52" i="50"/>
  <c r="EU52" i="50"/>
  <c r="FC52" i="50"/>
  <c r="EI55" i="50"/>
  <c r="DI55" i="50"/>
  <c r="EM55" i="50"/>
  <c r="DM55" i="50"/>
  <c r="EQ55" i="50"/>
  <c r="DQ55" i="50"/>
  <c r="EU55" i="50"/>
  <c r="DU55" i="50"/>
  <c r="EY55" i="50"/>
  <c r="DY55" i="50"/>
  <c r="FC55" i="50"/>
  <c r="EC55" i="50"/>
  <c r="EN55" i="50"/>
  <c r="EH56" i="50"/>
  <c r="EL56" i="50"/>
  <c r="EP56" i="50"/>
  <c r="ET56" i="50"/>
  <c r="EX56" i="50"/>
  <c r="FB56" i="50"/>
  <c r="EJ17" i="51"/>
  <c r="EN17" i="51"/>
  <c r="ER17" i="51"/>
  <c r="EV17" i="51"/>
  <c r="EZ17" i="51"/>
  <c r="FD17" i="51"/>
  <c r="EQ18" i="51"/>
  <c r="EU18" i="51"/>
  <c r="EY18" i="51"/>
  <c r="FC18" i="51"/>
  <c r="EZ18" i="51"/>
  <c r="EH19" i="51"/>
  <c r="DH19" i="51"/>
  <c r="EL19" i="51"/>
  <c r="DL19" i="51"/>
  <c r="EP19" i="51"/>
  <c r="DP19" i="51"/>
  <c r="ET19" i="51"/>
  <c r="DT19" i="51"/>
  <c r="EX19" i="51"/>
  <c r="DX19" i="51"/>
  <c r="FB19" i="51"/>
  <c r="EB19" i="51"/>
  <c r="EH33" i="49"/>
  <c r="EP33" i="49"/>
  <c r="EX33" i="49"/>
  <c r="EJ34" i="49"/>
  <c r="DJ34" i="49"/>
  <c r="EN34" i="49"/>
  <c r="DN34" i="49"/>
  <c r="ER34" i="49"/>
  <c r="DR34" i="49"/>
  <c r="EV34" i="49"/>
  <c r="DV34" i="49"/>
  <c r="EZ34" i="49"/>
  <c r="DZ34" i="49"/>
  <c r="FD34" i="49"/>
  <c r="ED34" i="49"/>
  <c r="EH37" i="49"/>
  <c r="EP37" i="49"/>
  <c r="EX37" i="49"/>
  <c r="EJ38" i="49"/>
  <c r="DJ38" i="49"/>
  <c r="EN38" i="49"/>
  <c r="DN38" i="49"/>
  <c r="ER38" i="49"/>
  <c r="DR38" i="49"/>
  <c r="EV38" i="49"/>
  <c r="DV38" i="49"/>
  <c r="EZ38" i="49"/>
  <c r="DZ38" i="49"/>
  <c r="FD38" i="49"/>
  <c r="ED38" i="49"/>
  <c r="EH41" i="49"/>
  <c r="EP41" i="49"/>
  <c r="EX41" i="49"/>
  <c r="EJ42" i="49"/>
  <c r="DJ42" i="49"/>
  <c r="EN42" i="49"/>
  <c r="DN42" i="49"/>
  <c r="ER42" i="49"/>
  <c r="DR42" i="49"/>
  <c r="EV42" i="49"/>
  <c r="DV42" i="49"/>
  <c r="EZ42" i="49"/>
  <c r="DZ42" i="49"/>
  <c r="FD42" i="49"/>
  <c r="ED42" i="49"/>
  <c r="EH45" i="49"/>
  <c r="EP45" i="49"/>
  <c r="EX45" i="49"/>
  <c r="EJ46" i="49"/>
  <c r="DJ46" i="49"/>
  <c r="EN46" i="49"/>
  <c r="DN46" i="49"/>
  <c r="ER46" i="49"/>
  <c r="DR46" i="49"/>
  <c r="EV46" i="49"/>
  <c r="DV46" i="49"/>
  <c r="EZ46" i="49"/>
  <c r="DZ46" i="49"/>
  <c r="FD46" i="49"/>
  <c r="ED46" i="49"/>
  <c r="EH49" i="49"/>
  <c r="EP49" i="49"/>
  <c r="EX49" i="49"/>
  <c r="EJ50" i="49"/>
  <c r="DJ50" i="49"/>
  <c r="EN50" i="49"/>
  <c r="DN50" i="49"/>
  <c r="ER50" i="49"/>
  <c r="DR50" i="49"/>
  <c r="EV50" i="49"/>
  <c r="DV50" i="49"/>
  <c r="EZ50" i="49"/>
  <c r="DZ50" i="49"/>
  <c r="FD50" i="49"/>
  <c r="ED50" i="49"/>
  <c r="EH53" i="49"/>
  <c r="EP53" i="49"/>
  <c r="EX53" i="49"/>
  <c r="EJ54" i="49"/>
  <c r="DJ54" i="49"/>
  <c r="EN54" i="49"/>
  <c r="DN54" i="49"/>
  <c r="ER54" i="49"/>
  <c r="DR54" i="49"/>
  <c r="EV54" i="49"/>
  <c r="DV54" i="49"/>
  <c r="EZ54" i="49"/>
  <c r="DZ54" i="49"/>
  <c r="FD54" i="49"/>
  <c r="ED54" i="49"/>
  <c r="EH21" i="50"/>
  <c r="EP21" i="50"/>
  <c r="EX21" i="50"/>
  <c r="EJ22" i="50"/>
  <c r="DJ22" i="50"/>
  <c r="EN22" i="50"/>
  <c r="DN22" i="50"/>
  <c r="ER22" i="50"/>
  <c r="DR22" i="50"/>
  <c r="EV22" i="50"/>
  <c r="DV22" i="50"/>
  <c r="EZ22" i="50"/>
  <c r="DZ22" i="50"/>
  <c r="FD22" i="50"/>
  <c r="ED22" i="50"/>
  <c r="DI22" i="50"/>
  <c r="DQ22" i="50"/>
  <c r="DY22" i="50"/>
  <c r="DH23" i="50"/>
  <c r="DP23" i="50"/>
  <c r="DX23" i="50"/>
  <c r="DG24" i="50"/>
  <c r="DO24" i="50"/>
  <c r="DW24" i="50"/>
  <c r="EE24" i="50"/>
  <c r="EH25" i="50"/>
  <c r="EP25" i="50"/>
  <c r="EX25" i="50"/>
  <c r="EJ26" i="50"/>
  <c r="DJ26" i="50"/>
  <c r="EN26" i="50"/>
  <c r="DN26" i="50"/>
  <c r="ER26" i="50"/>
  <c r="DR26" i="50"/>
  <c r="EV26" i="50"/>
  <c r="DV26" i="50"/>
  <c r="EZ26" i="50"/>
  <c r="DZ26" i="50"/>
  <c r="FD26" i="50"/>
  <c r="ED26" i="50"/>
  <c r="DI26" i="50"/>
  <c r="DQ26" i="50"/>
  <c r="DY26" i="50"/>
  <c r="DH27" i="50"/>
  <c r="DP27" i="50"/>
  <c r="DX27" i="50"/>
  <c r="EJ30" i="50"/>
  <c r="DJ30" i="50"/>
  <c r="EN30" i="50"/>
  <c r="DN30" i="50"/>
  <c r="ER30" i="50"/>
  <c r="DR30" i="50"/>
  <c r="EV30" i="50"/>
  <c r="DV30" i="50"/>
  <c r="EZ30" i="50"/>
  <c r="DZ30" i="50"/>
  <c r="FD30" i="50"/>
  <c r="ED30" i="50"/>
  <c r="DI30" i="50"/>
  <c r="DQ30" i="50"/>
  <c r="DY30" i="50"/>
  <c r="EJ34" i="50"/>
  <c r="DJ34" i="50"/>
  <c r="EN34" i="50"/>
  <c r="DN34" i="50"/>
  <c r="ER34" i="50"/>
  <c r="DR34" i="50"/>
  <c r="EV34" i="50"/>
  <c r="DV34" i="50"/>
  <c r="EZ34" i="50"/>
  <c r="DZ34" i="50"/>
  <c r="FD34" i="50"/>
  <c r="ED34" i="50"/>
  <c r="DI34" i="50"/>
  <c r="DQ34" i="50"/>
  <c r="DY34" i="50"/>
  <c r="EJ38" i="50"/>
  <c r="DJ38" i="50"/>
  <c r="EN38" i="50"/>
  <c r="DN38" i="50"/>
  <c r="ER38" i="50"/>
  <c r="DR38" i="50"/>
  <c r="EV38" i="50"/>
  <c r="DV38" i="50"/>
  <c r="EZ38" i="50"/>
  <c r="DZ38" i="50"/>
  <c r="FD38" i="50"/>
  <c r="ED38" i="50"/>
  <c r="DI38" i="50"/>
  <c r="DQ38" i="50"/>
  <c r="DY38" i="50"/>
  <c r="EJ42" i="50"/>
  <c r="DJ42" i="50"/>
  <c r="EN42" i="50"/>
  <c r="DN42" i="50"/>
  <c r="ER42" i="50"/>
  <c r="DR42" i="50"/>
  <c r="EV42" i="50"/>
  <c r="DV42" i="50"/>
  <c r="EZ42" i="50"/>
  <c r="DZ42" i="50"/>
  <c r="FD42" i="50"/>
  <c r="ED42" i="50"/>
  <c r="DI42" i="50"/>
  <c r="DQ42" i="50"/>
  <c r="DY42" i="50"/>
  <c r="EJ46" i="50"/>
  <c r="DJ46" i="50"/>
  <c r="EN46" i="50"/>
  <c r="DN46" i="50"/>
  <c r="ER46" i="50"/>
  <c r="DR46" i="50"/>
  <c r="EV46" i="50"/>
  <c r="DV46" i="50"/>
  <c r="EZ46" i="50"/>
  <c r="DZ46" i="50"/>
  <c r="FD46" i="50"/>
  <c r="ED46" i="50"/>
  <c r="DI46" i="50"/>
  <c r="DQ46" i="50"/>
  <c r="DY46" i="50"/>
  <c r="EJ50" i="50"/>
  <c r="DJ50" i="50"/>
  <c r="EN50" i="50"/>
  <c r="DN50" i="50"/>
  <c r="ER50" i="50"/>
  <c r="DR50" i="50"/>
  <c r="EV50" i="50"/>
  <c r="DV50" i="50"/>
  <c r="EZ50" i="50"/>
  <c r="DZ50" i="50"/>
  <c r="FD50" i="50"/>
  <c r="ED50" i="50"/>
  <c r="DI50" i="50"/>
  <c r="DQ50" i="50"/>
  <c r="DY50" i="50"/>
  <c r="EJ54" i="50"/>
  <c r="DJ54" i="50"/>
  <c r="EN54" i="50"/>
  <c r="DN54" i="50"/>
  <c r="ER54" i="50"/>
  <c r="DR54" i="50"/>
  <c r="EV54" i="50"/>
  <c r="DV54" i="50"/>
  <c r="EZ54" i="50"/>
  <c r="DZ54" i="50"/>
  <c r="FD54" i="50"/>
  <c r="ED54" i="50"/>
  <c r="DI54" i="50"/>
  <c r="FG54" i="50" s="1"/>
  <c r="BC54" i="50" s="1"/>
  <c r="DQ54" i="50"/>
  <c r="DY54" i="50"/>
  <c r="ER55" i="50"/>
  <c r="DR55" i="50"/>
  <c r="EV55" i="50"/>
  <c r="DV55" i="50"/>
  <c r="EZ55" i="50"/>
  <c r="DZ55" i="50"/>
  <c r="FD55" i="50"/>
  <c r="ED55" i="50"/>
  <c r="EI56" i="50"/>
  <c r="DI56" i="50"/>
  <c r="EM56" i="50"/>
  <c r="DM56" i="50"/>
  <c r="EQ56" i="50"/>
  <c r="DQ56" i="50"/>
  <c r="EU56" i="50"/>
  <c r="DU56" i="50"/>
  <c r="EY56" i="50"/>
  <c r="DY56" i="50"/>
  <c r="FC56" i="50"/>
  <c r="EC56" i="50"/>
  <c r="EG17" i="51"/>
  <c r="DG17" i="51"/>
  <c r="EK17" i="51"/>
  <c r="DK17" i="51"/>
  <c r="EO17" i="51"/>
  <c r="DO17" i="51"/>
  <c r="ES17" i="51"/>
  <c r="DS17" i="51"/>
  <c r="EW17" i="51"/>
  <c r="DW17" i="51"/>
  <c r="FA17" i="51"/>
  <c r="EA17" i="51"/>
  <c r="FE17" i="51"/>
  <c r="EE17" i="51"/>
  <c r="FD18" i="51"/>
  <c r="EQ17" i="50"/>
  <c r="EU17" i="50"/>
  <c r="EY17" i="50"/>
  <c r="FC17" i="50"/>
  <c r="EJ18" i="50"/>
  <c r="DN18" i="50"/>
  <c r="DH56" i="50"/>
  <c r="DL56" i="50"/>
  <c r="DP56" i="50"/>
  <c r="DT56" i="50"/>
  <c r="DX56" i="50"/>
  <c r="EB56" i="50"/>
  <c r="DJ17" i="51"/>
  <c r="DN17" i="51"/>
  <c r="DR17" i="51"/>
  <c r="DV17" i="51"/>
  <c r="DZ17" i="51"/>
  <c r="ED17" i="51"/>
  <c r="DQ18" i="51"/>
  <c r="DU18" i="51"/>
  <c r="DY18" i="51"/>
  <c r="EC18" i="51"/>
  <c r="DG19" i="51"/>
  <c r="DK19" i="51"/>
  <c r="DO19" i="51"/>
  <c r="DS19" i="51"/>
  <c r="DW19" i="51"/>
  <c r="EA19" i="51"/>
  <c r="EE19" i="51"/>
  <c r="DJ20" i="51"/>
  <c r="DN20" i="51"/>
  <c r="DR20" i="51"/>
  <c r="DV20" i="51"/>
  <c r="DZ20" i="51"/>
  <c r="ED20" i="51"/>
  <c r="DI21" i="51"/>
  <c r="DM21" i="51"/>
  <c r="DQ21" i="51"/>
  <c r="DU21" i="51"/>
  <c r="DY21" i="51"/>
  <c r="EC21" i="51"/>
  <c r="DH22" i="51"/>
  <c r="DL22" i="51"/>
  <c r="DP22" i="51"/>
  <c r="DT22" i="51"/>
  <c r="DX22" i="51"/>
  <c r="EB22" i="51"/>
  <c r="DG23" i="51"/>
  <c r="DK23" i="51"/>
  <c r="DO23" i="51"/>
  <c r="DS23" i="51"/>
  <c r="DW23" i="51"/>
  <c r="EA23" i="51"/>
  <c r="EE23" i="51"/>
  <c r="DJ24" i="51"/>
  <c r="DN24" i="51"/>
  <c r="DR24" i="51"/>
  <c r="DV24" i="51"/>
  <c r="DZ24" i="51"/>
  <c r="ED24" i="51"/>
  <c r="DI25" i="51"/>
  <c r="DM25" i="51"/>
  <c r="DQ25" i="51"/>
  <c r="DU25" i="51"/>
  <c r="DY25" i="51"/>
  <c r="EC25" i="51"/>
  <c r="DH26" i="51"/>
  <c r="DL26" i="51"/>
  <c r="DU26" i="51"/>
  <c r="ER26" i="51"/>
  <c r="FB26" i="51"/>
  <c r="DJ27" i="51"/>
  <c r="DZ27" i="51"/>
  <c r="EV27" i="51"/>
  <c r="DI28" i="51"/>
  <c r="DY28" i="51"/>
  <c r="EU28" i="51"/>
  <c r="DN29" i="51"/>
  <c r="ED29" i="51"/>
  <c r="EP29" i="51"/>
  <c r="EU29" i="51"/>
  <c r="DH30" i="51"/>
  <c r="DM30" i="51"/>
  <c r="DX30" i="51"/>
  <c r="EC30" i="51"/>
  <c r="EJ30" i="51"/>
  <c r="ET30" i="51"/>
  <c r="EZ30" i="51"/>
  <c r="DG31" i="51"/>
  <c r="DL31" i="51"/>
  <c r="DW31" i="51"/>
  <c r="EB31" i="51"/>
  <c r="EI31" i="51"/>
  <c r="ES31" i="51"/>
  <c r="EY31" i="51"/>
  <c r="DK32" i="51"/>
  <c r="DV32" i="51"/>
  <c r="EA32" i="51"/>
  <c r="EH32" i="51"/>
  <c r="ER32" i="51"/>
  <c r="EX32" i="51"/>
  <c r="EH33" i="51"/>
  <c r="EM33" i="51"/>
  <c r="ES33" i="51"/>
  <c r="EX33" i="51"/>
  <c r="FC33" i="51"/>
  <c r="DK34" i="51"/>
  <c r="EA34" i="51"/>
  <c r="EG34" i="51"/>
  <c r="EW34" i="51"/>
  <c r="DJ35" i="51"/>
  <c r="DK36" i="51"/>
  <c r="DS36" i="51"/>
  <c r="EA36" i="51"/>
  <c r="EJ36" i="51"/>
  <c r="ER36" i="51"/>
  <c r="EZ36" i="51"/>
  <c r="DK38" i="51"/>
  <c r="DS38" i="51"/>
  <c r="EA38" i="51"/>
  <c r="DK40" i="51"/>
  <c r="DS40" i="51"/>
  <c r="EA40" i="51"/>
  <c r="EJ40" i="51"/>
  <c r="ER40" i="51"/>
  <c r="EZ40" i="51"/>
  <c r="DK42" i="51"/>
  <c r="DS42" i="51"/>
  <c r="EA42" i="51"/>
  <c r="DK44" i="51"/>
  <c r="DS44" i="51"/>
  <c r="EA44" i="51"/>
  <c r="EJ44" i="51"/>
  <c r="ER44" i="51"/>
  <c r="EZ44" i="51"/>
  <c r="DK46" i="51"/>
  <c r="DS46" i="51"/>
  <c r="EA46" i="51"/>
  <c r="DK48" i="51"/>
  <c r="DS48" i="51"/>
  <c r="EA48" i="51"/>
  <c r="EJ48" i="51"/>
  <c r="ER48" i="51"/>
  <c r="EZ48" i="51"/>
  <c r="DK50" i="51"/>
  <c r="DS50" i="51"/>
  <c r="EA50" i="51"/>
  <c r="DK52" i="51"/>
  <c r="DS52" i="51"/>
  <c r="EA52" i="51"/>
  <c r="EJ52" i="51"/>
  <c r="ER52" i="51"/>
  <c r="EZ52" i="51"/>
  <c r="DK54" i="51"/>
  <c r="DS54" i="51"/>
  <c r="EA54" i="51"/>
  <c r="DK56" i="51"/>
  <c r="DS56" i="51"/>
  <c r="EA56" i="51"/>
  <c r="EJ56" i="51"/>
  <c r="ER56" i="51"/>
  <c r="EZ56" i="51"/>
  <c r="DO17" i="52"/>
  <c r="DX17" i="52"/>
  <c r="EG17" i="52"/>
  <c r="DS18" i="52"/>
  <c r="EA18" i="52"/>
  <c r="EX18" i="52"/>
  <c r="DJ19" i="52"/>
  <c r="DR19" i="52"/>
  <c r="DZ19" i="52"/>
  <c r="EI19" i="52"/>
  <c r="EQ19" i="52"/>
  <c r="EY19" i="52"/>
  <c r="DI20" i="52"/>
  <c r="DQ20" i="52"/>
  <c r="DY20" i="52"/>
  <c r="EH20" i="52"/>
  <c r="EP20" i="52"/>
  <c r="EX20" i="52"/>
  <c r="DJ21" i="52"/>
  <c r="DR21" i="52"/>
  <c r="DZ21" i="52"/>
  <c r="DI22" i="52"/>
  <c r="DQ22" i="52"/>
  <c r="DY22" i="52"/>
  <c r="DJ23" i="52"/>
  <c r="DR23" i="52"/>
  <c r="DZ23" i="52"/>
  <c r="EI23" i="52"/>
  <c r="EQ23" i="52"/>
  <c r="FJ23" i="52" s="1"/>
  <c r="BD23" i="52" s="1"/>
  <c r="EY23" i="52"/>
  <c r="DI24" i="52"/>
  <c r="DQ24" i="52"/>
  <c r="DY24" i="52"/>
  <c r="EH24" i="52"/>
  <c r="EP24" i="52"/>
  <c r="EX24" i="52"/>
  <c r="DJ25" i="52"/>
  <c r="DR25" i="52"/>
  <c r="DZ25" i="52"/>
  <c r="DI26" i="52"/>
  <c r="DQ26" i="52"/>
  <c r="DY26" i="52"/>
  <c r="DJ27" i="52"/>
  <c r="DR27" i="52"/>
  <c r="DZ27" i="52"/>
  <c r="EI27" i="52"/>
  <c r="FJ27" i="52" s="1"/>
  <c r="BD27" i="52" s="1"/>
  <c r="EQ27" i="52"/>
  <c r="EY27" i="52"/>
  <c r="DI28" i="52"/>
  <c r="DQ28" i="52"/>
  <c r="DY28" i="52"/>
  <c r="EH28" i="52"/>
  <c r="EP28" i="52"/>
  <c r="EX28" i="52"/>
  <c r="DJ29" i="52"/>
  <c r="DR29" i="52"/>
  <c r="DZ29" i="52"/>
  <c r="DI30" i="52"/>
  <c r="DQ30" i="52"/>
  <c r="DY30" i="52"/>
  <c r="DJ31" i="52"/>
  <c r="DR31" i="52"/>
  <c r="DZ31" i="52"/>
  <c r="EI31" i="52"/>
  <c r="FJ31" i="52" s="1"/>
  <c r="BD31" i="52" s="1"/>
  <c r="EQ31" i="52"/>
  <c r="EY31" i="52"/>
  <c r="DI32" i="52"/>
  <c r="DQ32" i="52"/>
  <c r="DY32" i="52"/>
  <c r="EH32" i="52"/>
  <c r="EP32" i="52"/>
  <c r="EX32" i="52"/>
  <c r="DJ33" i="52"/>
  <c r="DR33" i="52"/>
  <c r="DZ33" i="52"/>
  <c r="DI34" i="52"/>
  <c r="DQ34" i="52"/>
  <c r="DY34" i="52"/>
  <c r="EM35" i="52"/>
  <c r="DM35" i="52"/>
  <c r="EQ35" i="52"/>
  <c r="DQ35" i="52"/>
  <c r="EU35" i="52"/>
  <c r="DU35" i="52"/>
  <c r="EY35" i="52"/>
  <c r="DY35" i="52"/>
  <c r="FC35" i="52"/>
  <c r="EC35" i="52"/>
  <c r="DJ35" i="52"/>
  <c r="DR35" i="52"/>
  <c r="DZ35" i="52"/>
  <c r="EI35" i="52"/>
  <c r="EI38" i="52"/>
  <c r="DI38" i="52"/>
  <c r="EM38" i="52"/>
  <c r="DM38" i="52"/>
  <c r="EU38" i="52"/>
  <c r="DU38" i="52"/>
  <c r="EY38" i="52"/>
  <c r="DY38" i="52"/>
  <c r="FC38" i="52"/>
  <c r="EC38" i="52"/>
  <c r="DP38" i="52"/>
  <c r="EP38" i="52"/>
  <c r="DT38" i="52"/>
  <c r="ET38" i="52"/>
  <c r="EB38" i="52"/>
  <c r="EX38" i="52"/>
  <c r="EH39" i="52"/>
  <c r="DH39" i="52"/>
  <c r="EL39" i="52"/>
  <c r="DL39" i="52"/>
  <c r="EP39" i="52"/>
  <c r="DP39" i="52"/>
  <c r="ET39" i="52"/>
  <c r="DT39" i="52"/>
  <c r="EX39" i="52"/>
  <c r="DX39" i="52"/>
  <c r="FB39" i="52"/>
  <c r="EB39" i="52"/>
  <c r="EG39" i="52"/>
  <c r="DG39" i="52"/>
  <c r="EK39" i="52"/>
  <c r="DK39" i="52"/>
  <c r="EO39" i="52"/>
  <c r="DO39" i="52"/>
  <c r="ES39" i="52"/>
  <c r="DS39" i="52"/>
  <c r="EW39" i="52"/>
  <c r="DW39" i="52"/>
  <c r="FA39" i="52"/>
  <c r="EA39" i="52"/>
  <c r="FE39" i="52"/>
  <c r="EE39" i="52"/>
  <c r="EH43" i="52"/>
  <c r="DH43" i="52"/>
  <c r="EL43" i="52"/>
  <c r="DL43" i="52"/>
  <c r="EP43" i="52"/>
  <c r="DP43" i="52"/>
  <c r="ET43" i="52"/>
  <c r="DT43" i="52"/>
  <c r="EX43" i="52"/>
  <c r="DX43" i="52"/>
  <c r="FB43" i="52"/>
  <c r="EB43" i="52"/>
  <c r="EG43" i="52"/>
  <c r="DG43" i="52"/>
  <c r="EK43" i="52"/>
  <c r="DK43" i="52"/>
  <c r="EO43" i="52"/>
  <c r="DO43" i="52"/>
  <c r="ES43" i="52"/>
  <c r="DS43" i="52"/>
  <c r="EW43" i="52"/>
  <c r="DW43" i="52"/>
  <c r="FA43" i="52"/>
  <c r="EA43" i="52"/>
  <c r="FE43" i="52"/>
  <c r="EE43" i="52"/>
  <c r="EH47" i="52"/>
  <c r="DH47" i="52"/>
  <c r="EL47" i="52"/>
  <c r="DL47" i="52"/>
  <c r="EP47" i="52"/>
  <c r="DP47" i="52"/>
  <c r="ET47" i="52"/>
  <c r="DT47" i="52"/>
  <c r="EX47" i="52"/>
  <c r="DX47" i="52"/>
  <c r="FB47" i="52"/>
  <c r="EB47" i="52"/>
  <c r="EG47" i="52"/>
  <c r="DG47" i="52"/>
  <c r="EK47" i="52"/>
  <c r="DK47" i="52"/>
  <c r="EO47" i="52"/>
  <c r="DO47" i="52"/>
  <c r="ES47" i="52"/>
  <c r="DS47" i="52"/>
  <c r="EW47" i="52"/>
  <c r="DW47" i="52"/>
  <c r="FA47" i="52"/>
  <c r="EA47" i="52"/>
  <c r="FE47" i="52"/>
  <c r="EE47" i="52"/>
  <c r="EL18" i="50"/>
  <c r="EP18" i="50"/>
  <c r="EK18" i="51"/>
  <c r="DG20" i="51"/>
  <c r="DK20" i="51"/>
  <c r="DO20" i="51"/>
  <c r="DS20" i="51"/>
  <c r="DW20" i="51"/>
  <c r="EA20" i="51"/>
  <c r="EE20" i="51"/>
  <c r="DJ21" i="51"/>
  <c r="FG21" i="51" s="1"/>
  <c r="BC21" i="51" s="1"/>
  <c r="DN21" i="51"/>
  <c r="DR21" i="51"/>
  <c r="DV21" i="51"/>
  <c r="DZ21" i="51"/>
  <c r="ED21" i="51"/>
  <c r="DI22" i="51"/>
  <c r="DM22" i="51"/>
  <c r="DQ22" i="51"/>
  <c r="DU22" i="51"/>
  <c r="DY22" i="51"/>
  <c r="EC22" i="51"/>
  <c r="DH23" i="51"/>
  <c r="DL23" i="51"/>
  <c r="DP23" i="51"/>
  <c r="DT23" i="51"/>
  <c r="DX23" i="51"/>
  <c r="EB23" i="51"/>
  <c r="DG24" i="51"/>
  <c r="DK24" i="51"/>
  <c r="DO24" i="51"/>
  <c r="DS24" i="51"/>
  <c r="DW24" i="51"/>
  <c r="EA24" i="51"/>
  <c r="EE24" i="51"/>
  <c r="DJ25" i="51"/>
  <c r="DN25" i="51"/>
  <c r="DR25" i="51"/>
  <c r="DV25" i="51"/>
  <c r="DZ25" i="51"/>
  <c r="ED25" i="51"/>
  <c r="DI26" i="51"/>
  <c r="DM26" i="51"/>
  <c r="DQ26" i="51"/>
  <c r="EX26" i="51"/>
  <c r="FD26" i="51"/>
  <c r="EH27" i="51"/>
  <c r="EL27" i="51"/>
  <c r="EP27" i="51"/>
  <c r="ET27" i="51"/>
  <c r="EX27" i="51"/>
  <c r="FB27" i="51"/>
  <c r="DP27" i="51"/>
  <c r="ER27" i="51"/>
  <c r="EG28" i="51"/>
  <c r="EK28" i="51"/>
  <c r="EO28" i="51"/>
  <c r="ES28" i="51"/>
  <c r="EW28" i="51"/>
  <c r="FA28" i="51"/>
  <c r="FE28" i="51"/>
  <c r="DO28" i="51"/>
  <c r="EE28" i="51"/>
  <c r="EQ28" i="51"/>
  <c r="DG29" i="51"/>
  <c r="DK29" i="51"/>
  <c r="DO29" i="51"/>
  <c r="DS29" i="51"/>
  <c r="DW29" i="51"/>
  <c r="EA29" i="51"/>
  <c r="EE29" i="51"/>
  <c r="DJ29" i="51"/>
  <c r="DZ29" i="51"/>
  <c r="EG29" i="51"/>
  <c r="EL29" i="51"/>
  <c r="EW29" i="51"/>
  <c r="FB29" i="51"/>
  <c r="DI30" i="51"/>
  <c r="DY30" i="51"/>
  <c r="EP30" i="51"/>
  <c r="EV30" i="51"/>
  <c r="DH31" i="51"/>
  <c r="DX31" i="51"/>
  <c r="EO31" i="51"/>
  <c r="EU31" i="51"/>
  <c r="FE31" i="51"/>
  <c r="DG32" i="51"/>
  <c r="DW32" i="51"/>
  <c r="EN32" i="51"/>
  <c r="ET32" i="51"/>
  <c r="FD32" i="51"/>
  <c r="EI33" i="51"/>
  <c r="EO33" i="51"/>
  <c r="EY33" i="51"/>
  <c r="FE33" i="51"/>
  <c r="EI34" i="51"/>
  <c r="EM34" i="51"/>
  <c r="EQ34" i="51"/>
  <c r="EU34" i="51"/>
  <c r="EY34" i="51"/>
  <c r="FC34" i="51"/>
  <c r="DQ34" i="51"/>
  <c r="ES34" i="51"/>
  <c r="EH35" i="51"/>
  <c r="EL35" i="51"/>
  <c r="EP35" i="51"/>
  <c r="ET35" i="51"/>
  <c r="EX35" i="51"/>
  <c r="FB35" i="51"/>
  <c r="DP35" i="51"/>
  <c r="DV35" i="51"/>
  <c r="ED35" i="51"/>
  <c r="DH36" i="51"/>
  <c r="DL36" i="51"/>
  <c r="DP36" i="51"/>
  <c r="DT36" i="51"/>
  <c r="DX36" i="51"/>
  <c r="EB36" i="51"/>
  <c r="DM36" i="51"/>
  <c r="DU36" i="51"/>
  <c r="EC36" i="51"/>
  <c r="DN37" i="51"/>
  <c r="DV37" i="51"/>
  <c r="ED37" i="51"/>
  <c r="EM37" i="51"/>
  <c r="EU37" i="51"/>
  <c r="FC37" i="51"/>
  <c r="DM38" i="51"/>
  <c r="DU38" i="51"/>
  <c r="EC38" i="51"/>
  <c r="EL38" i="51"/>
  <c r="ET38" i="51"/>
  <c r="FB38" i="51"/>
  <c r="DN39" i="51"/>
  <c r="DV39" i="51"/>
  <c r="ED39" i="51"/>
  <c r="DH40" i="51"/>
  <c r="DL40" i="51"/>
  <c r="DP40" i="51"/>
  <c r="DT40" i="51"/>
  <c r="DX40" i="51"/>
  <c r="EB40" i="51"/>
  <c r="DM40" i="51"/>
  <c r="DU40" i="51"/>
  <c r="EC40" i="51"/>
  <c r="DN41" i="51"/>
  <c r="DV41" i="51"/>
  <c r="ED41" i="51"/>
  <c r="EM41" i="51"/>
  <c r="EU41" i="51"/>
  <c r="FC41" i="51"/>
  <c r="DM42" i="51"/>
  <c r="DU42" i="51"/>
  <c r="EC42" i="51"/>
  <c r="EL42" i="51"/>
  <c r="ET42" i="51"/>
  <c r="FB42" i="51"/>
  <c r="DN43" i="51"/>
  <c r="DV43" i="51"/>
  <c r="ED43" i="51"/>
  <c r="DH44" i="51"/>
  <c r="DL44" i="51"/>
  <c r="DP44" i="51"/>
  <c r="DT44" i="51"/>
  <c r="DX44" i="51"/>
  <c r="EB44" i="51"/>
  <c r="DM44" i="51"/>
  <c r="DU44" i="51"/>
  <c r="EC44" i="51"/>
  <c r="DN45" i="51"/>
  <c r="DV45" i="51"/>
  <c r="ED45" i="51"/>
  <c r="EM45" i="51"/>
  <c r="EU45" i="51"/>
  <c r="FC45" i="51"/>
  <c r="DM46" i="51"/>
  <c r="DU46" i="51"/>
  <c r="EC46" i="51"/>
  <c r="EL46" i="51"/>
  <c r="ET46" i="51"/>
  <c r="FB46" i="51"/>
  <c r="DN47" i="51"/>
  <c r="DV47" i="51"/>
  <c r="ED47" i="51"/>
  <c r="DH48" i="51"/>
  <c r="DL48" i="51"/>
  <c r="DP48" i="51"/>
  <c r="DT48" i="51"/>
  <c r="DX48" i="51"/>
  <c r="EB48" i="51"/>
  <c r="DM48" i="51"/>
  <c r="DU48" i="51"/>
  <c r="EC48" i="51"/>
  <c r="DN49" i="51"/>
  <c r="DV49" i="51"/>
  <c r="ED49" i="51"/>
  <c r="EM49" i="51"/>
  <c r="EU49" i="51"/>
  <c r="FC49" i="51"/>
  <c r="DM50" i="51"/>
  <c r="DU50" i="51"/>
  <c r="EC50" i="51"/>
  <c r="EL50" i="51"/>
  <c r="ET50" i="51"/>
  <c r="FB50" i="51"/>
  <c r="DN51" i="51"/>
  <c r="DV51" i="51"/>
  <c r="ED51" i="51"/>
  <c r="DH52" i="51"/>
  <c r="DL52" i="51"/>
  <c r="DP52" i="51"/>
  <c r="DT52" i="51"/>
  <c r="DX52" i="51"/>
  <c r="EB52" i="51"/>
  <c r="DM52" i="51"/>
  <c r="DU52" i="51"/>
  <c r="EC52" i="51"/>
  <c r="DN53" i="51"/>
  <c r="DV53" i="51"/>
  <c r="ED53" i="51"/>
  <c r="EM53" i="51"/>
  <c r="EU53" i="51"/>
  <c r="FC53" i="51"/>
  <c r="DM54" i="51"/>
  <c r="DU54" i="51"/>
  <c r="EC54" i="51"/>
  <c r="EL54" i="51"/>
  <c r="ET54" i="51"/>
  <c r="FB54" i="51"/>
  <c r="DN55" i="51"/>
  <c r="DV55" i="51"/>
  <c r="ED55" i="51"/>
  <c r="DH56" i="51"/>
  <c r="DL56" i="51"/>
  <c r="DP56" i="51"/>
  <c r="DT56" i="51"/>
  <c r="DX56" i="51"/>
  <c r="EB56" i="51"/>
  <c r="DM56" i="51"/>
  <c r="DU56" i="51"/>
  <c r="EC56" i="51"/>
  <c r="EK17" i="52"/>
  <c r="DS17" i="52"/>
  <c r="DW17" i="52"/>
  <c r="EA17" i="52"/>
  <c r="EE17" i="52"/>
  <c r="DR17" i="52"/>
  <c r="DZ17" i="52"/>
  <c r="EJ17" i="52"/>
  <c r="DU18" i="52"/>
  <c r="EC18" i="52"/>
  <c r="DG19" i="52"/>
  <c r="DK19" i="52"/>
  <c r="DO19" i="52"/>
  <c r="DS19" i="52"/>
  <c r="DW19" i="52"/>
  <c r="EA19" i="52"/>
  <c r="EE19" i="52"/>
  <c r="DL19" i="52"/>
  <c r="DT19" i="52"/>
  <c r="EB19" i="52"/>
  <c r="DK20" i="52"/>
  <c r="DS20" i="52"/>
  <c r="EA20" i="52"/>
  <c r="DL21" i="52"/>
  <c r="DT21" i="52"/>
  <c r="EB21" i="52"/>
  <c r="EK21" i="52"/>
  <c r="ES21" i="52"/>
  <c r="FA21" i="52"/>
  <c r="DK22" i="52"/>
  <c r="DS22" i="52"/>
  <c r="EA22" i="52"/>
  <c r="EJ22" i="52"/>
  <c r="ER22" i="52"/>
  <c r="FJ22" i="52" s="1"/>
  <c r="BD22" i="52" s="1"/>
  <c r="EZ22" i="52"/>
  <c r="DG23" i="52"/>
  <c r="DK23" i="52"/>
  <c r="DO23" i="52"/>
  <c r="DS23" i="52"/>
  <c r="DW23" i="52"/>
  <c r="EA23" i="52"/>
  <c r="EE23" i="52"/>
  <c r="DL23" i="52"/>
  <c r="DT23" i="52"/>
  <c r="EB23" i="52"/>
  <c r="DK24" i="52"/>
  <c r="DS24" i="52"/>
  <c r="EA24" i="52"/>
  <c r="DL25" i="52"/>
  <c r="DT25" i="52"/>
  <c r="EB25" i="52"/>
  <c r="EK25" i="52"/>
  <c r="ES25" i="52"/>
  <c r="FA25" i="52"/>
  <c r="DK26" i="52"/>
  <c r="DS26" i="52"/>
  <c r="EA26" i="52"/>
  <c r="EJ26" i="52"/>
  <c r="ER26" i="52"/>
  <c r="EZ26" i="52"/>
  <c r="DG27" i="52"/>
  <c r="DK27" i="52"/>
  <c r="DO27" i="52"/>
  <c r="DS27" i="52"/>
  <c r="DW27" i="52"/>
  <c r="EA27" i="52"/>
  <c r="EE27" i="52"/>
  <c r="DL27" i="52"/>
  <c r="DT27" i="52"/>
  <c r="EB27" i="52"/>
  <c r="DK28" i="52"/>
  <c r="DS28" i="52"/>
  <c r="EA28" i="52"/>
  <c r="DL29" i="52"/>
  <c r="DT29" i="52"/>
  <c r="EB29" i="52"/>
  <c r="EK29" i="52"/>
  <c r="ES29" i="52"/>
  <c r="FA29" i="52"/>
  <c r="DK30" i="52"/>
  <c r="DS30" i="52"/>
  <c r="EA30" i="52"/>
  <c r="EJ30" i="52"/>
  <c r="ER30" i="52"/>
  <c r="EZ30" i="52"/>
  <c r="DG31" i="52"/>
  <c r="DK31" i="52"/>
  <c r="DO31" i="52"/>
  <c r="DS31" i="52"/>
  <c r="DW31" i="52"/>
  <c r="EA31" i="52"/>
  <c r="EE31" i="52"/>
  <c r="DL31" i="52"/>
  <c r="DT31" i="52"/>
  <c r="EB31" i="52"/>
  <c r="DK32" i="52"/>
  <c r="DS32" i="52"/>
  <c r="EA32" i="52"/>
  <c r="DL33" i="52"/>
  <c r="DT33" i="52"/>
  <c r="EB33" i="52"/>
  <c r="EK33" i="52"/>
  <c r="ES33" i="52"/>
  <c r="FA33" i="52"/>
  <c r="DK34" i="52"/>
  <c r="DS34" i="52"/>
  <c r="EA34" i="52"/>
  <c r="EJ34" i="52"/>
  <c r="ER34" i="52"/>
  <c r="EZ34" i="52"/>
  <c r="DW35" i="52"/>
  <c r="EA35" i="52"/>
  <c r="EE35" i="52"/>
  <c r="DL35" i="52"/>
  <c r="DT35" i="52"/>
  <c r="EB35" i="52"/>
  <c r="EH37" i="52"/>
  <c r="DH37" i="52"/>
  <c r="EL37" i="52"/>
  <c r="DL37" i="52"/>
  <c r="DP37" i="52"/>
  <c r="EP37" i="52"/>
  <c r="EX37" i="52"/>
  <c r="DX37" i="52"/>
  <c r="FB37" i="52"/>
  <c r="EB37" i="52"/>
  <c r="EG37" i="52"/>
  <c r="DG37" i="52"/>
  <c r="EK37" i="52"/>
  <c r="DK37" i="52"/>
  <c r="EW37" i="52"/>
  <c r="DW37" i="52"/>
  <c r="FA37" i="52"/>
  <c r="EA37" i="52"/>
  <c r="EO37" i="52"/>
  <c r="EH38" i="52"/>
  <c r="DH40" i="52"/>
  <c r="EH40" i="52"/>
  <c r="DL40" i="52"/>
  <c r="EL40" i="52"/>
  <c r="DP40" i="52"/>
  <c r="EP40" i="52"/>
  <c r="DT40" i="52"/>
  <c r="ET40" i="52"/>
  <c r="DX40" i="52"/>
  <c r="EX40" i="52"/>
  <c r="EB40" i="52"/>
  <c r="FB40" i="52"/>
  <c r="DH44" i="52"/>
  <c r="EH44" i="52"/>
  <c r="DL44" i="52"/>
  <c r="EL44" i="52"/>
  <c r="DP44" i="52"/>
  <c r="EP44" i="52"/>
  <c r="DT44" i="52"/>
  <c r="ET44" i="52"/>
  <c r="DX44" i="52"/>
  <c r="EX44" i="52"/>
  <c r="EB44" i="52"/>
  <c r="FB44" i="52"/>
  <c r="EI18" i="51"/>
  <c r="DM18" i="51"/>
  <c r="EC26" i="51"/>
  <c r="DI27" i="51"/>
  <c r="DM27" i="51"/>
  <c r="DQ27" i="51"/>
  <c r="DU27" i="51"/>
  <c r="DY27" i="51"/>
  <c r="EC27" i="51"/>
  <c r="EI27" i="51"/>
  <c r="EN27" i="51"/>
  <c r="EY27" i="51"/>
  <c r="FD27" i="51"/>
  <c r="DH28" i="51"/>
  <c r="DL28" i="51"/>
  <c r="DP28" i="51"/>
  <c r="DT28" i="51"/>
  <c r="DX28" i="51"/>
  <c r="EB28" i="51"/>
  <c r="EH28" i="51"/>
  <c r="EM28" i="51"/>
  <c r="EX28" i="51"/>
  <c r="FC28" i="51"/>
  <c r="DU30" i="51"/>
  <c r="EL30" i="51"/>
  <c r="FB30" i="51"/>
  <c r="DT31" i="51"/>
  <c r="EK31" i="51"/>
  <c r="FA31" i="51"/>
  <c r="DS32" i="51"/>
  <c r="EJ32" i="51"/>
  <c r="EZ32" i="51"/>
  <c r="EJ33" i="51"/>
  <c r="EN33" i="51"/>
  <c r="ER33" i="51"/>
  <c r="EV33" i="51"/>
  <c r="EZ33" i="51"/>
  <c r="FD33" i="51"/>
  <c r="DN33" i="51"/>
  <c r="ED33" i="51"/>
  <c r="EK33" i="51"/>
  <c r="FA33" i="51"/>
  <c r="DJ34" i="51"/>
  <c r="DN34" i="51"/>
  <c r="DR34" i="51"/>
  <c r="DV34" i="51"/>
  <c r="DZ34" i="51"/>
  <c r="ED34" i="51"/>
  <c r="EJ34" i="51"/>
  <c r="EO34" i="51"/>
  <c r="EZ34" i="51"/>
  <c r="FE34" i="51"/>
  <c r="DI35" i="51"/>
  <c r="DM35" i="51"/>
  <c r="DQ35" i="51"/>
  <c r="DU35" i="51"/>
  <c r="DY35" i="51"/>
  <c r="EC35" i="51"/>
  <c r="DR35" i="51"/>
  <c r="DI39" i="51"/>
  <c r="DM39" i="51"/>
  <c r="DQ39" i="51"/>
  <c r="DU39" i="51"/>
  <c r="DY39" i="51"/>
  <c r="EC39" i="51"/>
  <c r="DI43" i="51"/>
  <c r="DM43" i="51"/>
  <c r="DQ43" i="51"/>
  <c r="DU43" i="51"/>
  <c r="DY43" i="51"/>
  <c r="EC43" i="51"/>
  <c r="DI47" i="51"/>
  <c r="DM47" i="51"/>
  <c r="DQ47" i="51"/>
  <c r="DU47" i="51"/>
  <c r="DY47" i="51"/>
  <c r="EC47" i="51"/>
  <c r="DI51" i="51"/>
  <c r="DM51" i="51"/>
  <c r="DQ51" i="51"/>
  <c r="DU51" i="51"/>
  <c r="DY51" i="51"/>
  <c r="EC51" i="51"/>
  <c r="DI55" i="51"/>
  <c r="DM55" i="51"/>
  <c r="DQ55" i="51"/>
  <c r="DU55" i="51"/>
  <c r="DY55" i="51"/>
  <c r="EC55" i="51"/>
  <c r="DT17" i="52"/>
  <c r="EB17" i="52"/>
  <c r="ET18" i="52"/>
  <c r="FB18" i="52"/>
  <c r="DM20" i="52"/>
  <c r="DU20" i="52"/>
  <c r="EC20" i="52"/>
  <c r="EL20" i="52"/>
  <c r="ET20" i="52"/>
  <c r="FB20" i="52"/>
  <c r="DH22" i="52"/>
  <c r="DL22" i="52"/>
  <c r="DP22" i="52"/>
  <c r="DT22" i="52"/>
  <c r="DX22" i="52"/>
  <c r="EB22" i="52"/>
  <c r="DM22" i="52"/>
  <c r="DU22" i="52"/>
  <c r="EC22" i="52"/>
  <c r="DM24" i="52"/>
  <c r="DU24" i="52"/>
  <c r="EC24" i="52"/>
  <c r="EL24" i="52"/>
  <c r="ET24" i="52"/>
  <c r="FB24" i="52"/>
  <c r="DH26" i="52"/>
  <c r="DL26" i="52"/>
  <c r="DP26" i="52"/>
  <c r="DT26" i="52"/>
  <c r="DX26" i="52"/>
  <c r="EB26" i="52"/>
  <c r="DM26" i="52"/>
  <c r="DU26" i="52"/>
  <c r="EC26" i="52"/>
  <c r="DM28" i="52"/>
  <c r="DU28" i="52"/>
  <c r="EC28" i="52"/>
  <c r="EL28" i="52"/>
  <c r="ET28" i="52"/>
  <c r="FB28" i="52"/>
  <c r="DH30" i="52"/>
  <c r="DL30" i="52"/>
  <c r="DP30" i="52"/>
  <c r="DT30" i="52"/>
  <c r="DX30" i="52"/>
  <c r="EB30" i="52"/>
  <c r="DM30" i="52"/>
  <c r="DU30" i="52"/>
  <c r="EC30" i="52"/>
  <c r="DM32" i="52"/>
  <c r="DU32" i="52"/>
  <c r="EC32" i="52"/>
  <c r="EL32" i="52"/>
  <c r="ET32" i="52"/>
  <c r="FB32" i="52"/>
  <c r="DN33" i="52"/>
  <c r="DV33" i="52"/>
  <c r="ED33" i="52"/>
  <c r="DH34" i="52"/>
  <c r="DL34" i="52"/>
  <c r="DP34" i="52"/>
  <c r="DT34" i="52"/>
  <c r="DX34" i="52"/>
  <c r="EB34" i="52"/>
  <c r="DM34" i="52"/>
  <c r="DU34" i="52"/>
  <c r="EC34" i="52"/>
  <c r="DN35" i="52"/>
  <c r="DV35" i="52"/>
  <c r="ED35" i="52"/>
  <c r="EI36" i="52"/>
  <c r="DI36" i="52"/>
  <c r="EM36" i="52"/>
  <c r="DM36" i="52"/>
  <c r="EQ36" i="52"/>
  <c r="DQ36" i="52"/>
  <c r="EU36" i="52"/>
  <c r="DU36" i="52"/>
  <c r="EY36" i="52"/>
  <c r="DY36" i="52"/>
  <c r="FC36" i="52"/>
  <c r="EC36" i="52"/>
  <c r="EH36" i="52"/>
  <c r="DH36" i="52"/>
  <c r="EL36" i="52"/>
  <c r="DL36" i="52"/>
  <c r="EP36" i="52"/>
  <c r="DP36" i="52"/>
  <c r="ET36" i="52"/>
  <c r="DT36" i="52"/>
  <c r="EX36" i="52"/>
  <c r="DX36" i="52"/>
  <c r="FB36" i="52"/>
  <c r="EB36" i="52"/>
  <c r="ET37" i="52"/>
  <c r="DQ38" i="52"/>
  <c r="EI42" i="52"/>
  <c r="DI42" i="52"/>
  <c r="EM42" i="52"/>
  <c r="DM42" i="52"/>
  <c r="EQ42" i="52"/>
  <c r="DQ42" i="52"/>
  <c r="EU42" i="52"/>
  <c r="DU42" i="52"/>
  <c r="EY42" i="52"/>
  <c r="DY42" i="52"/>
  <c r="FC42" i="52"/>
  <c r="EC42" i="52"/>
  <c r="EH42" i="52"/>
  <c r="DH42" i="52"/>
  <c r="EL42" i="52"/>
  <c r="DL42" i="52"/>
  <c r="EP42" i="52"/>
  <c r="DP42" i="52"/>
  <c r="ET42" i="52"/>
  <c r="DT42" i="52"/>
  <c r="EX42" i="52"/>
  <c r="DX42" i="52"/>
  <c r="FB42" i="52"/>
  <c r="EB42" i="52"/>
  <c r="EI46" i="52"/>
  <c r="DI46" i="52"/>
  <c r="EM46" i="52"/>
  <c r="DM46" i="52"/>
  <c r="EQ46" i="52"/>
  <c r="DQ46" i="52"/>
  <c r="EU46" i="52"/>
  <c r="DU46" i="52"/>
  <c r="EY46" i="52"/>
  <c r="DY46" i="52"/>
  <c r="FC46" i="52"/>
  <c r="EC46" i="52"/>
  <c r="EH46" i="52"/>
  <c r="FJ46" i="52" s="1"/>
  <c r="BD46" i="52" s="1"/>
  <c r="DH46" i="52"/>
  <c r="EL46" i="52"/>
  <c r="DL46" i="52"/>
  <c r="EP46" i="52"/>
  <c r="DP46" i="52"/>
  <c r="ET46" i="52"/>
  <c r="DT46" i="52"/>
  <c r="EX46" i="52"/>
  <c r="DX46" i="52"/>
  <c r="FB46" i="52"/>
  <c r="EB46" i="52"/>
  <c r="DY26" i="51"/>
  <c r="DQ30" i="51"/>
  <c r="DP31" i="51"/>
  <c r="DO32" i="51"/>
  <c r="EE32" i="51"/>
  <c r="EG33" i="51"/>
  <c r="EW33" i="51"/>
  <c r="DN35" i="51"/>
  <c r="DZ35" i="51"/>
  <c r="DJ37" i="51"/>
  <c r="DR37" i="51"/>
  <c r="DZ37" i="51"/>
  <c r="EI37" i="51"/>
  <c r="EQ37" i="51"/>
  <c r="EY37" i="51"/>
  <c r="DJ39" i="51"/>
  <c r="DR39" i="51"/>
  <c r="DZ39" i="51"/>
  <c r="DJ41" i="51"/>
  <c r="DR41" i="51"/>
  <c r="DZ41" i="51"/>
  <c r="EI41" i="51"/>
  <c r="EQ41" i="51"/>
  <c r="EY41" i="51"/>
  <c r="DJ43" i="51"/>
  <c r="FG43" i="51" s="1"/>
  <c r="BC43" i="51" s="1"/>
  <c r="DR43" i="51"/>
  <c r="DZ43" i="51"/>
  <c r="DJ45" i="51"/>
  <c r="DR45" i="51"/>
  <c r="DZ45" i="51"/>
  <c r="EI45" i="51"/>
  <c r="EQ45" i="51"/>
  <c r="EY45" i="51"/>
  <c r="DJ47" i="51"/>
  <c r="DR47" i="51"/>
  <c r="DZ47" i="51"/>
  <c r="DJ49" i="51"/>
  <c r="FG49" i="51" s="1"/>
  <c r="BC49" i="51" s="1"/>
  <c r="DR49" i="51"/>
  <c r="DZ49" i="51"/>
  <c r="EI49" i="51"/>
  <c r="EQ49" i="51"/>
  <c r="EY49" i="51"/>
  <c r="DJ51" i="51"/>
  <c r="DR51" i="51"/>
  <c r="DZ51" i="51"/>
  <c r="DJ53" i="51"/>
  <c r="DR53" i="51"/>
  <c r="DZ53" i="51"/>
  <c r="EI53" i="51"/>
  <c r="EQ53" i="51"/>
  <c r="EY53" i="51"/>
  <c r="DJ55" i="51"/>
  <c r="DR55" i="51"/>
  <c r="DZ55" i="51"/>
  <c r="EI50" i="52"/>
  <c r="DI50" i="52"/>
  <c r="EM50" i="52"/>
  <c r="DM50" i="52"/>
  <c r="EQ50" i="52"/>
  <c r="DQ50" i="52"/>
  <c r="EU50" i="52"/>
  <c r="DU50" i="52"/>
  <c r="EY50" i="52"/>
  <c r="DY50" i="52"/>
  <c r="FC50" i="52"/>
  <c r="EC50" i="52"/>
  <c r="EH51" i="52"/>
  <c r="DH51" i="52"/>
  <c r="EL51" i="52"/>
  <c r="DL51" i="52"/>
  <c r="EP51" i="52"/>
  <c r="DP51" i="52"/>
  <c r="ET51" i="52"/>
  <c r="DT51" i="52"/>
  <c r="EX51" i="52"/>
  <c r="DX51" i="52"/>
  <c r="FB51" i="52"/>
  <c r="EB51" i="52"/>
  <c r="EG53" i="52"/>
  <c r="EO53" i="52"/>
  <c r="EW53" i="52"/>
  <c r="FE53" i="52"/>
  <c r="EI54" i="52"/>
  <c r="DI54" i="52"/>
  <c r="EM54" i="52"/>
  <c r="DM54" i="52"/>
  <c r="EQ54" i="52"/>
  <c r="DQ54" i="52"/>
  <c r="EU54" i="52"/>
  <c r="DU54" i="52"/>
  <c r="EY54" i="52"/>
  <c r="DY54" i="52"/>
  <c r="FC54" i="52"/>
  <c r="EC54" i="52"/>
  <c r="EH55" i="52"/>
  <c r="DH55" i="52"/>
  <c r="EL55" i="52"/>
  <c r="DL55" i="52"/>
  <c r="EP55" i="52"/>
  <c r="DP55" i="52"/>
  <c r="ET55" i="52"/>
  <c r="DT55" i="52"/>
  <c r="EX55" i="52"/>
  <c r="DX55" i="52"/>
  <c r="FB55" i="52"/>
  <c r="EB55" i="52"/>
  <c r="EI19" i="53"/>
  <c r="DI19" i="53"/>
  <c r="EM19" i="53"/>
  <c r="DM19" i="53"/>
  <c r="EQ19" i="53"/>
  <c r="DQ19" i="53"/>
  <c r="EU19" i="53"/>
  <c r="DU19" i="53"/>
  <c r="EY19" i="53"/>
  <c r="DY19" i="53"/>
  <c r="FC19" i="53"/>
  <c r="EC19" i="53"/>
  <c r="EH20" i="53"/>
  <c r="DH20" i="53"/>
  <c r="EL20" i="53"/>
  <c r="DL20" i="53"/>
  <c r="EP20" i="53"/>
  <c r="DP20" i="53"/>
  <c r="ET20" i="53"/>
  <c r="DT20" i="53"/>
  <c r="EX20" i="53"/>
  <c r="DX20" i="53"/>
  <c r="FB20" i="53"/>
  <c r="EB20" i="53"/>
  <c r="EG22" i="53"/>
  <c r="EO22" i="53"/>
  <c r="EW22" i="53"/>
  <c r="FE22" i="53"/>
  <c r="EI23" i="53"/>
  <c r="DI23" i="53"/>
  <c r="EM23" i="53"/>
  <c r="DM23" i="53"/>
  <c r="EQ23" i="53"/>
  <c r="DQ23" i="53"/>
  <c r="EU23" i="53"/>
  <c r="DU23" i="53"/>
  <c r="EY23" i="53"/>
  <c r="DY23" i="53"/>
  <c r="FC23" i="53"/>
  <c r="EC23" i="53"/>
  <c r="EH24" i="53"/>
  <c r="DH24" i="53"/>
  <c r="EL24" i="53"/>
  <c r="DL24" i="53"/>
  <c r="EP24" i="53"/>
  <c r="DP24" i="53"/>
  <c r="ET24" i="53"/>
  <c r="DT24" i="53"/>
  <c r="EX24" i="53"/>
  <c r="DX24" i="53"/>
  <c r="FB24" i="53"/>
  <c r="EB24" i="53"/>
  <c r="DZ27" i="53"/>
  <c r="FA28" i="53"/>
  <c r="EJ29" i="53"/>
  <c r="EU30" i="53"/>
  <c r="DL31" i="53"/>
  <c r="EL31" i="53"/>
  <c r="DP31" i="53"/>
  <c r="EP31" i="53"/>
  <c r="EB31" i="53"/>
  <c r="FB31" i="53"/>
  <c r="EH31" i="53"/>
  <c r="DL32" i="53"/>
  <c r="EH32" i="53"/>
  <c r="EG35" i="53"/>
  <c r="DG35" i="53"/>
  <c r="EK35" i="53"/>
  <c r="DK35" i="53"/>
  <c r="EW35" i="53"/>
  <c r="DW35" i="53"/>
  <c r="FA35" i="53"/>
  <c r="EA35" i="53"/>
  <c r="DR35" i="53"/>
  <c r="ER35" i="53"/>
  <c r="DN35" i="53"/>
  <c r="EE35" i="53"/>
  <c r="DG36" i="53"/>
  <c r="EG36" i="53"/>
  <c r="EG45" i="53"/>
  <c r="DG45" i="53"/>
  <c r="EO45" i="53"/>
  <c r="DO45" i="53"/>
  <c r="EW45" i="53"/>
  <c r="DW45" i="53"/>
  <c r="FE45" i="53"/>
  <c r="EE45" i="53"/>
  <c r="DK19" i="54"/>
  <c r="EA19" i="54"/>
  <c r="EI17" i="52"/>
  <c r="EM17" i="52"/>
  <c r="EL17" i="52"/>
  <c r="EP17" i="52"/>
  <c r="DN18" i="52"/>
  <c r="EU37" i="52"/>
  <c r="DJ38" i="52"/>
  <c r="DN38" i="52"/>
  <c r="DR38" i="52"/>
  <c r="DV38" i="52"/>
  <c r="DZ38" i="52"/>
  <c r="ED38" i="52"/>
  <c r="EJ38" i="52"/>
  <c r="EO38" i="52"/>
  <c r="EZ38" i="52"/>
  <c r="FE38" i="52"/>
  <c r="EJ41" i="52"/>
  <c r="DJ41" i="52"/>
  <c r="EN41" i="52"/>
  <c r="DN41" i="52"/>
  <c r="ER41" i="52"/>
  <c r="DR41" i="52"/>
  <c r="EV41" i="52"/>
  <c r="DV41" i="52"/>
  <c r="EZ41" i="52"/>
  <c r="DZ41" i="52"/>
  <c r="FD41" i="52"/>
  <c r="ED41" i="52"/>
  <c r="DI41" i="52"/>
  <c r="DQ41" i="52"/>
  <c r="DY41" i="52"/>
  <c r="EJ45" i="52"/>
  <c r="DJ45" i="52"/>
  <c r="EN45" i="52"/>
  <c r="DN45" i="52"/>
  <c r="ER45" i="52"/>
  <c r="DR45" i="52"/>
  <c r="EV45" i="52"/>
  <c r="DV45" i="52"/>
  <c r="EZ45" i="52"/>
  <c r="DZ45" i="52"/>
  <c r="FD45" i="52"/>
  <c r="ED45" i="52"/>
  <c r="DI45" i="52"/>
  <c r="DQ45" i="52"/>
  <c r="DY45" i="52"/>
  <c r="EH48" i="52"/>
  <c r="EP48" i="52"/>
  <c r="EX48" i="52"/>
  <c r="EJ49" i="52"/>
  <c r="DJ49" i="52"/>
  <c r="EN49" i="52"/>
  <c r="DN49" i="52"/>
  <c r="ER49" i="52"/>
  <c r="DR49" i="52"/>
  <c r="EV49" i="52"/>
  <c r="DV49" i="52"/>
  <c r="EZ49" i="52"/>
  <c r="DZ49" i="52"/>
  <c r="FD49" i="52"/>
  <c r="ED49" i="52"/>
  <c r="DI49" i="52"/>
  <c r="DQ49" i="52"/>
  <c r="DY49" i="52"/>
  <c r="DH50" i="52"/>
  <c r="DP50" i="52"/>
  <c r="DX50" i="52"/>
  <c r="DG51" i="52"/>
  <c r="DO51" i="52"/>
  <c r="DW51" i="52"/>
  <c r="EE51" i="52"/>
  <c r="EH52" i="52"/>
  <c r="EP52" i="52"/>
  <c r="EX52" i="52"/>
  <c r="EJ53" i="52"/>
  <c r="DJ53" i="52"/>
  <c r="EN53" i="52"/>
  <c r="DN53" i="52"/>
  <c r="ER53" i="52"/>
  <c r="DR53" i="52"/>
  <c r="EV53" i="52"/>
  <c r="DV53" i="52"/>
  <c r="EZ53" i="52"/>
  <c r="DZ53" i="52"/>
  <c r="FD53" i="52"/>
  <c r="ED53" i="52"/>
  <c r="DI53" i="52"/>
  <c r="DQ53" i="52"/>
  <c r="DY53" i="52"/>
  <c r="DH54" i="52"/>
  <c r="DP54" i="52"/>
  <c r="DX54" i="52"/>
  <c r="DG55" i="52"/>
  <c r="DO55" i="52"/>
  <c r="DW55" i="52"/>
  <c r="EE55" i="52"/>
  <c r="EH56" i="52"/>
  <c r="EP56" i="52"/>
  <c r="EX56" i="52"/>
  <c r="EH17" i="53"/>
  <c r="DH17" i="53"/>
  <c r="EL17" i="53"/>
  <c r="DL17" i="53"/>
  <c r="EP17" i="53"/>
  <c r="DP17" i="53"/>
  <c r="ET17" i="53"/>
  <c r="DT17" i="53"/>
  <c r="EX17" i="53"/>
  <c r="DX17" i="53"/>
  <c r="FB17" i="53"/>
  <c r="EB17" i="53"/>
  <c r="EM17" i="53"/>
  <c r="EU17" i="53"/>
  <c r="FC17" i="53"/>
  <c r="DH18" i="53"/>
  <c r="EH18" i="53"/>
  <c r="DH19" i="53"/>
  <c r="DP19" i="53"/>
  <c r="DX19" i="53"/>
  <c r="DG20" i="53"/>
  <c r="DO20" i="53"/>
  <c r="DW20" i="53"/>
  <c r="EE20" i="53"/>
  <c r="EH21" i="53"/>
  <c r="EP21" i="53"/>
  <c r="EX21" i="53"/>
  <c r="EJ22" i="53"/>
  <c r="DJ22" i="53"/>
  <c r="EN22" i="53"/>
  <c r="DN22" i="53"/>
  <c r="ER22" i="53"/>
  <c r="DR22" i="53"/>
  <c r="EV22" i="53"/>
  <c r="DV22" i="53"/>
  <c r="EZ22" i="53"/>
  <c r="DZ22" i="53"/>
  <c r="FD22" i="53"/>
  <c r="ED22" i="53"/>
  <c r="DI22" i="53"/>
  <c r="DQ22" i="53"/>
  <c r="DY22" i="53"/>
  <c r="DH23" i="53"/>
  <c r="DP23" i="53"/>
  <c r="DX23" i="53"/>
  <c r="DG24" i="53"/>
  <c r="DO24" i="53"/>
  <c r="DW24" i="53"/>
  <c r="EE24" i="53"/>
  <c r="EH25" i="53"/>
  <c r="EP25" i="53"/>
  <c r="EX25" i="53"/>
  <c r="DK26" i="53"/>
  <c r="DT26" i="53"/>
  <c r="EE26" i="53"/>
  <c r="EW26" i="53"/>
  <c r="DJ27" i="53"/>
  <c r="DS27" i="53"/>
  <c r="ED27" i="53"/>
  <c r="EV27" i="53"/>
  <c r="EJ28" i="53"/>
  <c r="EN28" i="53"/>
  <c r="ER28" i="53"/>
  <c r="DR28" i="53"/>
  <c r="EV28" i="53"/>
  <c r="DV28" i="53"/>
  <c r="EZ28" i="53"/>
  <c r="FD28" i="53"/>
  <c r="DM28" i="53"/>
  <c r="EM28" i="53"/>
  <c r="EC28" i="53"/>
  <c r="FC28" i="53"/>
  <c r="DJ28" i="53"/>
  <c r="EG28" i="53"/>
  <c r="EQ28" i="53"/>
  <c r="EK29" i="53"/>
  <c r="DN30" i="53"/>
  <c r="EY30" i="53"/>
  <c r="DU31" i="53"/>
  <c r="EU31" i="53"/>
  <c r="DQ31" i="53"/>
  <c r="EI31" i="53"/>
  <c r="DX32" i="53"/>
  <c r="ET32" i="53"/>
  <c r="EI33" i="53"/>
  <c r="DI33" i="53"/>
  <c r="EM33" i="53"/>
  <c r="DM33" i="53"/>
  <c r="EY33" i="53"/>
  <c r="DY33" i="53"/>
  <c r="FC33" i="53"/>
  <c r="EC33" i="53"/>
  <c r="DT33" i="53"/>
  <c r="ET33" i="53"/>
  <c r="DQ33" i="53"/>
  <c r="EH34" i="53"/>
  <c r="DH34" i="53"/>
  <c r="EL34" i="53"/>
  <c r="DL34" i="53"/>
  <c r="EX34" i="53"/>
  <c r="DX34" i="53"/>
  <c r="FB34" i="53"/>
  <c r="EB34" i="53"/>
  <c r="DS34" i="53"/>
  <c r="ES34" i="53"/>
  <c r="DP34" i="53"/>
  <c r="DO35" i="53"/>
  <c r="EJ35" i="53"/>
  <c r="EK36" i="53"/>
  <c r="DS37" i="53"/>
  <c r="DS39" i="53"/>
  <c r="EZ39" i="53"/>
  <c r="EG41" i="53"/>
  <c r="DG41" i="53"/>
  <c r="EO41" i="53"/>
  <c r="DO41" i="53"/>
  <c r="EW41" i="53"/>
  <c r="DW41" i="53"/>
  <c r="FE41" i="53"/>
  <c r="EE41" i="53"/>
  <c r="EG43" i="53"/>
  <c r="DG43" i="53"/>
  <c r="EO43" i="53"/>
  <c r="DO43" i="53"/>
  <c r="EW43" i="53"/>
  <c r="DW43" i="53"/>
  <c r="FE43" i="53"/>
  <c r="EE43" i="53"/>
  <c r="DN43" i="53"/>
  <c r="EN43" i="53"/>
  <c r="DV43" i="53"/>
  <c r="EV43" i="53"/>
  <c r="ED43" i="53"/>
  <c r="FD43" i="53"/>
  <c r="EJ43" i="53"/>
  <c r="EA45" i="53"/>
  <c r="DS47" i="53"/>
  <c r="EZ47" i="53"/>
  <c r="DK49" i="53"/>
  <c r="EA49" i="53"/>
  <c r="EG51" i="53"/>
  <c r="DG51" i="53"/>
  <c r="EO51" i="53"/>
  <c r="DO51" i="53"/>
  <c r="EW51" i="53"/>
  <c r="DW51" i="53"/>
  <c r="FE51" i="53"/>
  <c r="EE51" i="53"/>
  <c r="DN51" i="53"/>
  <c r="EN51" i="53"/>
  <c r="DV51" i="53"/>
  <c r="EV51" i="53"/>
  <c r="ED51" i="53"/>
  <c r="FD51" i="53"/>
  <c r="EA51" i="53"/>
  <c r="DK53" i="53"/>
  <c r="EA53" i="53"/>
  <c r="EG55" i="53"/>
  <c r="DG55" i="53"/>
  <c r="EO55" i="53"/>
  <c r="DO55" i="53"/>
  <c r="EW55" i="53"/>
  <c r="DW55" i="53"/>
  <c r="FE55" i="53"/>
  <c r="EE55" i="53"/>
  <c r="DN55" i="53"/>
  <c r="EN55" i="53"/>
  <c r="DV55" i="53"/>
  <c r="EV55" i="53"/>
  <c r="EJ55" i="53"/>
  <c r="EK38" i="52"/>
  <c r="FA38" i="52"/>
  <c r="EK41" i="52"/>
  <c r="ES41" i="52"/>
  <c r="FA41" i="52"/>
  <c r="EK45" i="52"/>
  <c r="ES45" i="52"/>
  <c r="FA45" i="52"/>
  <c r="EK49" i="52"/>
  <c r="ES49" i="52"/>
  <c r="FA49" i="52"/>
  <c r="EK53" i="52"/>
  <c r="ES53" i="52"/>
  <c r="FA53" i="52"/>
  <c r="EK22" i="53"/>
  <c r="ES22" i="53"/>
  <c r="FA22" i="53"/>
  <c r="EG27" i="53"/>
  <c r="DG27" i="53"/>
  <c r="EK27" i="53"/>
  <c r="DK27" i="53"/>
  <c r="EW27" i="53"/>
  <c r="DW27" i="53"/>
  <c r="FA27" i="53"/>
  <c r="EA27" i="53"/>
  <c r="DR27" i="53"/>
  <c r="ER27" i="53"/>
  <c r="DN27" i="53"/>
  <c r="EE27" i="53"/>
  <c r="DO28" i="53"/>
  <c r="EO28" i="53"/>
  <c r="DS28" i="53"/>
  <c r="ES28" i="53"/>
  <c r="EE28" i="53"/>
  <c r="FE28" i="53"/>
  <c r="EK28" i="53"/>
  <c r="DN29" i="53"/>
  <c r="EN29" i="53"/>
  <c r="DR29" i="53"/>
  <c r="ER29" i="53"/>
  <c r="ED29" i="53"/>
  <c r="FD29" i="53"/>
  <c r="EV29" i="53"/>
  <c r="DM30" i="53"/>
  <c r="EM30" i="53"/>
  <c r="DQ30" i="53"/>
  <c r="EQ30" i="53"/>
  <c r="EC30" i="53"/>
  <c r="FC30" i="53"/>
  <c r="EI30" i="53"/>
  <c r="DP32" i="53"/>
  <c r="EP32" i="53"/>
  <c r="EB32" i="53"/>
  <c r="DN18" i="54"/>
  <c r="EN18" i="54"/>
  <c r="ER18" i="54"/>
  <c r="DR18" i="54"/>
  <c r="EV18" i="54"/>
  <c r="DV18" i="54"/>
  <c r="EZ18" i="54"/>
  <c r="DZ18" i="54"/>
  <c r="FD18" i="54"/>
  <c r="ED18" i="54"/>
  <c r="EG19" i="54"/>
  <c r="DG19" i="54"/>
  <c r="EO19" i="54"/>
  <c r="DO19" i="54"/>
  <c r="EW19" i="54"/>
  <c r="DW19" i="54"/>
  <c r="FE19" i="54"/>
  <c r="EE19" i="54"/>
  <c r="DS19" i="54"/>
  <c r="EG26" i="54"/>
  <c r="DG26" i="54"/>
  <c r="FG26" i="54" s="1"/>
  <c r="BC26" i="54" s="1"/>
  <c r="EK26" i="54"/>
  <c r="DK26" i="54"/>
  <c r="EO26" i="54"/>
  <c r="DO26" i="54"/>
  <c r="ES26" i="54"/>
  <c r="DS26" i="54"/>
  <c r="EW26" i="54"/>
  <c r="DW26" i="54"/>
  <c r="FA26" i="54"/>
  <c r="EA26" i="54"/>
  <c r="FE26" i="54"/>
  <c r="EE26" i="54"/>
  <c r="EG30" i="54"/>
  <c r="DG30" i="54"/>
  <c r="EK30" i="54"/>
  <c r="DK30" i="54"/>
  <c r="EO30" i="54"/>
  <c r="DO30" i="54"/>
  <c r="ES30" i="54"/>
  <c r="DS30" i="54"/>
  <c r="EW30" i="54"/>
  <c r="DW30" i="54"/>
  <c r="FA30" i="54"/>
  <c r="EA30" i="54"/>
  <c r="FE30" i="54"/>
  <c r="EE30" i="54"/>
  <c r="EG34" i="54"/>
  <c r="DG34" i="54"/>
  <c r="EK34" i="54"/>
  <c r="DK34" i="54"/>
  <c r="EO34" i="54"/>
  <c r="DO34" i="54"/>
  <c r="ES34" i="54"/>
  <c r="DS34" i="54"/>
  <c r="EW34" i="54"/>
  <c r="DW34" i="54"/>
  <c r="FA34" i="54"/>
  <c r="EA34" i="54"/>
  <c r="FE34" i="54"/>
  <c r="EE34" i="54"/>
  <c r="EG38" i="54"/>
  <c r="DG38" i="54"/>
  <c r="EK38" i="54"/>
  <c r="DK38" i="54"/>
  <c r="EO38" i="54"/>
  <c r="DO38" i="54"/>
  <c r="ES38" i="54"/>
  <c r="DS38" i="54"/>
  <c r="EW38" i="54"/>
  <c r="DW38" i="54"/>
  <c r="FA38" i="54"/>
  <c r="EA38" i="54"/>
  <c r="FE38" i="54"/>
  <c r="EE38" i="54"/>
  <c r="EG42" i="54"/>
  <c r="DG42" i="54"/>
  <c r="EK42" i="54"/>
  <c r="DK42" i="54"/>
  <c r="EO42" i="54"/>
  <c r="DO42" i="54"/>
  <c r="ES42" i="54"/>
  <c r="DS42" i="54"/>
  <c r="EW42" i="54"/>
  <c r="DW42" i="54"/>
  <c r="FA42" i="54"/>
  <c r="EA42" i="54"/>
  <c r="FE42" i="54"/>
  <c r="EE42" i="54"/>
  <c r="EG46" i="54"/>
  <c r="DG46" i="54"/>
  <c r="EK46" i="54"/>
  <c r="DK46" i="54"/>
  <c r="EO46" i="54"/>
  <c r="DO46" i="54"/>
  <c r="ES46" i="54"/>
  <c r="DS46" i="54"/>
  <c r="EW46" i="54"/>
  <c r="DW46" i="54"/>
  <c r="FA46" i="54"/>
  <c r="EA46" i="54"/>
  <c r="FE46" i="54"/>
  <c r="EE46" i="54"/>
  <c r="EJ46" i="54"/>
  <c r="DJ46" i="54"/>
  <c r="EN46" i="54"/>
  <c r="DN46" i="54"/>
  <c r="ER46" i="54"/>
  <c r="DR46" i="54"/>
  <c r="EV46" i="54"/>
  <c r="DV46" i="54"/>
  <c r="EZ46" i="54"/>
  <c r="DZ46" i="54"/>
  <c r="FD46" i="54"/>
  <c r="ED46" i="54"/>
  <c r="EG54" i="54"/>
  <c r="DG54" i="54"/>
  <c r="EK54" i="54"/>
  <c r="DK54" i="54"/>
  <c r="EO54" i="54"/>
  <c r="DO54" i="54"/>
  <c r="ES54" i="54"/>
  <c r="DS54" i="54"/>
  <c r="EW54" i="54"/>
  <c r="DW54" i="54"/>
  <c r="FA54" i="54"/>
  <c r="EA54" i="54"/>
  <c r="FE54" i="54"/>
  <c r="EE54" i="54"/>
  <c r="EJ54" i="54"/>
  <c r="DJ54" i="54"/>
  <c r="EN54" i="54"/>
  <c r="DN54" i="54"/>
  <c r="ER54" i="54"/>
  <c r="DR54" i="54"/>
  <c r="EV54" i="54"/>
  <c r="DV54" i="54"/>
  <c r="EZ54" i="54"/>
  <c r="DZ54" i="54"/>
  <c r="FD54" i="54"/>
  <c r="ED54" i="54"/>
  <c r="DK17" i="52"/>
  <c r="EL18" i="52"/>
  <c r="EK18" i="52"/>
  <c r="DO18" i="52"/>
  <c r="DM37" i="52"/>
  <c r="EC37" i="52"/>
  <c r="ER38" i="52"/>
  <c r="EG40" i="52"/>
  <c r="DG40" i="52"/>
  <c r="EK40" i="52"/>
  <c r="DK40" i="52"/>
  <c r="EO40" i="52"/>
  <c r="DO40" i="52"/>
  <c r="ES40" i="52"/>
  <c r="DS40" i="52"/>
  <c r="EW40" i="52"/>
  <c r="DW40" i="52"/>
  <c r="FA40" i="52"/>
  <c r="EA40" i="52"/>
  <c r="FE40" i="52"/>
  <c r="EE40" i="52"/>
  <c r="DM41" i="52"/>
  <c r="DU41" i="52"/>
  <c r="EC41" i="52"/>
  <c r="EG44" i="52"/>
  <c r="DG44" i="52"/>
  <c r="FG44" i="52" s="1"/>
  <c r="BC44" i="52" s="1"/>
  <c r="EK44" i="52"/>
  <c r="DK44" i="52"/>
  <c r="EO44" i="52"/>
  <c r="DO44" i="52"/>
  <c r="ES44" i="52"/>
  <c r="DS44" i="52"/>
  <c r="EW44" i="52"/>
  <c r="DW44" i="52"/>
  <c r="FA44" i="52"/>
  <c r="EA44" i="52"/>
  <c r="FE44" i="52"/>
  <c r="EE44" i="52"/>
  <c r="DM45" i="52"/>
  <c r="DU45" i="52"/>
  <c r="EC45" i="52"/>
  <c r="EG48" i="52"/>
  <c r="DG48" i="52"/>
  <c r="EK48" i="52"/>
  <c r="DK48" i="52"/>
  <c r="EO48" i="52"/>
  <c r="DO48" i="52"/>
  <c r="ES48" i="52"/>
  <c r="DS48" i="52"/>
  <c r="EW48" i="52"/>
  <c r="DW48" i="52"/>
  <c r="FA48" i="52"/>
  <c r="EA48" i="52"/>
  <c r="FE48" i="52"/>
  <c r="EE48" i="52"/>
  <c r="EL48" i="52"/>
  <c r="ET48" i="52"/>
  <c r="FB48" i="52"/>
  <c r="DM49" i="52"/>
  <c r="DU49" i="52"/>
  <c r="EC49" i="52"/>
  <c r="DL50" i="52"/>
  <c r="DT50" i="52"/>
  <c r="EB50" i="52"/>
  <c r="DK51" i="52"/>
  <c r="DS51" i="52"/>
  <c r="EA51" i="52"/>
  <c r="EG52" i="52"/>
  <c r="DG52" i="52"/>
  <c r="EK52" i="52"/>
  <c r="DK52" i="52"/>
  <c r="EO52" i="52"/>
  <c r="DO52" i="52"/>
  <c r="ES52" i="52"/>
  <c r="DS52" i="52"/>
  <c r="EW52" i="52"/>
  <c r="DW52" i="52"/>
  <c r="FA52" i="52"/>
  <c r="EA52" i="52"/>
  <c r="FE52" i="52"/>
  <c r="EE52" i="52"/>
  <c r="EL52" i="52"/>
  <c r="ET52" i="52"/>
  <c r="FB52" i="52"/>
  <c r="DM53" i="52"/>
  <c r="DU53" i="52"/>
  <c r="EC53" i="52"/>
  <c r="DL54" i="52"/>
  <c r="DT54" i="52"/>
  <c r="EB54" i="52"/>
  <c r="DK55" i="52"/>
  <c r="DS55" i="52"/>
  <c r="EA55" i="52"/>
  <c r="EG56" i="52"/>
  <c r="DG56" i="52"/>
  <c r="EK56" i="52"/>
  <c r="DK56" i="52"/>
  <c r="EO56" i="52"/>
  <c r="DO56" i="52"/>
  <c r="ES56" i="52"/>
  <c r="DS56" i="52"/>
  <c r="EW56" i="52"/>
  <c r="DW56" i="52"/>
  <c r="FA56" i="52"/>
  <c r="EA56" i="52"/>
  <c r="FE56" i="52"/>
  <c r="EE56" i="52"/>
  <c r="EL56" i="52"/>
  <c r="ET56" i="52"/>
  <c r="FB56" i="52"/>
  <c r="EI17" i="53"/>
  <c r="EQ17" i="53"/>
  <c r="EY17" i="53"/>
  <c r="ER18" i="53"/>
  <c r="EV18" i="53"/>
  <c r="EZ18" i="53"/>
  <c r="FD18" i="53"/>
  <c r="EG18" i="53"/>
  <c r="DL19" i="53"/>
  <c r="DT19" i="53"/>
  <c r="EB19" i="53"/>
  <c r="DK20" i="53"/>
  <c r="DS20" i="53"/>
  <c r="EA20" i="53"/>
  <c r="EG21" i="53"/>
  <c r="DG21" i="53"/>
  <c r="FG21" i="53" s="1"/>
  <c r="BC21" i="53" s="1"/>
  <c r="EK21" i="53"/>
  <c r="DK21" i="53"/>
  <c r="EO21" i="53"/>
  <c r="DO21" i="53"/>
  <c r="ES21" i="53"/>
  <c r="DS21" i="53"/>
  <c r="EW21" i="53"/>
  <c r="DW21" i="53"/>
  <c r="FA21" i="53"/>
  <c r="EA21" i="53"/>
  <c r="FE21" i="53"/>
  <c r="EE21" i="53"/>
  <c r="EL21" i="53"/>
  <c r="ET21" i="53"/>
  <c r="FB21" i="53"/>
  <c r="DL23" i="53"/>
  <c r="DT23" i="53"/>
  <c r="EB23" i="53"/>
  <c r="DK24" i="53"/>
  <c r="DS24" i="53"/>
  <c r="EA24" i="53"/>
  <c r="EG25" i="53"/>
  <c r="DG25" i="53"/>
  <c r="EK25" i="53"/>
  <c r="DK25" i="53"/>
  <c r="EO25" i="53"/>
  <c r="DO25" i="53"/>
  <c r="ES25" i="53"/>
  <c r="DS25" i="53"/>
  <c r="EW25" i="53"/>
  <c r="DW25" i="53"/>
  <c r="FA25" i="53"/>
  <c r="EA25" i="53"/>
  <c r="FE25" i="53"/>
  <c r="EE25" i="53"/>
  <c r="EL25" i="53"/>
  <c r="ET25" i="53"/>
  <c r="FB25" i="53"/>
  <c r="EH26" i="53"/>
  <c r="DH26" i="53"/>
  <c r="EL26" i="53"/>
  <c r="DL26" i="53"/>
  <c r="EX26" i="53"/>
  <c r="DX26" i="53"/>
  <c r="FB26" i="53"/>
  <c r="EB26" i="53"/>
  <c r="DS26" i="53"/>
  <c r="ES26" i="53"/>
  <c r="DP26" i="53"/>
  <c r="DO27" i="53"/>
  <c r="EW28" i="53"/>
  <c r="DG29" i="53"/>
  <c r="EG29" i="53"/>
  <c r="DW29" i="53"/>
  <c r="EW29" i="53"/>
  <c r="EZ29" i="53"/>
  <c r="DV30" i="53"/>
  <c r="EV30" i="53"/>
  <c r="DR30" i="53"/>
  <c r="EJ30" i="53"/>
  <c r="EX31" i="53"/>
  <c r="DS35" i="53"/>
  <c r="ED35" i="53"/>
  <c r="EV35" i="53"/>
  <c r="EN36" i="53"/>
  <c r="DN36" i="53"/>
  <c r="EV36" i="53"/>
  <c r="DV36" i="53"/>
  <c r="FD36" i="53"/>
  <c r="ED36" i="53"/>
  <c r="DM36" i="53"/>
  <c r="EM36" i="53"/>
  <c r="DU36" i="53"/>
  <c r="EU36" i="53"/>
  <c r="EC36" i="53"/>
  <c r="FC36" i="53"/>
  <c r="EG37" i="53"/>
  <c r="FJ37" i="53" s="1"/>
  <c r="BD37" i="53" s="1"/>
  <c r="DG37" i="53"/>
  <c r="FG37" i="53" s="1"/>
  <c r="BC37" i="53" s="1"/>
  <c r="EO37" i="53"/>
  <c r="DO37" i="53"/>
  <c r="EW37" i="53"/>
  <c r="DW37" i="53"/>
  <c r="FE37" i="53"/>
  <c r="EE37" i="53"/>
  <c r="EN38" i="53"/>
  <c r="DN38" i="53"/>
  <c r="EV38" i="53"/>
  <c r="DV38" i="53"/>
  <c r="FD38" i="53"/>
  <c r="ED38" i="53"/>
  <c r="EG39" i="53"/>
  <c r="DG39" i="53"/>
  <c r="EO39" i="53"/>
  <c r="DO39" i="53"/>
  <c r="EW39" i="53"/>
  <c r="DW39" i="53"/>
  <c r="FE39" i="53"/>
  <c r="EE39" i="53"/>
  <c r="DN39" i="53"/>
  <c r="EN39" i="53"/>
  <c r="DV39" i="53"/>
  <c r="EV39" i="53"/>
  <c r="ED39" i="53"/>
  <c r="FD39" i="53"/>
  <c r="EJ39" i="53"/>
  <c r="EJ40" i="53"/>
  <c r="DJ40" i="53"/>
  <c r="EN40" i="53"/>
  <c r="DN40" i="53"/>
  <c r="ER40" i="53"/>
  <c r="DR40" i="53"/>
  <c r="EV40" i="53"/>
  <c r="DV40" i="53"/>
  <c r="EZ40" i="53"/>
  <c r="DZ40" i="53"/>
  <c r="DS45" i="53"/>
  <c r="EG47" i="53"/>
  <c r="DG47" i="53"/>
  <c r="EO47" i="53"/>
  <c r="DO47" i="53"/>
  <c r="EW47" i="53"/>
  <c r="DW47" i="53"/>
  <c r="FE47" i="53"/>
  <c r="EE47" i="53"/>
  <c r="DN47" i="53"/>
  <c r="EN47" i="53"/>
  <c r="DV47" i="53"/>
  <c r="EV47" i="53"/>
  <c r="ED47" i="53"/>
  <c r="FD47" i="53"/>
  <c r="EJ47" i="53"/>
  <c r="EG49" i="53"/>
  <c r="DG49" i="53"/>
  <c r="EO49" i="53"/>
  <c r="DO49" i="53"/>
  <c r="EW49" i="53"/>
  <c r="DW49" i="53"/>
  <c r="FE49" i="53"/>
  <c r="EE49" i="53"/>
  <c r="DS49" i="53"/>
  <c r="EG53" i="53"/>
  <c r="DG53" i="53"/>
  <c r="EO53" i="53"/>
  <c r="DO53" i="53"/>
  <c r="EW53" i="53"/>
  <c r="DW53" i="53"/>
  <c r="FE53" i="53"/>
  <c r="EE53" i="53"/>
  <c r="DS53" i="53"/>
  <c r="DQ18" i="53"/>
  <c r="DU18" i="53"/>
  <c r="DY18" i="53"/>
  <c r="EC18" i="53"/>
  <c r="EI26" i="53"/>
  <c r="EY26" i="53"/>
  <c r="EH27" i="53"/>
  <c r="EX27" i="53"/>
  <c r="EH28" i="53"/>
  <c r="EX28" i="53"/>
  <c r="DN32" i="53"/>
  <c r="ED32" i="53"/>
  <c r="EU32" i="53"/>
  <c r="EJ33" i="53"/>
  <c r="EZ33" i="53"/>
  <c r="EI34" i="53"/>
  <c r="EY34" i="53"/>
  <c r="EH35" i="53"/>
  <c r="EX35" i="53"/>
  <c r="ED40" i="53"/>
  <c r="EM40" i="53"/>
  <c r="EU40" i="53"/>
  <c r="FC40" i="53"/>
  <c r="DN44" i="53"/>
  <c r="DV44" i="53"/>
  <c r="ED44" i="53"/>
  <c r="EM44" i="53"/>
  <c r="EU44" i="53"/>
  <c r="DM45" i="53"/>
  <c r="DN46" i="53"/>
  <c r="DV46" i="53"/>
  <c r="ED46" i="53"/>
  <c r="DN48" i="53"/>
  <c r="DV48" i="53"/>
  <c r="ED48" i="53"/>
  <c r="EM48" i="53"/>
  <c r="DN50" i="53"/>
  <c r="DV50" i="53"/>
  <c r="ED50" i="53"/>
  <c r="DM51" i="53"/>
  <c r="DN52" i="53"/>
  <c r="DV52" i="53"/>
  <c r="ED52" i="53"/>
  <c r="EM52" i="53"/>
  <c r="EU52" i="53"/>
  <c r="DN54" i="53"/>
  <c r="DV54" i="53"/>
  <c r="ED54" i="53"/>
  <c r="DN56" i="53"/>
  <c r="DV56" i="53"/>
  <c r="ED56" i="53"/>
  <c r="DK17" i="54"/>
  <c r="DS17" i="54"/>
  <c r="EA17" i="54"/>
  <c r="FE20" i="54"/>
  <c r="DI21" i="54"/>
  <c r="EI21" i="54"/>
  <c r="DM21" i="54"/>
  <c r="EM21" i="54"/>
  <c r="DQ21" i="54"/>
  <c r="EQ21" i="54"/>
  <c r="DU21" i="54"/>
  <c r="EU21" i="54"/>
  <c r="DY21" i="54"/>
  <c r="EY21" i="54"/>
  <c r="EC21" i="54"/>
  <c r="FC21" i="54"/>
  <c r="EG22" i="54"/>
  <c r="DG22" i="54"/>
  <c r="EK22" i="54"/>
  <c r="DK22" i="54"/>
  <c r="EO22" i="54"/>
  <c r="DO22" i="54"/>
  <c r="ES22" i="54"/>
  <c r="DS22" i="54"/>
  <c r="EW22" i="54"/>
  <c r="DW22" i="54"/>
  <c r="FA22" i="54"/>
  <c r="EA22" i="54"/>
  <c r="FE22" i="54"/>
  <c r="EE22" i="54"/>
  <c r="EJ23" i="54"/>
  <c r="DJ23" i="54"/>
  <c r="EN23" i="54"/>
  <c r="DN23" i="54"/>
  <c r="ER23" i="54"/>
  <c r="DR23" i="54"/>
  <c r="EV23" i="54"/>
  <c r="DV23" i="54"/>
  <c r="EZ23" i="54"/>
  <c r="DZ23" i="54"/>
  <c r="FD23" i="54"/>
  <c r="ED23" i="54"/>
  <c r="EG17" i="55"/>
  <c r="DG17" i="55"/>
  <c r="FG17" i="55" s="1"/>
  <c r="BC17" i="55" s="1"/>
  <c r="EK17" i="55"/>
  <c r="DK17" i="55"/>
  <c r="EO17" i="55"/>
  <c r="DO17" i="55"/>
  <c r="ES17" i="55"/>
  <c r="DS17" i="55"/>
  <c r="EW17" i="55"/>
  <c r="DW17" i="55"/>
  <c r="FA17" i="55"/>
  <c r="EA17" i="55"/>
  <c r="FE17" i="55"/>
  <c r="EE17" i="55"/>
  <c r="EJ18" i="53"/>
  <c r="EN18" i="53"/>
  <c r="DM18" i="53"/>
  <c r="DR18" i="53"/>
  <c r="DV18" i="53"/>
  <c r="DZ18" i="53"/>
  <c r="ED18" i="53"/>
  <c r="EU26" i="53"/>
  <c r="ET27" i="53"/>
  <c r="EI29" i="53"/>
  <c r="EM29" i="53"/>
  <c r="EQ29" i="53"/>
  <c r="EU29" i="53"/>
  <c r="EY29" i="53"/>
  <c r="FC29" i="53"/>
  <c r="DQ29" i="53"/>
  <c r="EH30" i="53"/>
  <c r="EL30" i="53"/>
  <c r="EP30" i="53"/>
  <c r="ET30" i="53"/>
  <c r="EX30" i="53"/>
  <c r="FB30" i="53"/>
  <c r="DP30" i="53"/>
  <c r="EG31" i="53"/>
  <c r="EK31" i="53"/>
  <c r="EO31" i="53"/>
  <c r="ES31" i="53"/>
  <c r="EW31" i="53"/>
  <c r="FA31" i="53"/>
  <c r="FE31" i="53"/>
  <c r="DO31" i="53"/>
  <c r="EE31" i="53"/>
  <c r="DG32" i="53"/>
  <c r="DK32" i="53"/>
  <c r="DO32" i="53"/>
  <c r="DS32" i="53"/>
  <c r="DW32" i="53"/>
  <c r="EA32" i="53"/>
  <c r="EE32" i="53"/>
  <c r="DJ32" i="53"/>
  <c r="DZ32" i="53"/>
  <c r="EG32" i="53"/>
  <c r="EW32" i="53"/>
  <c r="EV33" i="53"/>
  <c r="EU34" i="53"/>
  <c r="ET35" i="53"/>
  <c r="DH36" i="53"/>
  <c r="DP36" i="53"/>
  <c r="DX36" i="53"/>
  <c r="DI38" i="53"/>
  <c r="DM38" i="53"/>
  <c r="DQ38" i="53"/>
  <c r="DU38" i="53"/>
  <c r="DY38" i="53"/>
  <c r="EC38" i="53"/>
  <c r="DH38" i="53"/>
  <c r="DP38" i="53"/>
  <c r="DX38" i="53"/>
  <c r="EG38" i="53"/>
  <c r="EO38" i="53"/>
  <c r="EW38" i="53"/>
  <c r="FE38" i="53"/>
  <c r="DH40" i="53"/>
  <c r="DP40" i="53"/>
  <c r="DX40" i="53"/>
  <c r="DI42" i="53"/>
  <c r="DM42" i="53"/>
  <c r="DQ42" i="53"/>
  <c r="DU42" i="53"/>
  <c r="DY42" i="53"/>
  <c r="EC42" i="53"/>
  <c r="DH42" i="53"/>
  <c r="DP42" i="53"/>
  <c r="DX42" i="53"/>
  <c r="EG42" i="53"/>
  <c r="EO42" i="53"/>
  <c r="EW42" i="53"/>
  <c r="FE42" i="53"/>
  <c r="DH44" i="53"/>
  <c r="DP44" i="53"/>
  <c r="DX44" i="53"/>
  <c r="DH46" i="53"/>
  <c r="DP46" i="53"/>
  <c r="DX46" i="53"/>
  <c r="EG46" i="53"/>
  <c r="EO46" i="53"/>
  <c r="EW46" i="53"/>
  <c r="FE46" i="53"/>
  <c r="DH48" i="53"/>
  <c r="DP48" i="53"/>
  <c r="DX48" i="53"/>
  <c r="DI50" i="53"/>
  <c r="DM50" i="53"/>
  <c r="DQ50" i="53"/>
  <c r="DU50" i="53"/>
  <c r="DY50" i="53"/>
  <c r="EC50" i="53"/>
  <c r="DH50" i="53"/>
  <c r="DP50" i="53"/>
  <c r="DX50" i="53"/>
  <c r="EG50" i="53"/>
  <c r="EO50" i="53"/>
  <c r="EW50" i="53"/>
  <c r="FE50" i="53"/>
  <c r="DH52" i="53"/>
  <c r="DP52" i="53"/>
  <c r="DX52" i="53"/>
  <c r="DI54" i="53"/>
  <c r="DM54" i="53"/>
  <c r="DQ54" i="53"/>
  <c r="DU54" i="53"/>
  <c r="DY54" i="53"/>
  <c r="EC54" i="53"/>
  <c r="DH54" i="53"/>
  <c r="DP54" i="53"/>
  <c r="DX54" i="53"/>
  <c r="EG54" i="53"/>
  <c r="EO54" i="53"/>
  <c r="EW54" i="53"/>
  <c r="FE54" i="53"/>
  <c r="DH56" i="53"/>
  <c r="DP56" i="53"/>
  <c r="DX56" i="53"/>
  <c r="DM17" i="54"/>
  <c r="DU17" i="54"/>
  <c r="EC17" i="54"/>
  <c r="EL17" i="54"/>
  <c r="DX18" i="54"/>
  <c r="DH20" i="54"/>
  <c r="DP20" i="54"/>
  <c r="DX20" i="54"/>
  <c r="EG20" i="54"/>
  <c r="EO20" i="54"/>
  <c r="EW20" i="54"/>
  <c r="DJ24" i="54"/>
  <c r="EJ24" i="54"/>
  <c r="DN24" i="54"/>
  <c r="EN24" i="54"/>
  <c r="DR24" i="54"/>
  <c r="ER24" i="54"/>
  <c r="DV24" i="54"/>
  <c r="EV24" i="54"/>
  <c r="DZ24" i="54"/>
  <c r="EZ24" i="54"/>
  <c r="ED24" i="54"/>
  <c r="FD24" i="54"/>
  <c r="EG50" i="54"/>
  <c r="DG50" i="54"/>
  <c r="EK50" i="54"/>
  <c r="DK50" i="54"/>
  <c r="EO50" i="54"/>
  <c r="DO50" i="54"/>
  <c r="ES50" i="54"/>
  <c r="DS50" i="54"/>
  <c r="EW50" i="54"/>
  <c r="DW50" i="54"/>
  <c r="FA50" i="54"/>
  <c r="EA50" i="54"/>
  <c r="FE50" i="54"/>
  <c r="EE50" i="54"/>
  <c r="EJ50" i="54"/>
  <c r="DJ50" i="54"/>
  <c r="EN50" i="54"/>
  <c r="DN50" i="54"/>
  <c r="ER50" i="54"/>
  <c r="DR50" i="54"/>
  <c r="EV50" i="54"/>
  <c r="DV50" i="54"/>
  <c r="EZ50" i="54"/>
  <c r="DZ50" i="54"/>
  <c r="FD50" i="54"/>
  <c r="ED50" i="54"/>
  <c r="EI24" i="55"/>
  <c r="DI24" i="55"/>
  <c r="EM24" i="55"/>
  <c r="DM24" i="55"/>
  <c r="EQ24" i="55"/>
  <c r="DQ24" i="55"/>
  <c r="EU24" i="55"/>
  <c r="DU24" i="55"/>
  <c r="EY24" i="55"/>
  <c r="DY24" i="55"/>
  <c r="FC24" i="55"/>
  <c r="EC24" i="55"/>
  <c r="DI33" i="55"/>
  <c r="EI33" i="55"/>
  <c r="DM33" i="55"/>
  <c r="EM33" i="55"/>
  <c r="DQ33" i="55"/>
  <c r="EQ33" i="55"/>
  <c r="DU33" i="55"/>
  <c r="EU33" i="55"/>
  <c r="DY33" i="55"/>
  <c r="EY33" i="55"/>
  <c r="EC33" i="55"/>
  <c r="FC33" i="55"/>
  <c r="EJ35" i="55"/>
  <c r="DJ35" i="55"/>
  <c r="EN35" i="55"/>
  <c r="DN35" i="55"/>
  <c r="ER35" i="55"/>
  <c r="DR35" i="55"/>
  <c r="EV35" i="55"/>
  <c r="DV35" i="55"/>
  <c r="EZ35" i="55"/>
  <c r="DZ35" i="55"/>
  <c r="FD35" i="55"/>
  <c r="ED35" i="55"/>
  <c r="EI40" i="53"/>
  <c r="EQ40" i="53"/>
  <c r="EY40" i="53"/>
  <c r="DJ41" i="53"/>
  <c r="DN41" i="53"/>
  <c r="DR41" i="53"/>
  <c r="DV41" i="53"/>
  <c r="DZ41" i="53"/>
  <c r="ED41" i="53"/>
  <c r="DJ42" i="53"/>
  <c r="DR42" i="53"/>
  <c r="DZ42" i="53"/>
  <c r="DJ44" i="53"/>
  <c r="DR44" i="53"/>
  <c r="DZ44" i="53"/>
  <c r="EI44" i="53"/>
  <c r="EQ44" i="53"/>
  <c r="EY44" i="53"/>
  <c r="DJ45" i="53"/>
  <c r="DN45" i="53"/>
  <c r="DR45" i="53"/>
  <c r="DV45" i="53"/>
  <c r="DZ45" i="53"/>
  <c r="ED45" i="53"/>
  <c r="DI45" i="53"/>
  <c r="DQ45" i="53"/>
  <c r="DY45" i="53"/>
  <c r="EH45" i="53"/>
  <c r="EP45" i="53"/>
  <c r="EX45" i="53"/>
  <c r="DJ46" i="53"/>
  <c r="DR46" i="53"/>
  <c r="DZ46" i="53"/>
  <c r="DJ48" i="53"/>
  <c r="DR48" i="53"/>
  <c r="DZ48" i="53"/>
  <c r="EI48" i="53"/>
  <c r="EQ48" i="53"/>
  <c r="EY48" i="53"/>
  <c r="DJ49" i="53"/>
  <c r="DN49" i="53"/>
  <c r="DR49" i="53"/>
  <c r="DV49" i="53"/>
  <c r="DZ49" i="53"/>
  <c r="ED49" i="53"/>
  <c r="DI49" i="53"/>
  <c r="DQ49" i="53"/>
  <c r="DY49" i="53"/>
  <c r="EH49" i="53"/>
  <c r="DJ50" i="53"/>
  <c r="DR50" i="53"/>
  <c r="DZ50" i="53"/>
  <c r="DJ52" i="53"/>
  <c r="DR52" i="53"/>
  <c r="DZ52" i="53"/>
  <c r="EI52" i="53"/>
  <c r="EQ52" i="53"/>
  <c r="EY52" i="53"/>
  <c r="DJ53" i="53"/>
  <c r="DN53" i="53"/>
  <c r="DR53" i="53"/>
  <c r="DV53" i="53"/>
  <c r="DZ53" i="53"/>
  <c r="ED53" i="53"/>
  <c r="DI53" i="53"/>
  <c r="DQ53" i="53"/>
  <c r="DY53" i="53"/>
  <c r="EH53" i="53"/>
  <c r="DJ54" i="53"/>
  <c r="DR54" i="53"/>
  <c r="DZ54" i="53"/>
  <c r="ED55" i="53"/>
  <c r="DJ56" i="53"/>
  <c r="DR56" i="53"/>
  <c r="DZ56" i="53"/>
  <c r="DG17" i="54"/>
  <c r="DO17" i="54"/>
  <c r="DW17" i="54"/>
  <c r="EE17" i="54"/>
  <c r="DQ18" i="54"/>
  <c r="DU18" i="54"/>
  <c r="DY18" i="54"/>
  <c r="EC18" i="54"/>
  <c r="DJ19" i="54"/>
  <c r="DN19" i="54"/>
  <c r="DR19" i="54"/>
  <c r="DV19" i="54"/>
  <c r="DZ19" i="54"/>
  <c r="ED19" i="54"/>
  <c r="DI19" i="54"/>
  <c r="DQ19" i="54"/>
  <c r="DY19" i="54"/>
  <c r="EH19" i="54"/>
  <c r="EP19" i="54"/>
  <c r="EX19" i="54"/>
  <c r="DJ20" i="54"/>
  <c r="DR20" i="54"/>
  <c r="DZ20" i="54"/>
  <c r="DG19" i="55"/>
  <c r="EG19" i="55"/>
  <c r="DO19" i="55"/>
  <c r="EO19" i="55"/>
  <c r="DW19" i="55"/>
  <c r="EW19" i="55"/>
  <c r="EE19" i="55"/>
  <c r="FE19" i="55"/>
  <c r="ES19" i="55"/>
  <c r="EH21" i="54"/>
  <c r="DH21" i="54"/>
  <c r="EL21" i="54"/>
  <c r="DL21" i="54"/>
  <c r="EP21" i="54"/>
  <c r="DP21" i="54"/>
  <c r="ET21" i="54"/>
  <c r="DT21" i="54"/>
  <c r="EX21" i="54"/>
  <c r="DX21" i="54"/>
  <c r="FB21" i="54"/>
  <c r="EB21" i="54"/>
  <c r="EI23" i="54"/>
  <c r="EM23" i="54"/>
  <c r="EQ23" i="54"/>
  <c r="EU23" i="54"/>
  <c r="EY23" i="54"/>
  <c r="FC23" i="54"/>
  <c r="EG23" i="54"/>
  <c r="EO23" i="54"/>
  <c r="EW23" i="54"/>
  <c r="FE23" i="54"/>
  <c r="EI24" i="54"/>
  <c r="DI24" i="54"/>
  <c r="EM24" i="54"/>
  <c r="DM24" i="54"/>
  <c r="EQ24" i="54"/>
  <c r="DQ24" i="54"/>
  <c r="EU24" i="54"/>
  <c r="DU24" i="54"/>
  <c r="EY24" i="54"/>
  <c r="DY24" i="54"/>
  <c r="FC24" i="54"/>
  <c r="EC24" i="54"/>
  <c r="EH25" i="54"/>
  <c r="DH25" i="54"/>
  <c r="EL25" i="54"/>
  <c r="DL25" i="54"/>
  <c r="EP25" i="54"/>
  <c r="DP25" i="54"/>
  <c r="ET25" i="54"/>
  <c r="DT25" i="54"/>
  <c r="EX25" i="54"/>
  <c r="DX25" i="54"/>
  <c r="FB25" i="54"/>
  <c r="EB25" i="54"/>
  <c r="EM25" i="54"/>
  <c r="EU25" i="54"/>
  <c r="FC25" i="54"/>
  <c r="EI27" i="54"/>
  <c r="EM27" i="54"/>
  <c r="EQ27" i="54"/>
  <c r="EU27" i="54"/>
  <c r="EY27" i="54"/>
  <c r="FC27" i="54"/>
  <c r="EG27" i="54"/>
  <c r="EO27" i="54"/>
  <c r="EW27" i="54"/>
  <c r="FE27" i="54"/>
  <c r="EI28" i="54"/>
  <c r="DI28" i="54"/>
  <c r="EM28" i="54"/>
  <c r="DM28" i="54"/>
  <c r="EQ28" i="54"/>
  <c r="DQ28" i="54"/>
  <c r="EU28" i="54"/>
  <c r="DU28" i="54"/>
  <c r="EY28" i="54"/>
  <c r="DY28" i="54"/>
  <c r="FC28" i="54"/>
  <c r="EC28" i="54"/>
  <c r="EN28" i="54"/>
  <c r="EV28" i="54"/>
  <c r="FD28" i="54"/>
  <c r="EH29" i="54"/>
  <c r="DH29" i="54"/>
  <c r="EL29" i="54"/>
  <c r="DL29" i="54"/>
  <c r="EP29" i="54"/>
  <c r="DP29" i="54"/>
  <c r="ET29" i="54"/>
  <c r="DT29" i="54"/>
  <c r="EX29" i="54"/>
  <c r="DX29" i="54"/>
  <c r="FB29" i="54"/>
  <c r="EB29" i="54"/>
  <c r="EM29" i="54"/>
  <c r="EU29" i="54"/>
  <c r="FC29" i="54"/>
  <c r="EI31" i="54"/>
  <c r="EM31" i="54"/>
  <c r="EQ31" i="54"/>
  <c r="EU31" i="54"/>
  <c r="EY31" i="54"/>
  <c r="FC31" i="54"/>
  <c r="EG31" i="54"/>
  <c r="EO31" i="54"/>
  <c r="EW31" i="54"/>
  <c r="FE31" i="54"/>
  <c r="EI32" i="54"/>
  <c r="DI32" i="54"/>
  <c r="EM32" i="54"/>
  <c r="DM32" i="54"/>
  <c r="EQ32" i="54"/>
  <c r="DQ32" i="54"/>
  <c r="EU32" i="54"/>
  <c r="DU32" i="54"/>
  <c r="FG32" i="54" s="1"/>
  <c r="BC32" i="54" s="1"/>
  <c r="EY32" i="54"/>
  <c r="DY32" i="54"/>
  <c r="FC32" i="54"/>
  <c r="EC32" i="54"/>
  <c r="EN32" i="54"/>
  <c r="EV32" i="54"/>
  <c r="FD32" i="54"/>
  <c r="EH33" i="54"/>
  <c r="DH33" i="54"/>
  <c r="EL33" i="54"/>
  <c r="DL33" i="54"/>
  <c r="EP33" i="54"/>
  <c r="DP33" i="54"/>
  <c r="ET33" i="54"/>
  <c r="DT33" i="54"/>
  <c r="EX33" i="54"/>
  <c r="DX33" i="54"/>
  <c r="FB33" i="54"/>
  <c r="EB33" i="54"/>
  <c r="EM33" i="54"/>
  <c r="EU33" i="54"/>
  <c r="FC33" i="54"/>
  <c r="EI35" i="54"/>
  <c r="EM35" i="54"/>
  <c r="EQ35" i="54"/>
  <c r="EU35" i="54"/>
  <c r="EY35" i="54"/>
  <c r="FC35" i="54"/>
  <c r="EG35" i="54"/>
  <c r="EO35" i="54"/>
  <c r="EW35" i="54"/>
  <c r="FE35" i="54"/>
  <c r="EI36" i="54"/>
  <c r="DI36" i="54"/>
  <c r="EM36" i="54"/>
  <c r="DM36" i="54"/>
  <c r="EQ36" i="54"/>
  <c r="DQ36" i="54"/>
  <c r="EU36" i="54"/>
  <c r="DU36" i="54"/>
  <c r="EY36" i="54"/>
  <c r="DY36" i="54"/>
  <c r="FC36" i="54"/>
  <c r="EC36" i="54"/>
  <c r="EN36" i="54"/>
  <c r="EV36" i="54"/>
  <c r="FD36" i="54"/>
  <c r="EH37" i="54"/>
  <c r="DH37" i="54"/>
  <c r="EL37" i="54"/>
  <c r="DL37" i="54"/>
  <c r="EP37" i="54"/>
  <c r="DP37" i="54"/>
  <c r="ET37" i="54"/>
  <c r="DT37" i="54"/>
  <c r="EX37" i="54"/>
  <c r="DX37" i="54"/>
  <c r="FB37" i="54"/>
  <c r="EB37" i="54"/>
  <c r="EM37" i="54"/>
  <c r="EU37" i="54"/>
  <c r="FC37" i="54"/>
  <c r="EI39" i="54"/>
  <c r="EM39" i="54"/>
  <c r="EQ39" i="54"/>
  <c r="EU39" i="54"/>
  <c r="EY39" i="54"/>
  <c r="FC39" i="54"/>
  <c r="EG39" i="54"/>
  <c r="EO39" i="54"/>
  <c r="EW39" i="54"/>
  <c r="FE39" i="54"/>
  <c r="EI40" i="54"/>
  <c r="DI40" i="54"/>
  <c r="EM40" i="54"/>
  <c r="DM40" i="54"/>
  <c r="EQ40" i="54"/>
  <c r="DQ40" i="54"/>
  <c r="EU40" i="54"/>
  <c r="DU40" i="54"/>
  <c r="EY40" i="54"/>
  <c r="DY40" i="54"/>
  <c r="FC40" i="54"/>
  <c r="EC40" i="54"/>
  <c r="EN40" i="54"/>
  <c r="EV40" i="54"/>
  <c r="FD40" i="54"/>
  <c r="EH41" i="54"/>
  <c r="DH41" i="54"/>
  <c r="EL41" i="54"/>
  <c r="DL41" i="54"/>
  <c r="EP41" i="54"/>
  <c r="DP41" i="54"/>
  <c r="ET41" i="54"/>
  <c r="DT41" i="54"/>
  <c r="EX41" i="54"/>
  <c r="DX41" i="54"/>
  <c r="FB41" i="54"/>
  <c r="EB41" i="54"/>
  <c r="EM41" i="54"/>
  <c r="EU41" i="54"/>
  <c r="FC41" i="54"/>
  <c r="EI43" i="54"/>
  <c r="EM43" i="54"/>
  <c r="EQ43" i="54"/>
  <c r="EU43" i="54"/>
  <c r="EY43" i="54"/>
  <c r="FC43" i="54"/>
  <c r="EG43" i="54"/>
  <c r="EO43" i="54"/>
  <c r="EW43" i="54"/>
  <c r="FE43" i="54"/>
  <c r="EI44" i="54"/>
  <c r="DI44" i="54"/>
  <c r="EM44" i="54"/>
  <c r="DM44" i="54"/>
  <c r="EQ44" i="54"/>
  <c r="DQ44" i="54"/>
  <c r="EU44" i="54"/>
  <c r="DU44" i="54"/>
  <c r="EY44" i="54"/>
  <c r="DY44" i="54"/>
  <c r="FC44" i="54"/>
  <c r="EC44" i="54"/>
  <c r="EN44" i="54"/>
  <c r="EV44" i="54"/>
  <c r="FD44" i="54"/>
  <c r="EH45" i="54"/>
  <c r="DH45" i="54"/>
  <c r="EL45" i="54"/>
  <c r="DL45" i="54"/>
  <c r="EP45" i="54"/>
  <c r="DP45" i="54"/>
  <c r="ET45" i="54"/>
  <c r="DT45" i="54"/>
  <c r="EX45" i="54"/>
  <c r="DX45" i="54"/>
  <c r="FB45" i="54"/>
  <c r="EB45" i="54"/>
  <c r="EM45" i="54"/>
  <c r="EU45" i="54"/>
  <c r="FC45" i="54"/>
  <c r="EG47" i="54"/>
  <c r="EO47" i="54"/>
  <c r="EW47" i="54"/>
  <c r="FE47" i="54"/>
  <c r="EI48" i="54"/>
  <c r="DI48" i="54"/>
  <c r="EM48" i="54"/>
  <c r="DM48" i="54"/>
  <c r="EQ48" i="54"/>
  <c r="DQ48" i="54"/>
  <c r="EU48" i="54"/>
  <c r="DU48" i="54"/>
  <c r="EY48" i="54"/>
  <c r="DY48" i="54"/>
  <c r="FC48" i="54"/>
  <c r="EC48" i="54"/>
  <c r="EN48" i="54"/>
  <c r="EV48" i="54"/>
  <c r="FD48" i="54"/>
  <c r="EH49" i="54"/>
  <c r="DH49" i="54"/>
  <c r="EL49" i="54"/>
  <c r="DL49" i="54"/>
  <c r="EP49" i="54"/>
  <c r="DP49" i="54"/>
  <c r="ET49" i="54"/>
  <c r="DT49" i="54"/>
  <c r="EX49" i="54"/>
  <c r="DX49" i="54"/>
  <c r="FB49" i="54"/>
  <c r="EB49" i="54"/>
  <c r="EM49" i="54"/>
  <c r="EU49" i="54"/>
  <c r="FC49" i="54"/>
  <c r="EG51" i="54"/>
  <c r="EO51" i="54"/>
  <c r="EW51" i="54"/>
  <c r="FE51" i="54"/>
  <c r="EI52" i="54"/>
  <c r="DI52" i="54"/>
  <c r="EM52" i="54"/>
  <c r="DM52" i="54"/>
  <c r="EQ52" i="54"/>
  <c r="DQ52" i="54"/>
  <c r="EU52" i="54"/>
  <c r="DU52" i="54"/>
  <c r="EY52" i="54"/>
  <c r="DY52" i="54"/>
  <c r="FC52" i="54"/>
  <c r="EC52" i="54"/>
  <c r="EN52" i="54"/>
  <c r="EV52" i="54"/>
  <c r="FD52" i="54"/>
  <c r="EH53" i="54"/>
  <c r="DH53" i="54"/>
  <c r="EL53" i="54"/>
  <c r="DL53" i="54"/>
  <c r="EP53" i="54"/>
  <c r="DP53" i="54"/>
  <c r="ET53" i="54"/>
  <c r="DT53" i="54"/>
  <c r="EX53" i="54"/>
  <c r="DX53" i="54"/>
  <c r="FB53" i="54"/>
  <c r="EB53" i="54"/>
  <c r="EM53" i="54"/>
  <c r="EU53" i="54"/>
  <c r="FC53" i="54"/>
  <c r="EG55" i="54"/>
  <c r="EO55" i="54"/>
  <c r="EW55" i="54"/>
  <c r="FE55" i="54"/>
  <c r="EI56" i="54"/>
  <c r="DI56" i="54"/>
  <c r="EM56" i="54"/>
  <c r="DM56" i="54"/>
  <c r="EQ56" i="54"/>
  <c r="DQ56" i="54"/>
  <c r="EU56" i="54"/>
  <c r="DU56" i="54"/>
  <c r="EY56" i="54"/>
  <c r="DY56" i="54"/>
  <c r="FC56" i="54"/>
  <c r="EC56" i="54"/>
  <c r="EN56" i="54"/>
  <c r="EV56" i="54"/>
  <c r="FD56" i="54"/>
  <c r="EI18" i="55"/>
  <c r="DQ18" i="55"/>
  <c r="DU18" i="55"/>
  <c r="DY18" i="55"/>
  <c r="EC18" i="55"/>
  <c r="DW18" i="55"/>
  <c r="EE18" i="55"/>
  <c r="EH20" i="55"/>
  <c r="EL20" i="55"/>
  <c r="EP20" i="55"/>
  <c r="ET20" i="55"/>
  <c r="EX20" i="55"/>
  <c r="FB20" i="55"/>
  <c r="EG21" i="55"/>
  <c r="EK21" i="55"/>
  <c r="EO21" i="55"/>
  <c r="ES21" i="55"/>
  <c r="EW21" i="55"/>
  <c r="FA21" i="55"/>
  <c r="FE21" i="55"/>
  <c r="EG25" i="55"/>
  <c r="EK25" i="55"/>
  <c r="EO25" i="55"/>
  <c r="ES25" i="55"/>
  <c r="EW25" i="55"/>
  <c r="FA25" i="55"/>
  <c r="FE25" i="55"/>
  <c r="EJ26" i="55"/>
  <c r="EN26" i="55"/>
  <c r="ER26" i="55"/>
  <c r="EV26" i="55"/>
  <c r="EZ26" i="55"/>
  <c r="FD26" i="55"/>
  <c r="EH29" i="55"/>
  <c r="DH29" i="55"/>
  <c r="EL29" i="55"/>
  <c r="DL29" i="55"/>
  <c r="EP29" i="55"/>
  <c r="DP29" i="55"/>
  <c r="ET29" i="55"/>
  <c r="DT29" i="55"/>
  <c r="EX29" i="55"/>
  <c r="DX29" i="55"/>
  <c r="FB29" i="55"/>
  <c r="EB29" i="55"/>
  <c r="DJ32" i="55"/>
  <c r="EJ32" i="55"/>
  <c r="DN32" i="55"/>
  <c r="EN32" i="55"/>
  <c r="DR32" i="55"/>
  <c r="ER32" i="55"/>
  <c r="DV32" i="55"/>
  <c r="EV32" i="55"/>
  <c r="DZ32" i="55"/>
  <c r="EZ32" i="55"/>
  <c r="ED32" i="55"/>
  <c r="FD32" i="55"/>
  <c r="EJ27" i="54"/>
  <c r="DJ27" i="54"/>
  <c r="EN27" i="54"/>
  <c r="DN27" i="54"/>
  <c r="FG27" i="54" s="1"/>
  <c r="BC27" i="54" s="1"/>
  <c r="ER27" i="54"/>
  <c r="DR27" i="54"/>
  <c r="EV27" i="54"/>
  <c r="DV27" i="54"/>
  <c r="EZ27" i="54"/>
  <c r="DZ27" i="54"/>
  <c r="FD27" i="54"/>
  <c r="ED27" i="54"/>
  <c r="EJ31" i="54"/>
  <c r="DJ31" i="54"/>
  <c r="EN31" i="54"/>
  <c r="DN31" i="54"/>
  <c r="ER31" i="54"/>
  <c r="DR31" i="54"/>
  <c r="EV31" i="54"/>
  <c r="DV31" i="54"/>
  <c r="EZ31" i="54"/>
  <c r="DZ31" i="54"/>
  <c r="FD31" i="54"/>
  <c r="ED31" i="54"/>
  <c r="EJ35" i="54"/>
  <c r="DJ35" i="54"/>
  <c r="EN35" i="54"/>
  <c r="DN35" i="54"/>
  <c r="ER35" i="54"/>
  <c r="DR35" i="54"/>
  <c r="EV35" i="54"/>
  <c r="DV35" i="54"/>
  <c r="EZ35" i="54"/>
  <c r="DZ35" i="54"/>
  <c r="FD35" i="54"/>
  <c r="ED35" i="54"/>
  <c r="EJ39" i="54"/>
  <c r="DJ39" i="54"/>
  <c r="EN39" i="54"/>
  <c r="DN39" i="54"/>
  <c r="ER39" i="54"/>
  <c r="DR39" i="54"/>
  <c r="EV39" i="54"/>
  <c r="DV39" i="54"/>
  <c r="EZ39" i="54"/>
  <c r="DZ39" i="54"/>
  <c r="FD39" i="54"/>
  <c r="ED39" i="54"/>
  <c r="EJ43" i="54"/>
  <c r="DJ43" i="54"/>
  <c r="EN43" i="54"/>
  <c r="DN43" i="54"/>
  <c r="ER43" i="54"/>
  <c r="DR43" i="54"/>
  <c r="EV43" i="54"/>
  <c r="DV43" i="54"/>
  <c r="EZ43" i="54"/>
  <c r="DZ43" i="54"/>
  <c r="FD43" i="54"/>
  <c r="ED43" i="54"/>
  <c r="EJ47" i="54"/>
  <c r="DJ47" i="54"/>
  <c r="EN47" i="54"/>
  <c r="DN47" i="54"/>
  <c r="ER47" i="54"/>
  <c r="DR47" i="54"/>
  <c r="EV47" i="54"/>
  <c r="DV47" i="54"/>
  <c r="EZ47" i="54"/>
  <c r="DZ47" i="54"/>
  <c r="FD47" i="54"/>
  <c r="ED47" i="54"/>
  <c r="DI47" i="54"/>
  <c r="DQ47" i="54"/>
  <c r="DY47" i="54"/>
  <c r="EJ51" i="54"/>
  <c r="DJ51" i="54"/>
  <c r="EN51" i="54"/>
  <c r="DN51" i="54"/>
  <c r="ER51" i="54"/>
  <c r="DR51" i="54"/>
  <c r="EV51" i="54"/>
  <c r="DV51" i="54"/>
  <c r="EZ51" i="54"/>
  <c r="DZ51" i="54"/>
  <c r="FD51" i="54"/>
  <c r="ED51" i="54"/>
  <c r="DI51" i="54"/>
  <c r="DQ51" i="54"/>
  <c r="DY51" i="54"/>
  <c r="EJ55" i="54"/>
  <c r="DJ55" i="54"/>
  <c r="EN55" i="54"/>
  <c r="DN55" i="54"/>
  <c r="ER55" i="54"/>
  <c r="DR55" i="54"/>
  <c r="EV55" i="54"/>
  <c r="DV55" i="54"/>
  <c r="EZ55" i="54"/>
  <c r="DZ55" i="54"/>
  <c r="FD55" i="54"/>
  <c r="ED55" i="54"/>
  <c r="DI55" i="54"/>
  <c r="DQ55" i="54"/>
  <c r="DY55" i="54"/>
  <c r="EJ18" i="55"/>
  <c r="EN18" i="55"/>
  <c r="DR18" i="55"/>
  <c r="ER18" i="55"/>
  <c r="DV18" i="55"/>
  <c r="EV18" i="55"/>
  <c r="DZ18" i="55"/>
  <c r="EZ18" i="55"/>
  <c r="ED18" i="55"/>
  <c r="FD18" i="55"/>
  <c r="EG18" i="55"/>
  <c r="EI19" i="55"/>
  <c r="EM19" i="55"/>
  <c r="EQ19" i="55"/>
  <c r="EU19" i="55"/>
  <c r="EY19" i="55"/>
  <c r="FC19" i="55"/>
  <c r="EI20" i="55"/>
  <c r="DI20" i="55"/>
  <c r="EM20" i="55"/>
  <c r="DM20" i="55"/>
  <c r="EQ20" i="55"/>
  <c r="DQ20" i="55"/>
  <c r="EU20" i="55"/>
  <c r="DU20" i="55"/>
  <c r="EY20" i="55"/>
  <c r="DY20" i="55"/>
  <c r="FC20" i="55"/>
  <c r="EC20" i="55"/>
  <c r="EN20" i="55"/>
  <c r="EV20" i="55"/>
  <c r="FD20" i="55"/>
  <c r="EH21" i="55"/>
  <c r="DH21" i="55"/>
  <c r="EL21" i="55"/>
  <c r="DL21" i="55"/>
  <c r="EP21" i="55"/>
  <c r="DP21" i="55"/>
  <c r="ET21" i="55"/>
  <c r="DT21" i="55"/>
  <c r="EX21" i="55"/>
  <c r="DX21" i="55"/>
  <c r="FB21" i="55"/>
  <c r="EB21" i="55"/>
  <c r="EI21" i="55"/>
  <c r="EQ21" i="55"/>
  <c r="EY21" i="55"/>
  <c r="EJ22" i="55"/>
  <c r="EN22" i="55"/>
  <c r="ER22" i="55"/>
  <c r="EV22" i="55"/>
  <c r="EZ22" i="55"/>
  <c r="FD22" i="55"/>
  <c r="EI23" i="55"/>
  <c r="EM23" i="55"/>
  <c r="EQ23" i="55"/>
  <c r="EU23" i="55"/>
  <c r="EY23" i="55"/>
  <c r="FC23" i="55"/>
  <c r="EH25" i="55"/>
  <c r="DH25" i="55"/>
  <c r="EL25" i="55"/>
  <c r="DL25" i="55"/>
  <c r="EP25" i="55"/>
  <c r="DP25" i="55"/>
  <c r="ET25" i="55"/>
  <c r="DT25" i="55"/>
  <c r="EX25" i="55"/>
  <c r="DX25" i="55"/>
  <c r="FB25" i="55"/>
  <c r="EB25" i="55"/>
  <c r="EG26" i="55"/>
  <c r="DG26" i="55"/>
  <c r="EK26" i="55"/>
  <c r="DK26" i="55"/>
  <c r="EO26" i="55"/>
  <c r="DO26" i="55"/>
  <c r="ES26" i="55"/>
  <c r="DS26" i="55"/>
  <c r="EW26" i="55"/>
  <c r="DW26" i="55"/>
  <c r="FA26" i="55"/>
  <c r="EA26" i="55"/>
  <c r="FE26" i="55"/>
  <c r="EE26" i="55"/>
  <c r="EJ27" i="55"/>
  <c r="DJ27" i="55"/>
  <c r="EN27" i="55"/>
  <c r="DN27" i="55"/>
  <c r="ER27" i="55"/>
  <c r="DR27" i="55"/>
  <c r="EV27" i="55"/>
  <c r="DV27" i="55"/>
  <c r="EZ27" i="55"/>
  <c r="DZ27" i="55"/>
  <c r="FD27" i="55"/>
  <c r="ED27" i="55"/>
  <c r="EH28" i="55"/>
  <c r="EL28" i="55"/>
  <c r="EP28" i="55"/>
  <c r="ET28" i="55"/>
  <c r="EX28" i="55"/>
  <c r="FB28" i="55"/>
  <c r="DJ36" i="55"/>
  <c r="EJ36" i="55"/>
  <c r="DN36" i="55"/>
  <c r="EN36" i="55"/>
  <c r="DR36" i="55"/>
  <c r="ER36" i="55"/>
  <c r="DV36" i="55"/>
  <c r="EV36" i="55"/>
  <c r="DZ36" i="55"/>
  <c r="EZ36" i="55"/>
  <c r="ED36" i="55"/>
  <c r="FD36" i="55"/>
  <c r="EI18" i="54"/>
  <c r="EM18" i="54"/>
  <c r="EP18" i="54"/>
  <c r="FC20" i="54"/>
  <c r="EJ22" i="54"/>
  <c r="EN22" i="54"/>
  <c r="ER22" i="54"/>
  <c r="EV22" i="54"/>
  <c r="EZ22" i="54"/>
  <c r="FD22" i="54"/>
  <c r="EK23" i="54"/>
  <c r="ES23" i="54"/>
  <c r="FA23" i="54"/>
  <c r="EI25" i="54"/>
  <c r="EQ25" i="54"/>
  <c r="EY25" i="54"/>
  <c r="EJ26" i="54"/>
  <c r="EN26" i="54"/>
  <c r="ER26" i="54"/>
  <c r="EV26" i="54"/>
  <c r="EZ26" i="54"/>
  <c r="FD26" i="54"/>
  <c r="EK27" i="54"/>
  <c r="ES27" i="54"/>
  <c r="FA27" i="54"/>
  <c r="EJ28" i="54"/>
  <c r="ER28" i="54"/>
  <c r="EZ28" i="54"/>
  <c r="EI29" i="54"/>
  <c r="EQ29" i="54"/>
  <c r="EY29" i="54"/>
  <c r="EJ30" i="54"/>
  <c r="EN30" i="54"/>
  <c r="ER30" i="54"/>
  <c r="EV30" i="54"/>
  <c r="EZ30" i="54"/>
  <c r="FD30" i="54"/>
  <c r="EK31" i="54"/>
  <c r="ES31" i="54"/>
  <c r="FA31" i="54"/>
  <c r="EJ32" i="54"/>
  <c r="ER32" i="54"/>
  <c r="EZ32" i="54"/>
  <c r="EI33" i="54"/>
  <c r="EQ33" i="54"/>
  <c r="EY33" i="54"/>
  <c r="EJ34" i="54"/>
  <c r="EN34" i="54"/>
  <c r="ER34" i="54"/>
  <c r="EV34" i="54"/>
  <c r="EZ34" i="54"/>
  <c r="FD34" i="54"/>
  <c r="EK35" i="54"/>
  <c r="ES35" i="54"/>
  <c r="FA35" i="54"/>
  <c r="EJ36" i="54"/>
  <c r="ER36" i="54"/>
  <c r="EZ36" i="54"/>
  <c r="EI37" i="54"/>
  <c r="EQ37" i="54"/>
  <c r="EY37" i="54"/>
  <c r="EJ38" i="54"/>
  <c r="EN38" i="54"/>
  <c r="ER38" i="54"/>
  <c r="EV38" i="54"/>
  <c r="EZ38" i="54"/>
  <c r="FD38" i="54"/>
  <c r="EK39" i="54"/>
  <c r="ES39" i="54"/>
  <c r="FA39" i="54"/>
  <c r="EJ40" i="54"/>
  <c r="ER40" i="54"/>
  <c r="EZ40" i="54"/>
  <c r="EI41" i="54"/>
  <c r="EQ41" i="54"/>
  <c r="EY41" i="54"/>
  <c r="EJ42" i="54"/>
  <c r="EN42" i="54"/>
  <c r="ER42" i="54"/>
  <c r="EV42" i="54"/>
  <c r="EZ42" i="54"/>
  <c r="FD42" i="54"/>
  <c r="EK43" i="54"/>
  <c r="ES43" i="54"/>
  <c r="FA43" i="54"/>
  <c r="EJ44" i="54"/>
  <c r="ER44" i="54"/>
  <c r="EZ44" i="54"/>
  <c r="EI45" i="54"/>
  <c r="EQ45" i="54"/>
  <c r="EY45" i="54"/>
  <c r="EK47" i="54"/>
  <c r="ES47" i="54"/>
  <c r="FA47" i="54"/>
  <c r="EK51" i="54"/>
  <c r="ES51" i="54"/>
  <c r="FA51" i="54"/>
  <c r="EK55" i="54"/>
  <c r="ES55" i="54"/>
  <c r="FA55" i="54"/>
  <c r="EJ17" i="55"/>
  <c r="EN17" i="55"/>
  <c r="ER17" i="55"/>
  <c r="EV17" i="55"/>
  <c r="EZ17" i="55"/>
  <c r="FD17" i="55"/>
  <c r="DS18" i="55"/>
  <c r="EA18" i="55"/>
  <c r="EJ19" i="55"/>
  <c r="DJ19" i="55"/>
  <c r="EN19" i="55"/>
  <c r="DN19" i="55"/>
  <c r="ER19" i="55"/>
  <c r="DR19" i="55"/>
  <c r="EV19" i="55"/>
  <c r="DV19" i="55"/>
  <c r="EZ19" i="55"/>
  <c r="DZ19" i="55"/>
  <c r="FD19" i="55"/>
  <c r="ED19" i="55"/>
  <c r="EG22" i="55"/>
  <c r="DG22" i="55"/>
  <c r="EK22" i="55"/>
  <c r="DK22" i="55"/>
  <c r="EO22" i="55"/>
  <c r="DO22" i="55"/>
  <c r="ES22" i="55"/>
  <c r="DS22" i="55"/>
  <c r="EW22" i="55"/>
  <c r="DW22" i="55"/>
  <c r="FA22" i="55"/>
  <c r="EA22" i="55"/>
  <c r="FE22" i="55"/>
  <c r="EE22" i="55"/>
  <c r="EJ23" i="55"/>
  <c r="DJ23" i="55"/>
  <c r="EN23" i="55"/>
  <c r="DN23" i="55"/>
  <c r="ER23" i="55"/>
  <c r="DR23" i="55"/>
  <c r="EV23" i="55"/>
  <c r="DV23" i="55"/>
  <c r="EZ23" i="55"/>
  <c r="DZ23" i="55"/>
  <c r="FD23" i="55"/>
  <c r="ED23" i="55"/>
  <c r="EH24" i="55"/>
  <c r="EL24" i="55"/>
  <c r="EP24" i="55"/>
  <c r="ET24" i="55"/>
  <c r="EX24" i="55"/>
  <c r="FB24" i="55"/>
  <c r="EI28" i="55"/>
  <c r="DI28" i="55"/>
  <c r="EM28" i="55"/>
  <c r="DM28" i="55"/>
  <c r="EQ28" i="55"/>
  <c r="DQ28" i="55"/>
  <c r="EU28" i="55"/>
  <c r="DU28" i="55"/>
  <c r="EY28" i="55"/>
  <c r="DY28" i="55"/>
  <c r="FC28" i="55"/>
  <c r="EC28" i="55"/>
  <c r="EJ31" i="55"/>
  <c r="DJ31" i="55"/>
  <c r="EN31" i="55"/>
  <c r="DN31" i="55"/>
  <c r="ER31" i="55"/>
  <c r="DR31" i="55"/>
  <c r="EV31" i="55"/>
  <c r="DV31" i="55"/>
  <c r="EZ31" i="55"/>
  <c r="DZ31" i="55"/>
  <c r="FD31" i="55"/>
  <c r="ED31" i="55"/>
  <c r="DL18" i="55"/>
  <c r="EP18" i="55"/>
  <c r="DI29" i="55"/>
  <c r="EG30" i="55"/>
  <c r="DG30" i="55"/>
  <c r="EK30" i="55"/>
  <c r="DK30" i="55"/>
  <c r="EO30" i="55"/>
  <c r="DO30" i="55"/>
  <c r="ES30" i="55"/>
  <c r="DS30" i="55"/>
  <c r="EW30" i="55"/>
  <c r="DW30" i="55"/>
  <c r="FA30" i="55"/>
  <c r="EA30" i="55"/>
  <c r="FE30" i="55"/>
  <c r="EE30" i="55"/>
  <c r="EL30" i="55"/>
  <c r="ET30" i="55"/>
  <c r="FB30" i="55"/>
  <c r="EH32" i="55"/>
  <c r="EL32" i="55"/>
  <c r="EP32" i="55"/>
  <c r="ET32" i="55"/>
  <c r="EX32" i="55"/>
  <c r="FB32" i="55"/>
  <c r="EG33" i="55"/>
  <c r="EK33" i="55"/>
  <c r="EO33" i="55"/>
  <c r="ES33" i="55"/>
  <c r="EW33" i="55"/>
  <c r="FA33" i="55"/>
  <c r="FE33" i="55"/>
  <c r="EG34" i="55"/>
  <c r="DG34" i="55"/>
  <c r="EK34" i="55"/>
  <c r="DK34" i="55"/>
  <c r="EO34" i="55"/>
  <c r="DO34" i="55"/>
  <c r="ES34" i="55"/>
  <c r="DS34" i="55"/>
  <c r="EW34" i="55"/>
  <c r="DW34" i="55"/>
  <c r="FA34" i="55"/>
  <c r="EA34" i="55"/>
  <c r="FE34" i="55"/>
  <c r="EE34" i="55"/>
  <c r="EL34" i="55"/>
  <c r="ET34" i="55"/>
  <c r="FB34" i="55"/>
  <c r="EH36" i="55"/>
  <c r="EL36" i="55"/>
  <c r="EP36" i="55"/>
  <c r="ET36" i="55"/>
  <c r="EX36" i="55"/>
  <c r="FB36" i="55"/>
  <c r="EG37" i="55"/>
  <c r="EK37" i="55"/>
  <c r="EO37" i="55"/>
  <c r="ES37" i="55"/>
  <c r="EW37" i="55"/>
  <c r="FA37" i="55"/>
  <c r="FE37" i="55"/>
  <c r="EG38" i="55"/>
  <c r="DG38" i="55"/>
  <c r="EK38" i="55"/>
  <c r="DK38" i="55"/>
  <c r="EO38" i="55"/>
  <c r="DO38" i="55"/>
  <c r="ES38" i="55"/>
  <c r="DS38" i="55"/>
  <c r="EW38" i="55"/>
  <c r="DW38" i="55"/>
  <c r="FA38" i="55"/>
  <c r="EA38" i="55"/>
  <c r="FE38" i="55"/>
  <c r="EE38" i="55"/>
  <c r="EJ39" i="55"/>
  <c r="EN39" i="55"/>
  <c r="ER39" i="55"/>
  <c r="EV39" i="55"/>
  <c r="EZ39" i="55"/>
  <c r="FD39" i="55"/>
  <c r="EI40" i="55"/>
  <c r="EM40" i="55"/>
  <c r="EQ40" i="55"/>
  <c r="EU40" i="55"/>
  <c r="EY40" i="55"/>
  <c r="FC40" i="55"/>
  <c r="DH42" i="55"/>
  <c r="EH42" i="55"/>
  <c r="DL42" i="55"/>
  <c r="EL42" i="55"/>
  <c r="DP42" i="55"/>
  <c r="EP42" i="55"/>
  <c r="DT42" i="55"/>
  <c r="ET42" i="55"/>
  <c r="DX42" i="55"/>
  <c r="EX42" i="55"/>
  <c r="EB42" i="55"/>
  <c r="FB42" i="55"/>
  <c r="DG43" i="55"/>
  <c r="FG43" i="55" s="1"/>
  <c r="BC43" i="55" s="1"/>
  <c r="EG43" i="55"/>
  <c r="DK43" i="55"/>
  <c r="EK43" i="55"/>
  <c r="DO43" i="55"/>
  <c r="EO43" i="55"/>
  <c r="DS43" i="55"/>
  <c r="ES43" i="55"/>
  <c r="DW43" i="55"/>
  <c r="EW43" i="55"/>
  <c r="EA43" i="55"/>
  <c r="FA43" i="55"/>
  <c r="EE43" i="55"/>
  <c r="FE43" i="55"/>
  <c r="DJ44" i="55"/>
  <c r="EJ44" i="55"/>
  <c r="DN44" i="55"/>
  <c r="EN44" i="55"/>
  <c r="DR44" i="55"/>
  <c r="ER44" i="55"/>
  <c r="DV44" i="55"/>
  <c r="EV44" i="55"/>
  <c r="DZ44" i="55"/>
  <c r="EZ44" i="55"/>
  <c r="ED44" i="55"/>
  <c r="FD44" i="55"/>
  <c r="EO18" i="55"/>
  <c r="EG29" i="55"/>
  <c r="EK29" i="55"/>
  <c r="EO29" i="55"/>
  <c r="ES29" i="55"/>
  <c r="EW29" i="55"/>
  <c r="FA29" i="55"/>
  <c r="FE29" i="55"/>
  <c r="DO29" i="55"/>
  <c r="EM29" i="55"/>
  <c r="EU29" i="55"/>
  <c r="FC29" i="55"/>
  <c r="EI31" i="55"/>
  <c r="EM31" i="55"/>
  <c r="EQ31" i="55"/>
  <c r="EU31" i="55"/>
  <c r="EY31" i="55"/>
  <c r="FC31" i="55"/>
  <c r="EG31" i="55"/>
  <c r="EO31" i="55"/>
  <c r="EW31" i="55"/>
  <c r="FE31" i="55"/>
  <c r="EI32" i="55"/>
  <c r="DI32" i="55"/>
  <c r="EM32" i="55"/>
  <c r="DM32" i="55"/>
  <c r="EQ32" i="55"/>
  <c r="DQ32" i="55"/>
  <c r="EU32" i="55"/>
  <c r="DU32" i="55"/>
  <c r="EY32" i="55"/>
  <c r="DY32" i="55"/>
  <c r="FC32" i="55"/>
  <c r="EC32" i="55"/>
  <c r="EH33" i="55"/>
  <c r="DH33" i="55"/>
  <c r="EL33" i="55"/>
  <c r="DL33" i="55"/>
  <c r="EP33" i="55"/>
  <c r="DP33" i="55"/>
  <c r="ET33" i="55"/>
  <c r="DT33" i="55"/>
  <c r="EX33" i="55"/>
  <c r="DX33" i="55"/>
  <c r="FB33" i="55"/>
  <c r="EB33" i="55"/>
  <c r="EI35" i="55"/>
  <c r="EM35" i="55"/>
  <c r="EQ35" i="55"/>
  <c r="EU35" i="55"/>
  <c r="EY35" i="55"/>
  <c r="FC35" i="55"/>
  <c r="EG35" i="55"/>
  <c r="EO35" i="55"/>
  <c r="EW35" i="55"/>
  <c r="FE35" i="55"/>
  <c r="EI36" i="55"/>
  <c r="DI36" i="55"/>
  <c r="EM36" i="55"/>
  <c r="DM36" i="55"/>
  <c r="EQ36" i="55"/>
  <c r="DQ36" i="55"/>
  <c r="EU36" i="55"/>
  <c r="DU36" i="55"/>
  <c r="EY36" i="55"/>
  <c r="DY36" i="55"/>
  <c r="FC36" i="55"/>
  <c r="EC36" i="55"/>
  <c r="EH37" i="55"/>
  <c r="DH37" i="55"/>
  <c r="EL37" i="55"/>
  <c r="DL37" i="55"/>
  <c r="EP37" i="55"/>
  <c r="DP37" i="55"/>
  <c r="ET37" i="55"/>
  <c r="DT37" i="55"/>
  <c r="EX37" i="55"/>
  <c r="DX37" i="55"/>
  <c r="FB37" i="55"/>
  <c r="EB37" i="55"/>
  <c r="EM37" i="55"/>
  <c r="EU37" i="55"/>
  <c r="FC37" i="55"/>
  <c r="DH38" i="55"/>
  <c r="EH38" i="55"/>
  <c r="DL38" i="55"/>
  <c r="EL38" i="55"/>
  <c r="DP38" i="55"/>
  <c r="EP38" i="55"/>
  <c r="DT38" i="55"/>
  <c r="ET38" i="55"/>
  <c r="DX38" i="55"/>
  <c r="EX38" i="55"/>
  <c r="EB38" i="55"/>
  <c r="FB38" i="55"/>
  <c r="DG39" i="55"/>
  <c r="EG39" i="55"/>
  <c r="DK39" i="55"/>
  <c r="EK39" i="55"/>
  <c r="DO39" i="55"/>
  <c r="EO39" i="55"/>
  <c r="DS39" i="55"/>
  <c r="ES39" i="55"/>
  <c r="DW39" i="55"/>
  <c r="EW39" i="55"/>
  <c r="EA39" i="55"/>
  <c r="FA39" i="55"/>
  <c r="EE39" i="55"/>
  <c r="FE39" i="55"/>
  <c r="DJ40" i="55"/>
  <c r="EJ40" i="55"/>
  <c r="DN40" i="55"/>
  <c r="EN40" i="55"/>
  <c r="DR40" i="55"/>
  <c r="ER40" i="55"/>
  <c r="DV40" i="55"/>
  <c r="EV40" i="55"/>
  <c r="DZ40" i="55"/>
  <c r="EZ40" i="55"/>
  <c r="ED40" i="55"/>
  <c r="FD40" i="55"/>
  <c r="EH41" i="55"/>
  <c r="EL41" i="55"/>
  <c r="EP41" i="55"/>
  <c r="ET41" i="55"/>
  <c r="EX41" i="55"/>
  <c r="FB41" i="55"/>
  <c r="EY29" i="55"/>
  <c r="EK31" i="55"/>
  <c r="ES31" i="55"/>
  <c r="FA31" i="55"/>
  <c r="EK35" i="55"/>
  <c r="ES35" i="55"/>
  <c r="FA35" i="55"/>
  <c r="EI37" i="55"/>
  <c r="DI41" i="55"/>
  <c r="EI41" i="55"/>
  <c r="DM41" i="55"/>
  <c r="EM41" i="55"/>
  <c r="DQ41" i="55"/>
  <c r="EQ41" i="55"/>
  <c r="DU41" i="55"/>
  <c r="EU41" i="55"/>
  <c r="DY41" i="55"/>
  <c r="EY41" i="55"/>
  <c r="EC41" i="55"/>
  <c r="FC41" i="55"/>
  <c r="EI45" i="55"/>
  <c r="EM45" i="55"/>
  <c r="EQ45" i="55"/>
  <c r="EU45" i="55"/>
  <c r="EY45" i="55"/>
  <c r="FC45" i="55"/>
  <c r="EH46" i="55"/>
  <c r="EL46" i="55"/>
  <c r="EP46" i="55"/>
  <c r="ET46" i="55"/>
  <c r="EX46" i="55"/>
  <c r="FB46" i="55"/>
  <c r="EG47" i="55"/>
  <c r="EK47" i="55"/>
  <c r="EO47" i="55"/>
  <c r="ES47" i="55"/>
  <c r="EW47" i="55"/>
  <c r="FA47" i="55"/>
  <c r="FE47" i="55"/>
  <c r="EJ48" i="55"/>
  <c r="EN48" i="55"/>
  <c r="ER48" i="55"/>
  <c r="EV48" i="55"/>
  <c r="EZ48" i="55"/>
  <c r="FD48" i="55"/>
  <c r="EI49" i="55"/>
  <c r="EM49" i="55"/>
  <c r="EQ49" i="55"/>
  <c r="EU49" i="55"/>
  <c r="EY49" i="55"/>
  <c r="FC49" i="55"/>
  <c r="EH50" i="55"/>
  <c r="EL50" i="55"/>
  <c r="EP50" i="55"/>
  <c r="ET50" i="55"/>
  <c r="EX50" i="55"/>
  <c r="FB50" i="55"/>
  <c r="EG51" i="55"/>
  <c r="EK51" i="55"/>
  <c r="EO51" i="55"/>
  <c r="EZ51" i="55"/>
  <c r="FE51" i="55"/>
  <c r="DI52" i="55"/>
  <c r="DM52" i="55"/>
  <c r="DQ52" i="55"/>
  <c r="DU52" i="55"/>
  <c r="DY52" i="55"/>
  <c r="EC52" i="55"/>
  <c r="DR52" i="55"/>
  <c r="EI52" i="55"/>
  <c r="EN52" i="55"/>
  <c r="EY52" i="55"/>
  <c r="FD52" i="55"/>
  <c r="DH53" i="55"/>
  <c r="DL53" i="55"/>
  <c r="DP53" i="55"/>
  <c r="DT53" i="55"/>
  <c r="DX53" i="55"/>
  <c r="EB53" i="55"/>
  <c r="DM53" i="55"/>
  <c r="DU53" i="55"/>
  <c r="EC53" i="55"/>
  <c r="EL53" i="55"/>
  <c r="ET53" i="55"/>
  <c r="DM55" i="55"/>
  <c r="DU55" i="55"/>
  <c r="EC55" i="55"/>
  <c r="EL55" i="55"/>
  <c r="ET55" i="55"/>
  <c r="FB55" i="55"/>
  <c r="DS17" i="56"/>
  <c r="FE17" i="56"/>
  <c r="ER20" i="56"/>
  <c r="DR20" i="56"/>
  <c r="FD20" i="56"/>
  <c r="FA51" i="55"/>
  <c r="EJ52" i="55"/>
  <c r="EZ52" i="55"/>
  <c r="EN21" i="56"/>
  <c r="DN21" i="56"/>
  <c r="DR21" i="56"/>
  <c r="ER21" i="56"/>
  <c r="FD21" i="56"/>
  <c r="ED21" i="56"/>
  <c r="EV23" i="56"/>
  <c r="DV23" i="56"/>
  <c r="DL24" i="56"/>
  <c r="EL24" i="56"/>
  <c r="DP24" i="56"/>
  <c r="EP24" i="56"/>
  <c r="EB24" i="56"/>
  <c r="FB24" i="56"/>
  <c r="DJ39" i="55"/>
  <c r="DN39" i="55"/>
  <c r="DR39" i="55"/>
  <c r="DV39" i="55"/>
  <c r="DZ39" i="55"/>
  <c r="ED39" i="55"/>
  <c r="DI40" i="55"/>
  <c r="DM40" i="55"/>
  <c r="DQ40" i="55"/>
  <c r="DU40" i="55"/>
  <c r="DY40" i="55"/>
  <c r="EC40" i="55"/>
  <c r="DH41" i="55"/>
  <c r="DL41" i="55"/>
  <c r="DP41" i="55"/>
  <c r="DT41" i="55"/>
  <c r="DX41" i="55"/>
  <c r="EB41" i="55"/>
  <c r="DG42" i="55"/>
  <c r="DK42" i="55"/>
  <c r="DO42" i="55"/>
  <c r="DS42" i="55"/>
  <c r="DW42" i="55"/>
  <c r="EA42" i="55"/>
  <c r="EE42" i="55"/>
  <c r="DJ43" i="55"/>
  <c r="DN43" i="55"/>
  <c r="DR43" i="55"/>
  <c r="DV43" i="55"/>
  <c r="DZ43" i="55"/>
  <c r="ED43" i="55"/>
  <c r="DI44" i="55"/>
  <c r="DM44" i="55"/>
  <c r="DQ44" i="55"/>
  <c r="DU44" i="55"/>
  <c r="DY44" i="55"/>
  <c r="EC44" i="55"/>
  <c r="DH45" i="55"/>
  <c r="DL45" i="55"/>
  <c r="DP45" i="55"/>
  <c r="DT45" i="55"/>
  <c r="DX45" i="55"/>
  <c r="EB45" i="55"/>
  <c r="DG46" i="55"/>
  <c r="DK46" i="55"/>
  <c r="DO46" i="55"/>
  <c r="DS46" i="55"/>
  <c r="DW46" i="55"/>
  <c r="EA46" i="55"/>
  <c r="EE46" i="55"/>
  <c r="DJ47" i="55"/>
  <c r="DN47" i="55"/>
  <c r="DR47" i="55"/>
  <c r="DV47" i="55"/>
  <c r="DZ47" i="55"/>
  <c r="ED47" i="55"/>
  <c r="DI48" i="55"/>
  <c r="DM48" i="55"/>
  <c r="DQ48" i="55"/>
  <c r="DU48" i="55"/>
  <c r="DY48" i="55"/>
  <c r="EC48" i="55"/>
  <c r="DH49" i="55"/>
  <c r="DL49" i="55"/>
  <c r="DP49" i="55"/>
  <c r="DT49" i="55"/>
  <c r="DX49" i="55"/>
  <c r="EB49" i="55"/>
  <c r="DG50" i="55"/>
  <c r="DK50" i="55"/>
  <c r="DO50" i="55"/>
  <c r="DS50" i="55"/>
  <c r="DW50" i="55"/>
  <c r="EA50" i="55"/>
  <c r="EE50" i="55"/>
  <c r="DJ51" i="55"/>
  <c r="DN51" i="55"/>
  <c r="DR51" i="55"/>
  <c r="ED51" i="55"/>
  <c r="EW51" i="55"/>
  <c r="EQ52" i="55"/>
  <c r="EV52" i="55"/>
  <c r="DI53" i="55"/>
  <c r="DQ53" i="55"/>
  <c r="DY53" i="55"/>
  <c r="EH53" i="55"/>
  <c r="EP53" i="55"/>
  <c r="DJ54" i="55"/>
  <c r="DR54" i="55"/>
  <c r="DZ54" i="55"/>
  <c r="EI54" i="55"/>
  <c r="EQ54" i="55"/>
  <c r="EY54" i="55"/>
  <c r="DI55" i="55"/>
  <c r="DQ55" i="55"/>
  <c r="DY55" i="55"/>
  <c r="EH55" i="55"/>
  <c r="EP55" i="55"/>
  <c r="EX55" i="55"/>
  <c r="DJ56" i="55"/>
  <c r="DR56" i="55"/>
  <c r="DZ56" i="55"/>
  <c r="EO17" i="56"/>
  <c r="ES18" i="56"/>
  <c r="DS18" i="56"/>
  <c r="EP19" i="56"/>
  <c r="EN20" i="56"/>
  <c r="EQ51" i="55"/>
  <c r="EU51" i="55"/>
  <c r="EY51" i="55"/>
  <c r="FC51" i="55"/>
  <c r="DS51" i="55"/>
  <c r="EH52" i="55"/>
  <c r="EL52" i="55"/>
  <c r="EP52" i="55"/>
  <c r="ET52" i="55"/>
  <c r="EX52" i="55"/>
  <c r="FB52" i="55"/>
  <c r="DP52" i="55"/>
  <c r="EM52" i="55"/>
  <c r="FC52" i="55"/>
  <c r="DK53" i="55"/>
  <c r="DS53" i="55"/>
  <c r="EA53" i="55"/>
  <c r="EJ53" i="55"/>
  <c r="ER53" i="55"/>
  <c r="EZ53" i="55"/>
  <c r="DG54" i="55"/>
  <c r="DK54" i="55"/>
  <c r="DO54" i="55"/>
  <c r="DS54" i="55"/>
  <c r="DW54" i="55"/>
  <c r="EA54" i="55"/>
  <c r="EE54" i="55"/>
  <c r="DL54" i="55"/>
  <c r="DT54" i="55"/>
  <c r="EB54" i="55"/>
  <c r="DK55" i="55"/>
  <c r="DS55" i="55"/>
  <c r="EA55" i="55"/>
  <c r="DL56" i="55"/>
  <c r="DT56" i="55"/>
  <c r="EB56" i="55"/>
  <c r="EK56" i="55"/>
  <c r="ES56" i="55"/>
  <c r="FA56" i="55"/>
  <c r="DL17" i="56"/>
  <c r="EL17" i="56"/>
  <c r="EB17" i="56"/>
  <c r="FB17" i="56"/>
  <c r="DH17" i="56"/>
  <c r="DR23" i="56"/>
  <c r="DG19" i="56"/>
  <c r="FG19" i="56" s="1"/>
  <c r="BC19" i="56" s="1"/>
  <c r="DK19" i="56"/>
  <c r="DO19" i="56"/>
  <c r="ES19" i="56"/>
  <c r="DW19" i="56"/>
  <c r="EA19" i="56"/>
  <c r="EE19" i="56"/>
  <c r="DS19" i="56"/>
  <c r="EO19" i="56"/>
  <c r="FE19" i="56"/>
  <c r="DI20" i="56"/>
  <c r="DM20" i="56"/>
  <c r="DQ20" i="56"/>
  <c r="DU20" i="56"/>
  <c r="DY20" i="56"/>
  <c r="EC20" i="56"/>
  <c r="DH20" i="56"/>
  <c r="DL20" i="56"/>
  <c r="DT20" i="56"/>
  <c r="DX20" i="56"/>
  <c r="EB20" i="56"/>
  <c r="DI21" i="56"/>
  <c r="DM21" i="56"/>
  <c r="EQ21" i="56"/>
  <c r="DU21" i="56"/>
  <c r="DY21" i="56"/>
  <c r="EC21" i="56"/>
  <c r="EJ22" i="56"/>
  <c r="EN22" i="56"/>
  <c r="ER22" i="56"/>
  <c r="EV22" i="56"/>
  <c r="EZ22" i="56"/>
  <c r="FD22" i="56"/>
  <c r="DI22" i="56"/>
  <c r="EQ22" i="56"/>
  <c r="DU22" i="56"/>
  <c r="DY22" i="56"/>
  <c r="EJ23" i="56"/>
  <c r="DN23" i="56"/>
  <c r="EZ23" i="56"/>
  <c r="ED23" i="56"/>
  <c r="DZ23" i="56"/>
  <c r="EN23" i="56"/>
  <c r="EG24" i="56"/>
  <c r="EK24" i="56"/>
  <c r="EO24" i="56"/>
  <c r="ES24" i="56"/>
  <c r="EW24" i="56"/>
  <c r="FA24" i="56"/>
  <c r="FE24" i="56"/>
  <c r="DJ24" i="56"/>
  <c r="EN24" i="56"/>
  <c r="DR24" i="56"/>
  <c r="DV24" i="56"/>
  <c r="DZ24" i="56"/>
  <c r="FD24" i="56"/>
  <c r="DH25" i="56"/>
  <c r="EL25" i="56"/>
  <c r="DP25" i="56"/>
  <c r="DT25" i="56"/>
  <c r="EX25" i="56"/>
  <c r="FB25" i="56"/>
  <c r="ET25" i="56"/>
  <c r="EP26" i="56"/>
  <c r="DT26" i="56"/>
  <c r="EX26" i="56"/>
  <c r="EB26" i="56"/>
  <c r="DH27" i="56"/>
  <c r="DL27" i="56"/>
  <c r="DP27" i="56"/>
  <c r="DU27" i="56"/>
  <c r="EM27" i="56"/>
  <c r="EY27" i="56"/>
  <c r="DH28" i="56"/>
  <c r="DP28" i="56"/>
  <c r="DX28" i="56"/>
  <c r="DG28" i="56"/>
  <c r="DK28" i="56"/>
  <c r="DS28" i="56"/>
  <c r="DW28" i="56"/>
  <c r="EA28" i="56"/>
  <c r="DY28" i="56"/>
  <c r="ER28" i="56"/>
  <c r="EN29" i="56"/>
  <c r="EV29" i="56"/>
  <c r="FD29" i="56"/>
  <c r="DI29" i="56"/>
  <c r="EM29" i="56"/>
  <c r="EQ29" i="56"/>
  <c r="DY29" i="56"/>
  <c r="FC29" i="56"/>
  <c r="EA30" i="56"/>
  <c r="FE30" i="56"/>
  <c r="EI31" i="56"/>
  <c r="DM31" i="56"/>
  <c r="EY31" i="56"/>
  <c r="EC31" i="56"/>
  <c r="DI31" i="56"/>
  <c r="EH31" i="56"/>
  <c r="EI32" i="56"/>
  <c r="DM32" i="56"/>
  <c r="DQ32" i="56"/>
  <c r="EU32" i="56"/>
  <c r="EY32" i="56"/>
  <c r="EC32" i="56"/>
  <c r="EH33" i="56"/>
  <c r="DL33" i="56"/>
  <c r="EX33" i="56"/>
  <c r="EB33" i="56"/>
  <c r="DJ34" i="56"/>
  <c r="DR35" i="56"/>
  <c r="DS36" i="56"/>
  <c r="EJ37" i="56"/>
  <c r="DN37" i="56"/>
  <c r="EZ37" i="56"/>
  <c r="ED37" i="56"/>
  <c r="DJ37" i="56"/>
  <c r="DH38" i="56"/>
  <c r="DL38" i="56"/>
  <c r="DP38" i="56"/>
  <c r="DX38" i="56"/>
  <c r="EB38" i="56"/>
  <c r="EA38" i="56"/>
  <c r="DY38" i="56"/>
  <c r="EL38" i="56"/>
  <c r="EU38" i="56"/>
  <c r="DN39" i="56"/>
  <c r="DZ39" i="56"/>
  <c r="DI39" i="56"/>
  <c r="DQ39" i="56"/>
  <c r="EC39" i="56"/>
  <c r="DW39" i="56"/>
  <c r="EZ39" i="56"/>
  <c r="EK40" i="56"/>
  <c r="DS40" i="56"/>
  <c r="FA40" i="56"/>
  <c r="DU41" i="56"/>
  <c r="EQ41" i="56"/>
  <c r="EN42" i="56"/>
  <c r="DR42" i="56"/>
  <c r="EV42" i="56"/>
  <c r="EB42" i="56"/>
  <c r="EH44" i="56"/>
  <c r="DL44" i="56"/>
  <c r="EX44" i="56"/>
  <c r="EB44" i="56"/>
  <c r="EL44" i="56"/>
  <c r="DO45" i="56"/>
  <c r="ES45" i="56"/>
  <c r="EA45" i="56"/>
  <c r="FE45" i="56"/>
  <c r="EJ45" i="56"/>
  <c r="FD45" i="56"/>
  <c r="DI46" i="56"/>
  <c r="DM46" i="56"/>
  <c r="DU46" i="56"/>
  <c r="DY46" i="56"/>
  <c r="EC46" i="56"/>
  <c r="EI46" i="56"/>
  <c r="ER46" i="56"/>
  <c r="DI47" i="56"/>
  <c r="EU47" i="56"/>
  <c r="DY47" i="56"/>
  <c r="DM47" i="56"/>
  <c r="DU48" i="56"/>
  <c r="EE48" i="56"/>
  <c r="ES48" i="56"/>
  <c r="DH49" i="56"/>
  <c r="EN51" i="56"/>
  <c r="EV51" i="56"/>
  <c r="FD51" i="56"/>
  <c r="DI51" i="56"/>
  <c r="DM51" i="56"/>
  <c r="EQ51" i="56"/>
  <c r="DY51" i="56"/>
  <c r="FC51" i="56"/>
  <c r="DU52" i="56"/>
  <c r="EO52" i="56"/>
  <c r="FE52" i="56"/>
  <c r="DM53" i="56"/>
  <c r="DY53" i="56"/>
  <c r="EC53" i="56"/>
  <c r="DP53" i="56"/>
  <c r="EB53" i="56"/>
  <c r="DG53" i="56"/>
  <c r="DV53" i="56"/>
  <c r="EN53" i="56"/>
  <c r="DJ54" i="56"/>
  <c r="DQ54" i="56"/>
  <c r="FC54" i="56"/>
  <c r="EI55" i="56"/>
  <c r="DI55" i="56"/>
  <c r="DG55" i="56"/>
  <c r="DR56" i="56"/>
  <c r="FD56" i="56"/>
  <c r="EG17" i="57"/>
  <c r="DG17" i="57"/>
  <c r="EK17" i="57"/>
  <c r="DK17" i="57"/>
  <c r="EO17" i="57"/>
  <c r="DO17" i="57"/>
  <c r="ES17" i="57"/>
  <c r="DS17" i="57"/>
  <c r="EW17" i="57"/>
  <c r="DW17" i="57"/>
  <c r="FA17" i="57"/>
  <c r="EA17" i="57"/>
  <c r="FE17" i="57"/>
  <c r="EE17" i="57"/>
  <c r="DJ17" i="57"/>
  <c r="EJ17" i="57"/>
  <c r="DN17" i="57"/>
  <c r="EN17" i="57"/>
  <c r="DR17" i="57"/>
  <c r="ER17" i="57"/>
  <c r="DV17" i="57"/>
  <c r="EV17" i="57"/>
  <c r="DZ17" i="57"/>
  <c r="EZ17" i="57"/>
  <c r="ED17" i="57"/>
  <c r="FD17" i="57"/>
  <c r="DZ18" i="57"/>
  <c r="EG19" i="57"/>
  <c r="DG19" i="57"/>
  <c r="DK19" i="57"/>
  <c r="EK19" i="57"/>
  <c r="EO19" i="57"/>
  <c r="DO19" i="57"/>
  <c r="ES19" i="57"/>
  <c r="DS19" i="57"/>
  <c r="EW19" i="57"/>
  <c r="DW19" i="57"/>
  <c r="FA19" i="57"/>
  <c r="EA19" i="57"/>
  <c r="FE19" i="57"/>
  <c r="EE19" i="57"/>
  <c r="FD19" i="57"/>
  <c r="EI27" i="57"/>
  <c r="DI27" i="57"/>
  <c r="EM27" i="57"/>
  <c r="DM27" i="57"/>
  <c r="EQ27" i="57"/>
  <c r="DQ27" i="57"/>
  <c r="EU27" i="57"/>
  <c r="DU27" i="57"/>
  <c r="EY27" i="57"/>
  <c r="DY27" i="57"/>
  <c r="FC27" i="57"/>
  <c r="EC27" i="57"/>
  <c r="DH27" i="57"/>
  <c r="EH27" i="57"/>
  <c r="DL27" i="57"/>
  <c r="EL27" i="57"/>
  <c r="DP27" i="57"/>
  <c r="EP27" i="57"/>
  <c r="DT27" i="57"/>
  <c r="ET27" i="57"/>
  <c r="DX27" i="57"/>
  <c r="EX27" i="57"/>
  <c r="EB27" i="57"/>
  <c r="FB27" i="57"/>
  <c r="DI27" i="56"/>
  <c r="ET30" i="56"/>
  <c r="EU31" i="56"/>
  <c r="DW34" i="56"/>
  <c r="DR37" i="56"/>
  <c r="DI38" i="56"/>
  <c r="DQ38" i="56"/>
  <c r="EM38" i="56"/>
  <c r="FA39" i="56"/>
  <c r="DO43" i="56"/>
  <c r="EZ43" i="56"/>
  <c r="DV46" i="56"/>
  <c r="EJ46" i="56"/>
  <c r="DV49" i="56"/>
  <c r="DI50" i="56"/>
  <c r="DJ53" i="56"/>
  <c r="DZ53" i="56"/>
  <c r="DJ56" i="56"/>
  <c r="EJ56" i="56"/>
  <c r="EV56" i="56"/>
  <c r="DV56" i="56"/>
  <c r="EG21" i="57"/>
  <c r="DG21" i="57"/>
  <c r="EK21" i="57"/>
  <c r="DK21" i="57"/>
  <c r="EO21" i="57"/>
  <c r="DO21" i="57"/>
  <c r="ES21" i="57"/>
  <c r="DS21" i="57"/>
  <c r="EW21" i="57"/>
  <c r="DW21" i="57"/>
  <c r="FA21" i="57"/>
  <c r="EA21" i="57"/>
  <c r="FE21" i="57"/>
  <c r="EE21" i="57"/>
  <c r="DJ21" i="57"/>
  <c r="EJ21" i="57"/>
  <c r="DN21" i="57"/>
  <c r="EN21" i="57"/>
  <c r="DR21" i="57"/>
  <c r="ER21" i="57"/>
  <c r="DV21" i="57"/>
  <c r="EV21" i="57"/>
  <c r="DZ21" i="57"/>
  <c r="EZ21" i="57"/>
  <c r="ED21" i="57"/>
  <c r="FD21" i="57"/>
  <c r="EH24" i="57"/>
  <c r="DH24" i="57"/>
  <c r="EL24" i="57"/>
  <c r="DL24" i="57"/>
  <c r="EP24" i="57"/>
  <c r="DP24" i="57"/>
  <c r="ET24" i="57"/>
  <c r="DT24" i="57"/>
  <c r="EX24" i="57"/>
  <c r="DX24" i="57"/>
  <c r="FB24" i="57"/>
  <c r="EB24" i="57"/>
  <c r="DG24" i="57"/>
  <c r="EG24" i="57"/>
  <c r="DK24" i="57"/>
  <c r="EK24" i="57"/>
  <c r="DO24" i="57"/>
  <c r="EO24" i="57"/>
  <c r="DS24" i="57"/>
  <c r="ES24" i="57"/>
  <c r="DW24" i="57"/>
  <c r="EW24" i="57"/>
  <c r="EA24" i="57"/>
  <c r="FA24" i="57"/>
  <c r="EE24" i="57"/>
  <c r="FE24" i="57"/>
  <c r="EJ26" i="57"/>
  <c r="DJ26" i="57"/>
  <c r="EN26" i="57"/>
  <c r="DN26" i="57"/>
  <c r="ER26" i="57"/>
  <c r="DR26" i="57"/>
  <c r="EV26" i="57"/>
  <c r="DV26" i="57"/>
  <c r="EZ26" i="57"/>
  <c r="DZ26" i="57"/>
  <c r="FD26" i="57"/>
  <c r="ED26" i="57"/>
  <c r="DI26" i="57"/>
  <c r="EI26" i="57"/>
  <c r="DM26" i="57"/>
  <c r="EM26" i="57"/>
  <c r="DQ26" i="57"/>
  <c r="EQ26" i="57"/>
  <c r="DU26" i="57"/>
  <c r="EU26" i="57"/>
  <c r="DY26" i="57"/>
  <c r="EY26" i="57"/>
  <c r="EC26" i="57"/>
  <c r="FC26" i="57"/>
  <c r="EG29" i="57"/>
  <c r="DG29" i="57"/>
  <c r="EK29" i="57"/>
  <c r="DK29" i="57"/>
  <c r="EO29" i="57"/>
  <c r="DO29" i="57"/>
  <c r="ES29" i="57"/>
  <c r="DS29" i="57"/>
  <c r="EW29" i="57"/>
  <c r="DW29" i="57"/>
  <c r="FA29" i="57"/>
  <c r="EA29" i="57"/>
  <c r="DJ17" i="56"/>
  <c r="DN17" i="56"/>
  <c r="DR17" i="56"/>
  <c r="DV17" i="56"/>
  <c r="DZ17" i="56"/>
  <c r="ED17" i="56"/>
  <c r="DI17" i="56"/>
  <c r="DM17" i="56"/>
  <c r="DU17" i="56"/>
  <c r="DY17" i="56"/>
  <c r="EC17" i="56"/>
  <c r="EH18" i="56"/>
  <c r="DL18" i="56"/>
  <c r="ET18" i="56"/>
  <c r="EB18" i="56"/>
  <c r="DW18" i="56"/>
  <c r="FE18" i="56"/>
  <c r="EH19" i="56"/>
  <c r="DL19" i="56"/>
  <c r="EX19" i="56"/>
  <c r="EB19" i="56"/>
  <c r="DJ21" i="56"/>
  <c r="EV21" i="56"/>
  <c r="DZ21" i="56"/>
  <c r="EH22" i="56"/>
  <c r="EL22" i="56"/>
  <c r="DP22" i="56"/>
  <c r="DT22" i="56"/>
  <c r="EX22" i="56"/>
  <c r="FB22" i="56"/>
  <c r="EK22" i="56"/>
  <c r="EO22" i="56"/>
  <c r="ES22" i="56"/>
  <c r="FA22" i="56"/>
  <c r="FE22" i="56"/>
  <c r="EH23" i="56"/>
  <c r="EL23" i="56"/>
  <c r="EP23" i="56"/>
  <c r="ET23" i="56"/>
  <c r="EX23" i="56"/>
  <c r="FB23" i="56"/>
  <c r="DG23" i="56"/>
  <c r="DK23" i="56"/>
  <c r="EO23" i="56"/>
  <c r="DS23" i="56"/>
  <c r="DW23" i="56"/>
  <c r="EA23" i="56"/>
  <c r="FE23" i="56"/>
  <c r="DT23" i="56"/>
  <c r="EI24" i="56"/>
  <c r="DM24" i="56"/>
  <c r="EY24" i="56"/>
  <c r="EC24" i="56"/>
  <c r="DI24" i="56"/>
  <c r="DU24" i="56"/>
  <c r="EJ25" i="56"/>
  <c r="EN25" i="56"/>
  <c r="ER25" i="56"/>
  <c r="EV25" i="56"/>
  <c r="FD25" i="56"/>
  <c r="EI25" i="56"/>
  <c r="DM25" i="56"/>
  <c r="EQ25" i="56"/>
  <c r="DU25" i="56"/>
  <c r="EY25" i="56"/>
  <c r="FC25" i="56"/>
  <c r="EK25" i="56"/>
  <c r="EK26" i="56"/>
  <c r="DO26" i="56"/>
  <c r="FA26" i="56"/>
  <c r="EE26" i="56"/>
  <c r="DK26" i="56"/>
  <c r="EE27" i="56"/>
  <c r="EQ27" i="56"/>
  <c r="EH29" i="56"/>
  <c r="DP29" i="56"/>
  <c r="ET29" i="56"/>
  <c r="DX29" i="56"/>
  <c r="FB29" i="56"/>
  <c r="EK29" i="56"/>
  <c r="EO29" i="56"/>
  <c r="ES29" i="56"/>
  <c r="FA29" i="56"/>
  <c r="FE29" i="56"/>
  <c r="DN30" i="56"/>
  <c r="DZ30" i="56"/>
  <c r="EC30" i="56"/>
  <c r="DH30" i="56"/>
  <c r="DW30" i="56"/>
  <c r="EL30" i="56"/>
  <c r="EK31" i="56"/>
  <c r="ES31" i="56"/>
  <c r="FE31" i="56"/>
  <c r="EJ31" i="56"/>
  <c r="DV31" i="56"/>
  <c r="EZ31" i="56"/>
  <c r="FB31" i="56"/>
  <c r="DL32" i="56"/>
  <c r="EP32" i="56"/>
  <c r="DX32" i="56"/>
  <c r="FB32" i="56"/>
  <c r="EK32" i="56"/>
  <c r="FA32" i="56"/>
  <c r="DG33" i="56"/>
  <c r="EK33" i="56"/>
  <c r="DO33" i="56"/>
  <c r="ES33" i="56"/>
  <c r="EA33" i="56"/>
  <c r="FE33" i="56"/>
  <c r="DS33" i="56"/>
  <c r="EG33" i="56"/>
  <c r="DT34" i="56"/>
  <c r="EB34" i="56"/>
  <c r="DG34" i="56"/>
  <c r="EK34" i="56"/>
  <c r="DL35" i="56"/>
  <c r="EB35" i="56"/>
  <c r="EP35" i="56"/>
  <c r="DJ36" i="56"/>
  <c r="DN36" i="56"/>
  <c r="DR36" i="56"/>
  <c r="DZ36" i="56"/>
  <c r="ED36" i="56"/>
  <c r="DK36" i="56"/>
  <c r="EA36" i="56"/>
  <c r="EO36" i="56"/>
  <c r="FD36" i="56"/>
  <c r="EG37" i="56"/>
  <c r="DK37" i="56"/>
  <c r="EO37" i="56"/>
  <c r="DW37" i="56"/>
  <c r="FA37" i="56"/>
  <c r="DV37" i="56"/>
  <c r="EK39" i="56"/>
  <c r="DN40" i="56"/>
  <c r="ER40" i="56"/>
  <c r="FD40" i="56"/>
  <c r="EM40" i="56"/>
  <c r="EY40" i="56"/>
  <c r="DW40" i="56"/>
  <c r="DH41" i="56"/>
  <c r="DL41" i="56"/>
  <c r="DX41" i="56"/>
  <c r="EB41" i="56"/>
  <c r="EL41" i="56"/>
  <c r="FC41" i="56"/>
  <c r="DW43" i="56"/>
  <c r="EI44" i="56"/>
  <c r="DU44" i="56"/>
  <c r="EY44" i="56"/>
  <c r="DP44" i="56"/>
  <c r="EI45" i="56"/>
  <c r="EM45" i="56"/>
  <c r="EQ45" i="56"/>
  <c r="EY45" i="56"/>
  <c r="FC45" i="56"/>
  <c r="DH45" i="56"/>
  <c r="EL45" i="56"/>
  <c r="DP45" i="56"/>
  <c r="DT45" i="56"/>
  <c r="EX45" i="56"/>
  <c r="FB45" i="56"/>
  <c r="DI45" i="56"/>
  <c r="DN46" i="56"/>
  <c r="DX46" i="56"/>
  <c r="DH47" i="56"/>
  <c r="EL47" i="56"/>
  <c r="DX47" i="56"/>
  <c r="FB47" i="56"/>
  <c r="EO47" i="56"/>
  <c r="EH47" i="56"/>
  <c r="DO48" i="56"/>
  <c r="EA48" i="56"/>
  <c r="EP48" i="56"/>
  <c r="EX48" i="56"/>
  <c r="DO49" i="56"/>
  <c r="DX49" i="56"/>
  <c r="EY50" i="56"/>
  <c r="DM52" i="56"/>
  <c r="EC52" i="56"/>
  <c r="ES55" i="56"/>
  <c r="DS55" i="56"/>
  <c r="EE55" i="56"/>
  <c r="FE55" i="56"/>
  <c r="EN56" i="56"/>
  <c r="DR18" i="57"/>
  <c r="EI18" i="57"/>
  <c r="EI23" i="57"/>
  <c r="DI23" i="57"/>
  <c r="EM23" i="57"/>
  <c r="DM23" i="57"/>
  <c r="EQ23" i="57"/>
  <c r="DQ23" i="57"/>
  <c r="EU23" i="57"/>
  <c r="DU23" i="57"/>
  <c r="EY23" i="57"/>
  <c r="DY23" i="57"/>
  <c r="FC23" i="57"/>
  <c r="EC23" i="57"/>
  <c r="DH23" i="57"/>
  <c r="EH23" i="57"/>
  <c r="DL23" i="57"/>
  <c r="EL23" i="57"/>
  <c r="DP23" i="57"/>
  <c r="EP23" i="57"/>
  <c r="DT23" i="57"/>
  <c r="ET23" i="57"/>
  <c r="DX23" i="57"/>
  <c r="EX23" i="57"/>
  <c r="EB23" i="57"/>
  <c r="FB23" i="57"/>
  <c r="EC22" i="56"/>
  <c r="EM23" i="56"/>
  <c r="ES25" i="56"/>
  <c r="DL26" i="56"/>
  <c r="DV28" i="56"/>
  <c r="DK30" i="56"/>
  <c r="DX30" i="56"/>
  <c r="EO30" i="56"/>
  <c r="FB30" i="56"/>
  <c r="EP31" i="56"/>
  <c r="DR34" i="56"/>
  <c r="DZ34" i="56"/>
  <c r="EN34" i="56"/>
  <c r="EV34" i="56"/>
  <c r="DM35" i="56"/>
  <c r="EH35" i="56"/>
  <c r="EU35" i="56"/>
  <c r="DM36" i="56"/>
  <c r="FE36" i="56"/>
  <c r="DN38" i="56"/>
  <c r="DV38" i="56"/>
  <c r="ER38" i="56"/>
  <c r="FC38" i="56"/>
  <c r="DH39" i="56"/>
  <c r="ET39" i="56"/>
  <c r="EM41" i="56"/>
  <c r="DL42" i="56"/>
  <c r="DG43" i="56"/>
  <c r="ED43" i="56"/>
  <c r="EG46" i="56"/>
  <c r="EO46" i="56"/>
  <c r="FD46" i="56"/>
  <c r="DT48" i="56"/>
  <c r="EB48" i="56"/>
  <c r="DG49" i="56"/>
  <c r="ES49" i="56"/>
  <c r="DW49" i="56"/>
  <c r="EA49" i="56"/>
  <c r="FE49" i="56"/>
  <c r="DP49" i="56"/>
  <c r="ER49" i="56"/>
  <c r="EJ50" i="56"/>
  <c r="DR50" i="56"/>
  <c r="EV50" i="56"/>
  <c r="EZ50" i="56"/>
  <c r="ED50" i="56"/>
  <c r="DM50" i="56"/>
  <c r="EK52" i="56"/>
  <c r="DK52" i="56"/>
  <c r="FB52" i="56"/>
  <c r="EA53" i="56"/>
  <c r="FA53" i="56"/>
  <c r="DR53" i="56"/>
  <c r="FD53" i="56"/>
  <c r="DM54" i="56"/>
  <c r="EM54" i="56"/>
  <c r="DI54" i="56"/>
  <c r="EU54" i="56"/>
  <c r="DV18" i="57"/>
  <c r="EH20" i="57"/>
  <c r="DH20" i="57"/>
  <c r="EL20" i="57"/>
  <c r="DL20" i="57"/>
  <c r="EP20" i="57"/>
  <c r="DP20" i="57"/>
  <c r="ET20" i="57"/>
  <c r="DT20" i="57"/>
  <c r="EX20" i="57"/>
  <c r="DX20" i="57"/>
  <c r="FB20" i="57"/>
  <c r="EB20" i="57"/>
  <c r="DG20" i="57"/>
  <c r="EG20" i="57"/>
  <c r="DK20" i="57"/>
  <c r="EK20" i="57"/>
  <c r="DO20" i="57"/>
  <c r="EO20" i="57"/>
  <c r="DS20" i="57"/>
  <c r="ES20" i="57"/>
  <c r="DW20" i="57"/>
  <c r="EW20" i="57"/>
  <c r="EA20" i="57"/>
  <c r="FA20" i="57"/>
  <c r="EE20" i="57"/>
  <c r="FE20" i="57"/>
  <c r="EJ22" i="57"/>
  <c r="DJ22" i="57"/>
  <c r="EN22" i="57"/>
  <c r="DN22" i="57"/>
  <c r="ER22" i="57"/>
  <c r="DR22" i="57"/>
  <c r="EV22" i="57"/>
  <c r="DV22" i="57"/>
  <c r="EZ22" i="57"/>
  <c r="DZ22" i="57"/>
  <c r="FD22" i="57"/>
  <c r="ED22" i="57"/>
  <c r="DI22" i="57"/>
  <c r="EI22" i="57"/>
  <c r="DM22" i="57"/>
  <c r="EM22" i="57"/>
  <c r="DQ22" i="57"/>
  <c r="EQ22" i="57"/>
  <c r="DU22" i="57"/>
  <c r="EU22" i="57"/>
  <c r="DY22" i="57"/>
  <c r="EY22" i="57"/>
  <c r="EC22" i="57"/>
  <c r="FC22" i="57"/>
  <c r="EG25" i="57"/>
  <c r="DG25" i="57"/>
  <c r="EK25" i="57"/>
  <c r="DK25" i="57"/>
  <c r="EO25" i="57"/>
  <c r="DO25" i="57"/>
  <c r="ES25" i="57"/>
  <c r="DS25" i="57"/>
  <c r="EW25" i="57"/>
  <c r="DW25" i="57"/>
  <c r="FA25" i="57"/>
  <c r="EA25" i="57"/>
  <c r="FE25" i="57"/>
  <c r="EE25" i="57"/>
  <c r="DJ25" i="57"/>
  <c r="EJ25" i="57"/>
  <c r="DN25" i="57"/>
  <c r="EN25" i="57"/>
  <c r="DR25" i="57"/>
  <c r="ER25" i="57"/>
  <c r="DV25" i="57"/>
  <c r="EV25" i="57"/>
  <c r="DZ25" i="57"/>
  <c r="EZ25" i="57"/>
  <c r="ED25" i="57"/>
  <c r="FD25" i="57"/>
  <c r="EH28" i="57"/>
  <c r="DH28" i="57"/>
  <c r="EL28" i="57"/>
  <c r="DL28" i="57"/>
  <c r="EP28" i="57"/>
  <c r="DP28" i="57"/>
  <c r="ET28" i="57"/>
  <c r="DT28" i="57"/>
  <c r="EX28" i="57"/>
  <c r="DX28" i="57"/>
  <c r="FB28" i="57"/>
  <c r="EB28" i="57"/>
  <c r="DG28" i="57"/>
  <c r="EG28" i="57"/>
  <c r="DK28" i="57"/>
  <c r="EK28" i="57"/>
  <c r="DO28" i="57"/>
  <c r="EO28" i="57"/>
  <c r="DS28" i="57"/>
  <c r="ES28" i="57"/>
  <c r="DW28" i="57"/>
  <c r="EW28" i="57"/>
  <c r="EA28" i="57"/>
  <c r="FA28" i="57"/>
  <c r="EE28" i="57"/>
  <c r="FE28" i="57"/>
  <c r="DP18" i="57"/>
  <c r="DT18" i="57"/>
  <c r="DX18" i="57"/>
  <c r="EB18" i="57"/>
  <c r="EE29" i="57"/>
  <c r="EJ29" i="57"/>
  <c r="EN29" i="57"/>
  <c r="ER29" i="57"/>
  <c r="EV29" i="57"/>
  <c r="EZ29" i="57"/>
  <c r="FD29" i="57"/>
  <c r="DJ30" i="57"/>
  <c r="DN30" i="57"/>
  <c r="DR30" i="57"/>
  <c r="DV30" i="57"/>
  <c r="DZ30" i="57"/>
  <c r="ED30" i="57"/>
  <c r="EI30" i="57"/>
  <c r="EM30" i="57"/>
  <c r="EQ30" i="57"/>
  <c r="EU30" i="57"/>
  <c r="EY30" i="57"/>
  <c r="FC30" i="57"/>
  <c r="DI31" i="57"/>
  <c r="DM31" i="57"/>
  <c r="DQ31" i="57"/>
  <c r="DU31" i="57"/>
  <c r="DY31" i="57"/>
  <c r="EC31" i="57"/>
  <c r="EH31" i="57"/>
  <c r="EL31" i="57"/>
  <c r="EP31" i="57"/>
  <c r="ET31" i="57"/>
  <c r="EX31" i="57"/>
  <c r="FB31" i="57"/>
  <c r="DH32" i="57"/>
  <c r="DL32" i="57"/>
  <c r="DP32" i="57"/>
  <c r="DT32" i="57"/>
  <c r="DX32" i="57"/>
  <c r="EB32" i="57"/>
  <c r="EG32" i="57"/>
  <c r="EK32" i="57"/>
  <c r="EO32" i="57"/>
  <c r="ES32" i="57"/>
  <c r="EW32" i="57"/>
  <c r="FA32" i="57"/>
  <c r="FE32" i="57"/>
  <c r="DG33" i="57"/>
  <c r="DK33" i="57"/>
  <c r="DO33" i="57"/>
  <c r="DS33" i="57"/>
  <c r="DW33" i="57"/>
  <c r="EA33" i="57"/>
  <c r="EE33" i="57"/>
  <c r="EJ33" i="57"/>
  <c r="EN33" i="57"/>
  <c r="ER33" i="57"/>
  <c r="EV33" i="57"/>
  <c r="EZ33" i="57"/>
  <c r="FD33" i="57"/>
  <c r="DJ34" i="57"/>
  <c r="DN34" i="57"/>
  <c r="DR34" i="57"/>
  <c r="DV34" i="57"/>
  <c r="DZ34" i="57"/>
  <c r="ED34" i="57"/>
  <c r="EI34" i="57"/>
  <c r="EM34" i="57"/>
  <c r="EQ34" i="57"/>
  <c r="EU34" i="57"/>
  <c r="EY34" i="57"/>
  <c r="FC34" i="57"/>
  <c r="DI35" i="57"/>
  <c r="DO35" i="57"/>
  <c r="DT35" i="57"/>
  <c r="DY35" i="57"/>
  <c r="EE35" i="57"/>
  <c r="EK35" i="57"/>
  <c r="EP35" i="57"/>
  <c r="FA35" i="57"/>
  <c r="DH36" i="57"/>
  <c r="DN36" i="57"/>
  <c r="DS36" i="57"/>
  <c r="DX36" i="57"/>
  <c r="ED36" i="57"/>
  <c r="EJ36" i="57"/>
  <c r="EO36" i="57"/>
  <c r="EZ36" i="57"/>
  <c r="FE36" i="57"/>
  <c r="DG37" i="57"/>
  <c r="DM37" i="57"/>
  <c r="DR37" i="57"/>
  <c r="DW37" i="57"/>
  <c r="EC37" i="57"/>
  <c r="EI37" i="57"/>
  <c r="EN37" i="57"/>
  <c r="EY37" i="57"/>
  <c r="FD37" i="57"/>
  <c r="EO38" i="57"/>
  <c r="FE38" i="57"/>
  <c r="DG39" i="57"/>
  <c r="DL39" i="57"/>
  <c r="DQ39" i="57"/>
  <c r="DW39" i="57"/>
  <c r="EB39" i="57"/>
  <c r="EH39" i="57"/>
  <c r="ES39" i="57"/>
  <c r="EX39" i="57"/>
  <c r="DN40" i="57"/>
  <c r="DV40" i="57"/>
  <c r="ED40" i="57"/>
  <c r="DT42" i="57"/>
  <c r="EH44" i="57"/>
  <c r="DH44" i="57"/>
  <c r="EL44" i="57"/>
  <c r="DL44" i="57"/>
  <c r="EP44" i="57"/>
  <c r="DP44" i="57"/>
  <c r="ET44" i="57"/>
  <c r="DT44" i="57"/>
  <c r="EX44" i="57"/>
  <c r="DX44" i="57"/>
  <c r="FB44" i="57"/>
  <c r="EB44" i="57"/>
  <c r="DG44" i="57"/>
  <c r="EG44" i="57"/>
  <c r="DK44" i="57"/>
  <c r="EK44" i="57"/>
  <c r="DO44" i="57"/>
  <c r="EO44" i="57"/>
  <c r="DS44" i="57"/>
  <c r="ES44" i="57"/>
  <c r="DW44" i="57"/>
  <c r="EW44" i="57"/>
  <c r="EA44" i="57"/>
  <c r="FA44" i="57"/>
  <c r="EE44" i="57"/>
  <c r="FE44" i="57"/>
  <c r="EJ46" i="57"/>
  <c r="DJ46" i="57"/>
  <c r="EN46" i="57"/>
  <c r="DN46" i="57"/>
  <c r="ER46" i="57"/>
  <c r="DR46" i="57"/>
  <c r="EV46" i="57"/>
  <c r="DV46" i="57"/>
  <c r="EZ46" i="57"/>
  <c r="DZ46" i="57"/>
  <c r="FD46" i="57"/>
  <c r="ED46" i="57"/>
  <c r="DI46" i="57"/>
  <c r="EI46" i="57"/>
  <c r="DM46" i="57"/>
  <c r="EM46" i="57"/>
  <c r="DQ46" i="57"/>
  <c r="EQ46" i="57"/>
  <c r="DU46" i="57"/>
  <c r="EU46" i="57"/>
  <c r="DY46" i="57"/>
  <c r="EY46" i="57"/>
  <c r="EC46" i="57"/>
  <c r="FC46" i="57"/>
  <c r="EG49" i="57"/>
  <c r="DG49" i="57"/>
  <c r="EK49" i="57"/>
  <c r="DK49" i="57"/>
  <c r="EO49" i="57"/>
  <c r="DO49" i="57"/>
  <c r="ES49" i="57"/>
  <c r="DS49" i="57"/>
  <c r="EW49" i="57"/>
  <c r="DW49" i="57"/>
  <c r="FA49" i="57"/>
  <c r="EA49" i="57"/>
  <c r="FE49" i="57"/>
  <c r="EE49" i="57"/>
  <c r="DJ49" i="57"/>
  <c r="EJ49" i="57"/>
  <c r="DN49" i="57"/>
  <c r="EN49" i="57"/>
  <c r="DR49" i="57"/>
  <c r="ER49" i="57"/>
  <c r="DV49" i="57"/>
  <c r="EV49" i="57"/>
  <c r="DZ49" i="57"/>
  <c r="EZ49" i="57"/>
  <c r="ED49" i="57"/>
  <c r="FD49" i="57"/>
  <c r="EH52" i="57"/>
  <c r="DH52" i="57"/>
  <c r="EL52" i="57"/>
  <c r="DL52" i="57"/>
  <c r="EP52" i="57"/>
  <c r="DP52" i="57"/>
  <c r="ET52" i="57"/>
  <c r="DT52" i="57"/>
  <c r="EX52" i="57"/>
  <c r="DX52" i="57"/>
  <c r="FB52" i="57"/>
  <c r="EB52" i="57"/>
  <c r="DG52" i="57"/>
  <c r="EG52" i="57"/>
  <c r="DK52" i="57"/>
  <c r="EK52" i="57"/>
  <c r="DO52" i="57"/>
  <c r="EO52" i="57"/>
  <c r="DS52" i="57"/>
  <c r="ES52" i="57"/>
  <c r="DW52" i="57"/>
  <c r="EW52" i="57"/>
  <c r="EA52" i="57"/>
  <c r="FA52" i="57"/>
  <c r="EE52" i="57"/>
  <c r="FE52" i="57"/>
  <c r="EK51" i="56"/>
  <c r="EO51" i="56"/>
  <c r="ES51" i="56"/>
  <c r="FA51" i="56"/>
  <c r="FE51" i="56"/>
  <c r="DJ52" i="56"/>
  <c r="DN52" i="56"/>
  <c r="DR52" i="56"/>
  <c r="DZ52" i="56"/>
  <c r="EN52" i="56"/>
  <c r="EZ52" i="56"/>
  <c r="DK53" i="56"/>
  <c r="EM18" i="57"/>
  <c r="DJ19" i="57"/>
  <c r="DN19" i="57"/>
  <c r="DU35" i="57"/>
  <c r="EL35" i="57"/>
  <c r="FB35" i="57"/>
  <c r="DT36" i="57"/>
  <c r="EK36" i="57"/>
  <c r="FA36" i="57"/>
  <c r="DS37" i="57"/>
  <c r="EJ37" i="57"/>
  <c r="EZ37" i="57"/>
  <c r="EJ38" i="57"/>
  <c r="EN38" i="57"/>
  <c r="ER38" i="57"/>
  <c r="EV38" i="57"/>
  <c r="EZ38" i="57"/>
  <c r="FD38" i="57"/>
  <c r="DN38" i="57"/>
  <c r="ED38" i="57"/>
  <c r="EK38" i="57"/>
  <c r="FA38" i="57"/>
  <c r="DJ39" i="57"/>
  <c r="DN39" i="57"/>
  <c r="DR39" i="57"/>
  <c r="DV39" i="57"/>
  <c r="DZ39" i="57"/>
  <c r="ED39" i="57"/>
  <c r="DM39" i="57"/>
  <c r="EC39" i="57"/>
  <c r="EJ39" i="57"/>
  <c r="EO39" i="57"/>
  <c r="EZ39" i="57"/>
  <c r="FE39" i="57"/>
  <c r="DI40" i="57"/>
  <c r="DM40" i="57"/>
  <c r="DQ40" i="57"/>
  <c r="DU40" i="57"/>
  <c r="DY40" i="57"/>
  <c r="EC40" i="57"/>
  <c r="DH40" i="57"/>
  <c r="DP40" i="57"/>
  <c r="DX40" i="57"/>
  <c r="EG40" i="57"/>
  <c r="EO40" i="57"/>
  <c r="EW40" i="57"/>
  <c r="FE40" i="57"/>
  <c r="DG41" i="57"/>
  <c r="DO41" i="57"/>
  <c r="DW41" i="57"/>
  <c r="EE41" i="57"/>
  <c r="EN41" i="57"/>
  <c r="EV41" i="57"/>
  <c r="FD41" i="57"/>
  <c r="DH42" i="57"/>
  <c r="DX42" i="57"/>
  <c r="EI43" i="57"/>
  <c r="DI43" i="57"/>
  <c r="EM43" i="57"/>
  <c r="DM43" i="57"/>
  <c r="EQ43" i="57"/>
  <c r="DQ43" i="57"/>
  <c r="EU43" i="57"/>
  <c r="DU43" i="57"/>
  <c r="EY43" i="57"/>
  <c r="DY43" i="57"/>
  <c r="FC43" i="57"/>
  <c r="EC43" i="57"/>
  <c r="DH43" i="57"/>
  <c r="EH43" i="57"/>
  <c r="DL43" i="57"/>
  <c r="EL43" i="57"/>
  <c r="DP43" i="57"/>
  <c r="EP43" i="57"/>
  <c r="DT43" i="57"/>
  <c r="ET43" i="57"/>
  <c r="DX43" i="57"/>
  <c r="EX43" i="57"/>
  <c r="EB43" i="57"/>
  <c r="FB43" i="57"/>
  <c r="EI51" i="57"/>
  <c r="DI51" i="57"/>
  <c r="EM51" i="57"/>
  <c r="DM51" i="57"/>
  <c r="EQ51" i="57"/>
  <c r="DQ51" i="57"/>
  <c r="EU51" i="57"/>
  <c r="DU51" i="57"/>
  <c r="EY51" i="57"/>
  <c r="DY51" i="57"/>
  <c r="FC51" i="57"/>
  <c r="EC51" i="57"/>
  <c r="DH51" i="57"/>
  <c r="EH51" i="57"/>
  <c r="DL51" i="57"/>
  <c r="EL51" i="57"/>
  <c r="DP51" i="57"/>
  <c r="EP51" i="57"/>
  <c r="DT51" i="57"/>
  <c r="ET51" i="57"/>
  <c r="DX51" i="57"/>
  <c r="EX51" i="57"/>
  <c r="EB51" i="57"/>
  <c r="FB51" i="57"/>
  <c r="DQ35" i="57"/>
  <c r="EH35" i="57"/>
  <c r="EX35" i="57"/>
  <c r="DP36" i="57"/>
  <c r="EG36" i="57"/>
  <c r="EW36" i="57"/>
  <c r="DO37" i="57"/>
  <c r="EE37" i="57"/>
  <c r="EV37" i="57"/>
  <c r="EG38" i="57"/>
  <c r="EW38" i="57"/>
  <c r="DI39" i="57"/>
  <c r="DY39" i="57"/>
  <c r="EK39" i="57"/>
  <c r="FA39" i="57"/>
  <c r="DJ40" i="57"/>
  <c r="DR40" i="57"/>
  <c r="DZ40" i="57"/>
  <c r="EJ42" i="57"/>
  <c r="DJ42" i="57"/>
  <c r="EN42" i="57"/>
  <c r="DN42" i="57"/>
  <c r="ER42" i="57"/>
  <c r="DR42" i="57"/>
  <c r="EV42" i="57"/>
  <c r="DV42" i="57"/>
  <c r="EZ42" i="57"/>
  <c r="DZ42" i="57"/>
  <c r="FD42" i="57"/>
  <c r="ED42" i="57"/>
  <c r="DI42" i="57"/>
  <c r="EI42" i="57"/>
  <c r="DM42" i="57"/>
  <c r="EM42" i="57"/>
  <c r="DQ42" i="57"/>
  <c r="EQ42" i="57"/>
  <c r="DU42" i="57"/>
  <c r="EU42" i="57"/>
  <c r="DY42" i="57"/>
  <c r="EY42" i="57"/>
  <c r="EC42" i="57"/>
  <c r="FC42" i="57"/>
  <c r="EG45" i="57"/>
  <c r="DG45" i="57"/>
  <c r="EK45" i="57"/>
  <c r="DK45" i="57"/>
  <c r="EO45" i="57"/>
  <c r="DO45" i="57"/>
  <c r="ES45" i="57"/>
  <c r="DS45" i="57"/>
  <c r="EW45" i="57"/>
  <c r="DW45" i="57"/>
  <c r="FA45" i="57"/>
  <c r="EA45" i="57"/>
  <c r="FE45" i="57"/>
  <c r="EE45" i="57"/>
  <c r="DJ45" i="57"/>
  <c r="EJ45" i="57"/>
  <c r="DN45" i="57"/>
  <c r="EN45" i="57"/>
  <c r="DR45" i="57"/>
  <c r="ER45" i="57"/>
  <c r="DV45" i="57"/>
  <c r="EV45" i="57"/>
  <c r="DZ45" i="57"/>
  <c r="EZ45" i="57"/>
  <c r="ED45" i="57"/>
  <c r="FD45" i="57"/>
  <c r="EH48" i="57"/>
  <c r="DH48" i="57"/>
  <c r="EL48" i="57"/>
  <c r="DL48" i="57"/>
  <c r="EP48" i="57"/>
  <c r="DP48" i="57"/>
  <c r="ET48" i="57"/>
  <c r="DT48" i="57"/>
  <c r="EX48" i="57"/>
  <c r="DX48" i="57"/>
  <c r="FB48" i="57"/>
  <c r="EB48" i="57"/>
  <c r="DG48" i="57"/>
  <c r="EG48" i="57"/>
  <c r="DK48" i="57"/>
  <c r="EK48" i="57"/>
  <c r="DO48" i="57"/>
  <c r="EO48" i="57"/>
  <c r="DS48" i="57"/>
  <c r="ES48" i="57"/>
  <c r="DW48" i="57"/>
  <c r="EW48" i="57"/>
  <c r="EA48" i="57"/>
  <c r="FA48" i="57"/>
  <c r="EE48" i="57"/>
  <c r="FE48" i="57"/>
  <c r="EJ50" i="57"/>
  <c r="DJ50" i="57"/>
  <c r="EN50" i="57"/>
  <c r="DN50" i="57"/>
  <c r="ER50" i="57"/>
  <c r="DR50" i="57"/>
  <c r="EV50" i="57"/>
  <c r="DV50" i="57"/>
  <c r="EZ50" i="57"/>
  <c r="DZ50" i="57"/>
  <c r="FD50" i="57"/>
  <c r="ED50" i="57"/>
  <c r="DI50" i="57"/>
  <c r="EI50" i="57"/>
  <c r="DM50" i="57"/>
  <c r="EM50" i="57"/>
  <c r="DQ50" i="57"/>
  <c r="EQ50" i="57"/>
  <c r="DU50" i="57"/>
  <c r="EU50" i="57"/>
  <c r="DY50" i="57"/>
  <c r="EY50" i="57"/>
  <c r="EC50" i="57"/>
  <c r="FC50" i="57"/>
  <c r="DH54" i="56"/>
  <c r="DP54" i="56"/>
  <c r="DX54" i="56"/>
  <c r="EB54" i="56"/>
  <c r="DI56" i="56"/>
  <c r="DU56" i="56"/>
  <c r="EC56" i="56"/>
  <c r="FC56" i="56"/>
  <c r="DN18" i="57"/>
  <c r="EL19" i="57"/>
  <c r="DJ35" i="57"/>
  <c r="DN35" i="57"/>
  <c r="DR35" i="57"/>
  <c r="DV35" i="57"/>
  <c r="DZ35" i="57"/>
  <c r="ED35" i="57"/>
  <c r="DM35" i="57"/>
  <c r="EC35" i="57"/>
  <c r="EJ35" i="57"/>
  <c r="EZ35" i="57"/>
  <c r="DI36" i="57"/>
  <c r="DM36" i="57"/>
  <c r="DQ36" i="57"/>
  <c r="DU36" i="57"/>
  <c r="DY36" i="57"/>
  <c r="EC36" i="57"/>
  <c r="DL36" i="57"/>
  <c r="EB36" i="57"/>
  <c r="EI36" i="57"/>
  <c r="EY36" i="57"/>
  <c r="DH37" i="57"/>
  <c r="DL37" i="57"/>
  <c r="DP37" i="57"/>
  <c r="DT37" i="57"/>
  <c r="DX37" i="57"/>
  <c r="EB37" i="57"/>
  <c r="DK37" i="57"/>
  <c r="EA37" i="57"/>
  <c r="EH37" i="57"/>
  <c r="EX37" i="57"/>
  <c r="ES38" i="57"/>
  <c r="DU39" i="57"/>
  <c r="DL40" i="57"/>
  <c r="DT40" i="57"/>
  <c r="EB40" i="57"/>
  <c r="EK40" i="57"/>
  <c r="ES40" i="57"/>
  <c r="FA40" i="57"/>
  <c r="DK41" i="57"/>
  <c r="DS41" i="57"/>
  <c r="EA41" i="57"/>
  <c r="EJ41" i="57"/>
  <c r="ER41" i="57"/>
  <c r="EZ41" i="57"/>
  <c r="DG42" i="57"/>
  <c r="DK42" i="57"/>
  <c r="DO42" i="57"/>
  <c r="DS42" i="57"/>
  <c r="DW42" i="57"/>
  <c r="EA42" i="57"/>
  <c r="EE42" i="57"/>
  <c r="DP42" i="57"/>
  <c r="EI47" i="57"/>
  <c r="DI47" i="57"/>
  <c r="EM47" i="57"/>
  <c r="DM47" i="57"/>
  <c r="EQ47" i="57"/>
  <c r="DQ47" i="57"/>
  <c r="EU47" i="57"/>
  <c r="DU47" i="57"/>
  <c r="EY47" i="57"/>
  <c r="DY47" i="57"/>
  <c r="FC47" i="57"/>
  <c r="EC47" i="57"/>
  <c r="DH47" i="57"/>
  <c r="EH47" i="57"/>
  <c r="DL47" i="57"/>
  <c r="EL47" i="57"/>
  <c r="DP47" i="57"/>
  <c r="EP47" i="57"/>
  <c r="DT47" i="57"/>
  <c r="ET47" i="57"/>
  <c r="DX47" i="57"/>
  <c r="EX47" i="57"/>
  <c r="EB47" i="57"/>
  <c r="FB47" i="57"/>
  <c r="DG53" i="57"/>
  <c r="DK53" i="57"/>
  <c r="DO53" i="57"/>
  <c r="DS53" i="57"/>
  <c r="DW53" i="57"/>
  <c r="EA53" i="57"/>
  <c r="EE53" i="57"/>
  <c r="EJ53" i="57"/>
  <c r="EN53" i="57"/>
  <c r="ER53" i="57"/>
  <c r="EV53" i="57"/>
  <c r="EZ53" i="57"/>
  <c r="FD53" i="57"/>
  <c r="DJ54" i="57"/>
  <c r="DN54" i="57"/>
  <c r="DR54" i="57"/>
  <c r="DV54" i="57"/>
  <c r="DZ54" i="57"/>
  <c r="EQ54" i="57"/>
  <c r="FB54" i="57"/>
  <c r="DS18" i="58"/>
  <c r="EA18" i="58"/>
  <c r="EJ19" i="58"/>
  <c r="DJ19" i="58"/>
  <c r="DV19" i="58"/>
  <c r="ED19" i="58"/>
  <c r="EQ19" i="58"/>
  <c r="EY19" i="58"/>
  <c r="EK20" i="58"/>
  <c r="ES20" i="58"/>
  <c r="FA20" i="58"/>
  <c r="DK54" i="57"/>
  <c r="DS54" i="57"/>
  <c r="DL55" i="57"/>
  <c r="DT55" i="57"/>
  <c r="EB55" i="57"/>
  <c r="DK56" i="57"/>
  <c r="DS56" i="57"/>
  <c r="EA56" i="57"/>
  <c r="EG17" i="58"/>
  <c r="DG17" i="58"/>
  <c r="EK17" i="58"/>
  <c r="FJ17" i="58" s="1"/>
  <c r="BD17" i="58" s="1"/>
  <c r="DK17" i="58"/>
  <c r="EO17" i="58"/>
  <c r="DO17" i="58"/>
  <c r="ES17" i="58"/>
  <c r="DS17" i="58"/>
  <c r="EW17" i="58"/>
  <c r="DW17" i="58"/>
  <c r="FA17" i="58"/>
  <c r="EA17" i="58"/>
  <c r="FE17" i="58"/>
  <c r="EE17" i="58"/>
  <c r="EL17" i="58"/>
  <c r="ET17" i="58"/>
  <c r="FB17" i="58"/>
  <c r="EQ18" i="58"/>
  <c r="EY18" i="58"/>
  <c r="EG19" i="58"/>
  <c r="DG19" i="58"/>
  <c r="ES19" i="58"/>
  <c r="DS19" i="58"/>
  <c r="EW19" i="58"/>
  <c r="DW19" i="58"/>
  <c r="FA19" i="58"/>
  <c r="EA19" i="58"/>
  <c r="FE19" i="58"/>
  <c r="EE19" i="58"/>
  <c r="DM20" i="58"/>
  <c r="DU20" i="58"/>
  <c r="EC20" i="58"/>
  <c r="DL21" i="58"/>
  <c r="DT21" i="58"/>
  <c r="EB21" i="58"/>
  <c r="DK22" i="58"/>
  <c r="DS22" i="58"/>
  <c r="EA22" i="58"/>
  <c r="EG23" i="58"/>
  <c r="DG23" i="58"/>
  <c r="EK23" i="58"/>
  <c r="DK23" i="58"/>
  <c r="EO23" i="58"/>
  <c r="DO23" i="58"/>
  <c r="ES23" i="58"/>
  <c r="DS23" i="58"/>
  <c r="EW23" i="58"/>
  <c r="DW23" i="58"/>
  <c r="FA23" i="58"/>
  <c r="EA23" i="58"/>
  <c r="FE23" i="58"/>
  <c r="EE23" i="58"/>
  <c r="EJ23" i="58"/>
  <c r="DJ23" i="58"/>
  <c r="EN23" i="58"/>
  <c r="DN23" i="58"/>
  <c r="ER23" i="58"/>
  <c r="DR23" i="58"/>
  <c r="EV23" i="58"/>
  <c r="DV23" i="58"/>
  <c r="EZ23" i="58"/>
  <c r="DZ23" i="58"/>
  <c r="FD23" i="58"/>
  <c r="ED23" i="58"/>
  <c r="EJ24" i="58"/>
  <c r="DJ24" i="58"/>
  <c r="EN24" i="58"/>
  <c r="DN24" i="58"/>
  <c r="ER24" i="58"/>
  <c r="DR24" i="58"/>
  <c r="EV24" i="58"/>
  <c r="DV24" i="58"/>
  <c r="EZ24" i="58"/>
  <c r="DZ24" i="58"/>
  <c r="FD24" i="58"/>
  <c r="ED24" i="58"/>
  <c r="EI24" i="58"/>
  <c r="DI24" i="58"/>
  <c r="EM24" i="58"/>
  <c r="DM24" i="58"/>
  <c r="EQ24" i="58"/>
  <c r="DQ24" i="58"/>
  <c r="EU24" i="58"/>
  <c r="DU24" i="58"/>
  <c r="EY24" i="58"/>
  <c r="DY24" i="58"/>
  <c r="FC24" i="58"/>
  <c r="EC24" i="58"/>
  <c r="EI54" i="57"/>
  <c r="EY54" i="57"/>
  <c r="EI55" i="57"/>
  <c r="DI55" i="57"/>
  <c r="EM55" i="57"/>
  <c r="DM55" i="57"/>
  <c r="EQ55" i="57"/>
  <c r="DQ55" i="57"/>
  <c r="EU55" i="57"/>
  <c r="DU55" i="57"/>
  <c r="EY55" i="57"/>
  <c r="DY55" i="57"/>
  <c r="FC55" i="57"/>
  <c r="EC55" i="57"/>
  <c r="EH56" i="57"/>
  <c r="DH56" i="57"/>
  <c r="EL56" i="57"/>
  <c r="DL56" i="57"/>
  <c r="EP56" i="57"/>
  <c r="DP56" i="57"/>
  <c r="ET56" i="57"/>
  <c r="DT56" i="57"/>
  <c r="EX56" i="57"/>
  <c r="DX56" i="57"/>
  <c r="FB56" i="57"/>
  <c r="EB56" i="57"/>
  <c r="EI21" i="58"/>
  <c r="DI21" i="58"/>
  <c r="EM21" i="58"/>
  <c r="DM21" i="58"/>
  <c r="EQ21" i="58"/>
  <c r="DQ21" i="58"/>
  <c r="EU21" i="58"/>
  <c r="DU21" i="58"/>
  <c r="EY21" i="58"/>
  <c r="DY21" i="58"/>
  <c r="FC21" i="58"/>
  <c r="EC21" i="58"/>
  <c r="EH22" i="58"/>
  <c r="DH22" i="58"/>
  <c r="EL22" i="58"/>
  <c r="DL22" i="58"/>
  <c r="EP22" i="58"/>
  <c r="DP22" i="58"/>
  <c r="ET22" i="58"/>
  <c r="DT22" i="58"/>
  <c r="EX22" i="58"/>
  <c r="DX22" i="58"/>
  <c r="FB22" i="58"/>
  <c r="EB22" i="58"/>
  <c r="EA54" i="57"/>
  <c r="EE54" i="57"/>
  <c r="DU54" i="57"/>
  <c r="ED54" i="57"/>
  <c r="FA54" i="57"/>
  <c r="DH55" i="57"/>
  <c r="DP55" i="57"/>
  <c r="DX55" i="57"/>
  <c r="DG56" i="57"/>
  <c r="DO56" i="57"/>
  <c r="DW56" i="57"/>
  <c r="EE56" i="57"/>
  <c r="EH17" i="58"/>
  <c r="EP17" i="58"/>
  <c r="EX17" i="58"/>
  <c r="DR18" i="58"/>
  <c r="ER18" i="58"/>
  <c r="DV18" i="58"/>
  <c r="EV18" i="58"/>
  <c r="DZ18" i="58"/>
  <c r="EZ18" i="58"/>
  <c r="ED18" i="58"/>
  <c r="FD18" i="58"/>
  <c r="EG18" i="58"/>
  <c r="EU18" i="58"/>
  <c r="FC18" i="58"/>
  <c r="EN19" i="58"/>
  <c r="EJ20" i="58"/>
  <c r="DJ20" i="58"/>
  <c r="EN20" i="58"/>
  <c r="DN20" i="58"/>
  <c r="ER20" i="58"/>
  <c r="DR20" i="58"/>
  <c r="EV20" i="58"/>
  <c r="DV20" i="58"/>
  <c r="EZ20" i="58"/>
  <c r="DZ20" i="58"/>
  <c r="FD20" i="58"/>
  <c r="ED20" i="58"/>
  <c r="DI20" i="58"/>
  <c r="DQ20" i="58"/>
  <c r="DY20" i="58"/>
  <c r="DH21" i="58"/>
  <c r="DP21" i="58"/>
  <c r="DX21" i="58"/>
  <c r="DG22" i="58"/>
  <c r="DO22" i="58"/>
  <c r="DW22" i="58"/>
  <c r="EE22" i="58"/>
  <c r="DH25" i="58"/>
  <c r="DL25" i="58"/>
  <c r="DP25" i="58"/>
  <c r="DT25" i="58"/>
  <c r="DX25" i="58"/>
  <c r="EB25" i="58"/>
  <c r="DG26" i="58"/>
  <c r="DK26" i="58"/>
  <c r="DO26" i="58"/>
  <c r="DS26" i="58"/>
  <c r="DW26" i="58"/>
  <c r="EA26" i="58"/>
  <c r="EE26" i="58"/>
  <c r="DJ27" i="58"/>
  <c r="DN27" i="58"/>
  <c r="DR27" i="58"/>
  <c r="DV27" i="58"/>
  <c r="DZ27" i="58"/>
  <c r="ED27" i="58"/>
  <c r="DI28" i="58"/>
  <c r="DM28" i="58"/>
  <c r="DQ28" i="58"/>
  <c r="DU28" i="58"/>
  <c r="DY28" i="58"/>
  <c r="EC28" i="58"/>
  <c r="DH29" i="58"/>
  <c r="DL29" i="58"/>
  <c r="DP29" i="58"/>
  <c r="DT29" i="58"/>
  <c r="DX29" i="58"/>
  <c r="EB29" i="58"/>
  <c r="DG30" i="58"/>
  <c r="DK30" i="58"/>
  <c r="DO30" i="58"/>
  <c r="DS30" i="58"/>
  <c r="DW30" i="58"/>
  <c r="EA30" i="58"/>
  <c r="EE30" i="58"/>
  <c r="DJ31" i="58"/>
  <c r="DN31" i="58"/>
  <c r="DR31" i="58"/>
  <c r="DV31" i="58"/>
  <c r="DZ31" i="58"/>
  <c r="ED31" i="58"/>
  <c r="DI32" i="58"/>
  <c r="DM32" i="58"/>
  <c r="DQ32" i="58"/>
  <c r="DU32" i="58"/>
  <c r="DY32" i="58"/>
  <c r="EC32" i="58"/>
  <c r="DH33" i="58"/>
  <c r="DL33" i="58"/>
  <c r="DP33" i="58"/>
  <c r="DT33" i="58"/>
  <c r="DX33" i="58"/>
  <c r="EB33" i="58"/>
  <c r="DG34" i="58"/>
  <c r="DK34" i="58"/>
  <c r="DO34" i="58"/>
  <c r="DS34" i="58"/>
  <c r="DW34" i="58"/>
  <c r="EA34" i="58"/>
  <c r="EE34" i="58"/>
  <c r="DJ35" i="58"/>
  <c r="ES35" i="58"/>
  <c r="EX35" i="58"/>
  <c r="DK36" i="58"/>
  <c r="EA36" i="58"/>
  <c r="EG36" i="58"/>
  <c r="EW36" i="58"/>
  <c r="DJ37" i="58"/>
  <c r="DZ37" i="58"/>
  <c r="EV37" i="58"/>
  <c r="DH41" i="58"/>
  <c r="DP41" i="58"/>
  <c r="DX41" i="58"/>
  <c r="EG41" i="58"/>
  <c r="EO41" i="58"/>
  <c r="EW41" i="58"/>
  <c r="DI42" i="58"/>
  <c r="EI42" i="58"/>
  <c r="DM42" i="58"/>
  <c r="EM42" i="58"/>
  <c r="DQ42" i="58"/>
  <c r="EQ42" i="58"/>
  <c r="EU42" i="58"/>
  <c r="DU42" i="58"/>
  <c r="EY42" i="58"/>
  <c r="DY42" i="58"/>
  <c r="FC42" i="58"/>
  <c r="EC42" i="58"/>
  <c r="DG42" i="58"/>
  <c r="EK19" i="58"/>
  <c r="EO19" i="58"/>
  <c r="DI25" i="58"/>
  <c r="DM25" i="58"/>
  <c r="DQ25" i="58"/>
  <c r="DU25" i="58"/>
  <c r="DY25" i="58"/>
  <c r="EC25" i="58"/>
  <c r="DH26" i="58"/>
  <c r="DL26" i="58"/>
  <c r="DP26" i="58"/>
  <c r="DT26" i="58"/>
  <c r="DX26" i="58"/>
  <c r="EB26" i="58"/>
  <c r="DG27" i="58"/>
  <c r="DK27" i="58"/>
  <c r="DO27" i="58"/>
  <c r="DS27" i="58"/>
  <c r="DW27" i="58"/>
  <c r="EA27" i="58"/>
  <c r="EE27" i="58"/>
  <c r="DJ28" i="58"/>
  <c r="DN28" i="58"/>
  <c r="DR28" i="58"/>
  <c r="DV28" i="58"/>
  <c r="DZ28" i="58"/>
  <c r="ED28" i="58"/>
  <c r="DI29" i="58"/>
  <c r="DM29" i="58"/>
  <c r="DQ29" i="58"/>
  <c r="DU29" i="58"/>
  <c r="DY29" i="58"/>
  <c r="EC29" i="58"/>
  <c r="DH30" i="58"/>
  <c r="DL30" i="58"/>
  <c r="DP30" i="58"/>
  <c r="DT30" i="58"/>
  <c r="DX30" i="58"/>
  <c r="EB30" i="58"/>
  <c r="DG31" i="58"/>
  <c r="DK31" i="58"/>
  <c r="DO31" i="58"/>
  <c r="DS31" i="58"/>
  <c r="DW31" i="58"/>
  <c r="EA31" i="58"/>
  <c r="EE31" i="58"/>
  <c r="DJ32" i="58"/>
  <c r="DN32" i="58"/>
  <c r="DR32" i="58"/>
  <c r="DV32" i="58"/>
  <c r="DZ32" i="58"/>
  <c r="ED32" i="58"/>
  <c r="DI33" i="58"/>
  <c r="DM33" i="58"/>
  <c r="DQ33" i="58"/>
  <c r="DU33" i="58"/>
  <c r="DY33" i="58"/>
  <c r="EC33" i="58"/>
  <c r="DH34" i="58"/>
  <c r="DL34" i="58"/>
  <c r="DP34" i="58"/>
  <c r="DT34" i="58"/>
  <c r="DX34" i="58"/>
  <c r="EB34" i="58"/>
  <c r="DG35" i="58"/>
  <c r="DK35" i="58"/>
  <c r="DO35" i="58"/>
  <c r="DW35" i="58"/>
  <c r="EA35" i="58"/>
  <c r="EE35" i="58"/>
  <c r="ET35" i="58"/>
  <c r="DQ36" i="58"/>
  <c r="EH36" i="58"/>
  <c r="ES36" i="58"/>
  <c r="EX36" i="58"/>
  <c r="DP37" i="58"/>
  <c r="EG37" i="58"/>
  <c r="ER37" i="58"/>
  <c r="EW37" i="58"/>
  <c r="DJ38" i="58"/>
  <c r="DQ38" i="58"/>
  <c r="DY38" i="58"/>
  <c r="DJ39" i="58"/>
  <c r="DR39" i="58"/>
  <c r="DZ39" i="58"/>
  <c r="EI39" i="58"/>
  <c r="EQ39" i="58"/>
  <c r="EY39" i="58"/>
  <c r="DJ40" i="58"/>
  <c r="DN40" i="58"/>
  <c r="DR40" i="58"/>
  <c r="DV40" i="58"/>
  <c r="DZ40" i="58"/>
  <c r="ED40" i="58"/>
  <c r="DI40" i="58"/>
  <c r="DQ40" i="58"/>
  <c r="DY40" i="58"/>
  <c r="EH40" i="58"/>
  <c r="EP40" i="58"/>
  <c r="EX40" i="58"/>
  <c r="DJ41" i="58"/>
  <c r="DR41" i="58"/>
  <c r="DZ41" i="58"/>
  <c r="DJ18" i="58"/>
  <c r="DM18" i="58"/>
  <c r="EP18" i="58"/>
  <c r="DM19" i="58"/>
  <c r="EP19" i="58"/>
  <c r="EM19" i="58"/>
  <c r="DI26" i="58"/>
  <c r="DM26" i="58"/>
  <c r="DQ26" i="58"/>
  <c r="DU26" i="58"/>
  <c r="DY26" i="58"/>
  <c r="EC26" i="58"/>
  <c r="DH27" i="58"/>
  <c r="DL27" i="58"/>
  <c r="DP27" i="58"/>
  <c r="DT27" i="58"/>
  <c r="DX27" i="58"/>
  <c r="EB27" i="58"/>
  <c r="DG28" i="58"/>
  <c r="DK28" i="58"/>
  <c r="DO28" i="58"/>
  <c r="DS28" i="58"/>
  <c r="DW28" i="58"/>
  <c r="EA28" i="58"/>
  <c r="EE28" i="58"/>
  <c r="DJ29" i="58"/>
  <c r="DN29" i="58"/>
  <c r="DR29" i="58"/>
  <c r="DV29" i="58"/>
  <c r="DZ29" i="58"/>
  <c r="ED29" i="58"/>
  <c r="DI30" i="58"/>
  <c r="DM30" i="58"/>
  <c r="DQ30" i="58"/>
  <c r="DU30" i="58"/>
  <c r="DY30" i="58"/>
  <c r="EC30" i="58"/>
  <c r="DH31" i="58"/>
  <c r="DL31" i="58"/>
  <c r="DP31" i="58"/>
  <c r="DT31" i="58"/>
  <c r="DX31" i="58"/>
  <c r="EB31" i="58"/>
  <c r="DG32" i="58"/>
  <c r="DK32" i="58"/>
  <c r="DO32" i="58"/>
  <c r="DS32" i="58"/>
  <c r="DW32" i="58"/>
  <c r="EA32" i="58"/>
  <c r="EE32" i="58"/>
  <c r="DJ33" i="58"/>
  <c r="DN33" i="58"/>
  <c r="DR33" i="58"/>
  <c r="DV33" i="58"/>
  <c r="DZ33" i="58"/>
  <c r="ED33" i="58"/>
  <c r="DI34" i="58"/>
  <c r="DM34" i="58"/>
  <c r="DQ34" i="58"/>
  <c r="DU34" i="58"/>
  <c r="DY34" i="58"/>
  <c r="EC34" i="58"/>
  <c r="EN35" i="58"/>
  <c r="ER35" i="58"/>
  <c r="EV35" i="58"/>
  <c r="EZ35" i="58"/>
  <c r="FD35" i="58"/>
  <c r="DH35" i="58"/>
  <c r="DL35" i="58"/>
  <c r="DP35" i="58"/>
  <c r="EB35" i="58"/>
  <c r="DJ36" i="58"/>
  <c r="DN36" i="58"/>
  <c r="DR36" i="58"/>
  <c r="DV36" i="58"/>
  <c r="DZ36" i="58"/>
  <c r="ED36" i="58"/>
  <c r="DM36" i="58"/>
  <c r="EC36" i="58"/>
  <c r="EJ36" i="58"/>
  <c r="EO36" i="58"/>
  <c r="EZ36" i="58"/>
  <c r="FE36" i="58"/>
  <c r="DI37" i="58"/>
  <c r="DM37" i="58"/>
  <c r="DQ37" i="58"/>
  <c r="DU37" i="58"/>
  <c r="DY37" i="58"/>
  <c r="EC37" i="58"/>
  <c r="DL37" i="58"/>
  <c r="EB37" i="58"/>
  <c r="EI37" i="58"/>
  <c r="EN37" i="58"/>
  <c r="EY37" i="58"/>
  <c r="FD37" i="58"/>
  <c r="DH38" i="58"/>
  <c r="DL38" i="58"/>
  <c r="DP38" i="58"/>
  <c r="DT38" i="58"/>
  <c r="DX38" i="58"/>
  <c r="EB38" i="58"/>
  <c r="DK38" i="58"/>
  <c r="DS38" i="58"/>
  <c r="EA38" i="58"/>
  <c r="DG39" i="58"/>
  <c r="DK39" i="58"/>
  <c r="DO39" i="58"/>
  <c r="DS39" i="58"/>
  <c r="DW39" i="58"/>
  <c r="EA39" i="58"/>
  <c r="EE39" i="58"/>
  <c r="DL39" i="58"/>
  <c r="DT39" i="58"/>
  <c r="EB39" i="58"/>
  <c r="DK40" i="58"/>
  <c r="DS40" i="58"/>
  <c r="EA40" i="58"/>
  <c r="DL41" i="58"/>
  <c r="DT41" i="58"/>
  <c r="EB41" i="58"/>
  <c r="EK41" i="58"/>
  <c r="ES41" i="58"/>
  <c r="FA41" i="58"/>
  <c r="DM38" i="58"/>
  <c r="DU38" i="58"/>
  <c r="EC38" i="58"/>
  <c r="DM40" i="58"/>
  <c r="DU40" i="58"/>
  <c r="EC40" i="58"/>
  <c r="EL40" i="58"/>
  <c r="ET40" i="58"/>
  <c r="FB40" i="58"/>
  <c r="DH42" i="58"/>
  <c r="DL42" i="58"/>
  <c r="DP42" i="58"/>
  <c r="DT42" i="58"/>
  <c r="EX42" i="58"/>
  <c r="EB42" i="58"/>
  <c r="DV42" i="58"/>
  <c r="DZ42" i="58"/>
  <c r="EU43" i="58"/>
  <c r="ET44" i="58"/>
  <c r="DH45" i="58"/>
  <c r="DM45" i="58"/>
  <c r="DR45" i="58"/>
  <c r="DX45" i="58"/>
  <c r="EC45" i="58"/>
  <c r="EI45" i="58"/>
  <c r="EY45" i="58"/>
  <c r="EI46" i="58"/>
  <c r="EM46" i="58"/>
  <c r="DM46" i="58"/>
  <c r="EQ46" i="58"/>
  <c r="EU46" i="58"/>
  <c r="EY46" i="58"/>
  <c r="FC46" i="58"/>
  <c r="EC46" i="58"/>
  <c r="DL46" i="58"/>
  <c r="DT46" i="58"/>
  <c r="EP46" i="58"/>
  <c r="FD46" i="58"/>
  <c r="DH47" i="58"/>
  <c r="DO47" i="58"/>
  <c r="DV47" i="58"/>
  <c r="ED47" i="58"/>
  <c r="EK47" i="58"/>
  <c r="ER47" i="58"/>
  <c r="EZ47" i="58"/>
  <c r="DI48" i="58"/>
  <c r="DO48" i="58"/>
  <c r="DW48" i="58"/>
  <c r="ED48" i="58"/>
  <c r="EZ48" i="58"/>
  <c r="DS49" i="58"/>
  <c r="ES49" i="58"/>
  <c r="DJ49" i="58"/>
  <c r="DR49" i="58"/>
  <c r="DY49" i="58"/>
  <c r="EG49" i="58"/>
  <c r="EO49" i="58"/>
  <c r="EU49" i="58"/>
  <c r="DN45" i="58"/>
  <c r="ED45" i="58"/>
  <c r="EU45" i="58"/>
  <c r="DJ46" i="58"/>
  <c r="EJ46" i="58"/>
  <c r="DZ46" i="58"/>
  <c r="EZ46" i="58"/>
  <c r="ER46" i="58"/>
  <c r="DJ47" i="58"/>
  <c r="EK48" i="58"/>
  <c r="DK48" i="58"/>
  <c r="FA48" i="58"/>
  <c r="EA48" i="58"/>
  <c r="DJ48" i="58"/>
  <c r="DR48" i="58"/>
  <c r="EE48" i="58"/>
  <c r="EN48" i="58"/>
  <c r="EI50" i="58"/>
  <c r="FJ50" i="58" s="1"/>
  <c r="BD50" i="58" s="1"/>
  <c r="DI50" i="58"/>
  <c r="DX42" i="58"/>
  <c r="EH43" i="58"/>
  <c r="EL43" i="58"/>
  <c r="EP43" i="58"/>
  <c r="ET43" i="58"/>
  <c r="EX43" i="58"/>
  <c r="FB43" i="58"/>
  <c r="DP43" i="58"/>
  <c r="EM43" i="58"/>
  <c r="FC43" i="58"/>
  <c r="EG44" i="58"/>
  <c r="EK44" i="58"/>
  <c r="EO44" i="58"/>
  <c r="ES44" i="58"/>
  <c r="EW44" i="58"/>
  <c r="FA44" i="58"/>
  <c r="FE44" i="58"/>
  <c r="DO44" i="58"/>
  <c r="EE44" i="58"/>
  <c r="EL44" i="58"/>
  <c r="FB44" i="58"/>
  <c r="DG45" i="58"/>
  <c r="DK45" i="58"/>
  <c r="DO45" i="58"/>
  <c r="DS45" i="58"/>
  <c r="DW45" i="58"/>
  <c r="EA45" i="58"/>
  <c r="EE45" i="58"/>
  <c r="DJ45" i="58"/>
  <c r="DZ45" i="58"/>
  <c r="EG45" i="58"/>
  <c r="EL45" i="58"/>
  <c r="EQ45" i="58"/>
  <c r="EW45" i="58"/>
  <c r="FB45" i="58"/>
  <c r="DI46" i="58"/>
  <c r="EE46" i="58"/>
  <c r="ES46" i="58"/>
  <c r="DS47" i="58"/>
  <c r="EG47" i="58"/>
  <c r="DM48" i="58"/>
  <c r="DS48" i="58"/>
  <c r="EV48" i="58"/>
  <c r="DN49" i="58"/>
  <c r="EC49" i="58"/>
  <c r="EK49" i="58"/>
  <c r="EQ49" i="58"/>
  <c r="EJ50" i="58"/>
  <c r="DJ50" i="58"/>
  <c r="DN50" i="58"/>
  <c r="EN50" i="58"/>
  <c r="DR50" i="58"/>
  <c r="ER50" i="58"/>
  <c r="DV50" i="58"/>
  <c r="EV50" i="58"/>
  <c r="DZ50" i="58"/>
  <c r="EZ50" i="58"/>
  <c r="EI43" i="58"/>
  <c r="EY43" i="58"/>
  <c r="EH44" i="58"/>
  <c r="EX44" i="58"/>
  <c r="DV45" i="58"/>
  <c r="EN46" i="58"/>
  <c r="EV46" i="58"/>
  <c r="EL47" i="58"/>
  <c r="DL47" i="58"/>
  <c r="FB47" i="58"/>
  <c r="EB47" i="58"/>
  <c r="DN47" i="58"/>
  <c r="DT47" i="58"/>
  <c r="EW47" i="58"/>
  <c r="DG48" i="58"/>
  <c r="EC48" i="58"/>
  <c r="EQ48" i="58"/>
  <c r="EV49" i="58"/>
  <c r="DV49" i="58"/>
  <c r="ED49" i="58"/>
  <c r="FA49" i="58"/>
  <c r="EG50" i="58"/>
  <c r="DG50" i="58"/>
  <c r="EK50" i="58"/>
  <c r="DK50" i="58"/>
  <c r="EO50" i="58"/>
  <c r="DO50" i="58"/>
  <c r="DI47" i="58"/>
  <c r="DM47" i="58"/>
  <c r="DQ47" i="58"/>
  <c r="DU47" i="58"/>
  <c r="DY47" i="58"/>
  <c r="EC47" i="58"/>
  <c r="EI47" i="58"/>
  <c r="EY47" i="58"/>
  <c r="DH48" i="58"/>
  <c r="DL48" i="58"/>
  <c r="DP48" i="58"/>
  <c r="DT48" i="58"/>
  <c r="DX48" i="58"/>
  <c r="EB48" i="58"/>
  <c r="EH48" i="58"/>
  <c r="EX48" i="58"/>
  <c r="ET50" i="58"/>
  <c r="DX50" i="58"/>
  <c r="EE50" i="58"/>
  <c r="EL50" i="58"/>
  <c r="ES50" i="58"/>
  <c r="DS51" i="58"/>
  <c r="EG51" i="58"/>
  <c r="DM52" i="58"/>
  <c r="DS52" i="58"/>
  <c r="EV52" i="58"/>
  <c r="EK53" i="58"/>
  <c r="EQ53" i="58"/>
  <c r="FA53" i="58"/>
  <c r="EV54" i="58"/>
  <c r="EV55" i="58"/>
  <c r="DV55" i="58"/>
  <c r="ED55" i="58"/>
  <c r="EZ55" i="58"/>
  <c r="DM56" i="58"/>
  <c r="EI56" i="58"/>
  <c r="EM50" i="58"/>
  <c r="EQ50" i="58"/>
  <c r="EU50" i="58"/>
  <c r="EY50" i="58"/>
  <c r="FC50" i="58"/>
  <c r="EC50" i="58"/>
  <c r="DQ50" i="58"/>
  <c r="DY50" i="58"/>
  <c r="FB50" i="58"/>
  <c r="EL51" i="58"/>
  <c r="DL51" i="58"/>
  <c r="FB51" i="58"/>
  <c r="EB51" i="58"/>
  <c r="DN51" i="58"/>
  <c r="DT51" i="58"/>
  <c r="EJ51" i="58"/>
  <c r="EW51" i="58"/>
  <c r="DG52" i="58"/>
  <c r="DN52" i="58"/>
  <c r="DU52" i="58"/>
  <c r="EC52" i="58"/>
  <c r="EJ52" i="58"/>
  <c r="EQ52" i="58"/>
  <c r="EY52" i="58"/>
  <c r="EJ53" i="58"/>
  <c r="EN53" i="58"/>
  <c r="ER53" i="58"/>
  <c r="EV53" i="58"/>
  <c r="DV53" i="58"/>
  <c r="EZ53" i="58"/>
  <c r="FD53" i="58"/>
  <c r="DI53" i="58"/>
  <c r="ED53" i="58"/>
  <c r="DS54" i="58"/>
  <c r="EZ54" i="58"/>
  <c r="DH56" i="58"/>
  <c r="DL56" i="58"/>
  <c r="EL56" i="58"/>
  <c r="DP56" i="58"/>
  <c r="EP56" i="58"/>
  <c r="DT56" i="58"/>
  <c r="DX56" i="58"/>
  <c r="EX56" i="58"/>
  <c r="EB56" i="58"/>
  <c r="FB56" i="58"/>
  <c r="DQ56" i="58"/>
  <c r="EY56" i="58"/>
  <c r="DS53" i="58"/>
  <c r="ES53" i="58"/>
  <c r="EE53" i="58"/>
  <c r="FE53" i="58"/>
  <c r="EG53" i="58"/>
  <c r="EO53" i="58"/>
  <c r="DN54" i="58"/>
  <c r="EN54" i="58"/>
  <c r="DR54" i="58"/>
  <c r="ER54" i="58"/>
  <c r="ED54" i="58"/>
  <c r="FD54" i="58"/>
  <c r="DN55" i="58"/>
  <c r="EJ55" i="58"/>
  <c r="EU56" i="58"/>
  <c r="DU56" i="58"/>
  <c r="EC56" i="58"/>
  <c r="DU50" i="58"/>
  <c r="DP51" i="58"/>
  <c r="DX51" i="58"/>
  <c r="EK52" i="58"/>
  <c r="DK52" i="58"/>
  <c r="FA52" i="58"/>
  <c r="EA52" i="58"/>
  <c r="DR52" i="58"/>
  <c r="EE52" i="58"/>
  <c r="DM53" i="58"/>
  <c r="DZ53" i="58"/>
  <c r="EW53" i="58"/>
  <c r="EG54" i="58"/>
  <c r="DG54" i="58"/>
  <c r="EW54" i="58"/>
  <c r="DW54" i="58"/>
  <c r="EJ54" i="58"/>
  <c r="DI55" i="58"/>
  <c r="DM55" i="58"/>
  <c r="EM55" i="58"/>
  <c r="DQ55" i="58"/>
  <c r="EQ55" i="58"/>
  <c r="DU55" i="58"/>
  <c r="DY55" i="58"/>
  <c r="EC55" i="58"/>
  <c r="FC55" i="58"/>
  <c r="DR55" i="58"/>
  <c r="EY55" i="58"/>
  <c r="EH56" i="58"/>
  <c r="EI54" i="58"/>
  <c r="EM54" i="58"/>
  <c r="EQ54" i="58"/>
  <c r="EU54" i="58"/>
  <c r="EY54" i="58"/>
  <c r="FC54" i="58"/>
  <c r="DL54" i="58"/>
  <c r="DQ54" i="58"/>
  <c r="EB54" i="58"/>
  <c r="EH55" i="58"/>
  <c r="EL55" i="58"/>
  <c r="EP55" i="58"/>
  <c r="ET55" i="58"/>
  <c r="EX55" i="58"/>
  <c r="FB55" i="58"/>
  <c r="DK55" i="58"/>
  <c r="DP55" i="58"/>
  <c r="EA55" i="58"/>
  <c r="EG56" i="58"/>
  <c r="EK56" i="58"/>
  <c r="EO56" i="58"/>
  <c r="ES56" i="58"/>
  <c r="EW56" i="58"/>
  <c r="FA56" i="58"/>
  <c r="FE56" i="58"/>
  <c r="DJ56" i="58"/>
  <c r="DO56" i="58"/>
  <c r="DZ56" i="58"/>
  <c r="EE56" i="58"/>
  <c r="S18" i="60"/>
  <c r="E10" i="75" s="1"/>
  <c r="C6" i="81" s="1"/>
  <c r="S37" i="60"/>
  <c r="E29" i="75" s="1"/>
  <c r="C25" i="81" s="1"/>
  <c r="DI51" i="58"/>
  <c r="DM51" i="58"/>
  <c r="DQ51" i="58"/>
  <c r="DU51" i="58"/>
  <c r="DY51" i="58"/>
  <c r="EC51" i="58"/>
  <c r="EI51" i="58"/>
  <c r="EY51" i="58"/>
  <c r="DH52" i="58"/>
  <c r="DL52" i="58"/>
  <c r="DP52" i="58"/>
  <c r="DT52" i="58"/>
  <c r="DX52" i="58"/>
  <c r="EB52" i="58"/>
  <c r="EH52" i="58"/>
  <c r="EX52" i="58"/>
  <c r="DU54" i="58"/>
  <c r="DT55" i="58"/>
  <c r="DS56" i="58"/>
  <c r="S34" i="60"/>
  <c r="E26" i="75" s="1"/>
  <c r="C22" i="81" s="1"/>
  <c r="S38" i="60"/>
  <c r="E30" i="75" s="1"/>
  <c r="C26" i="81" s="1"/>
  <c r="S16" i="73"/>
  <c r="S18" i="74"/>
  <c r="S10" i="75" s="1"/>
  <c r="Q6" i="81" s="1"/>
  <c r="S36" i="74"/>
  <c r="S28" i="75" s="1"/>
  <c r="Q24" i="81" s="1"/>
  <c r="S40" i="74"/>
  <c r="S32" i="75" s="1"/>
  <c r="Q28" i="81" s="1"/>
  <c r="S44" i="74"/>
  <c r="S36" i="75" s="1"/>
  <c r="Q32" i="81" s="1"/>
  <c r="S16" i="70"/>
  <c r="H21" i="80" s="1"/>
  <c r="S16" i="74"/>
  <c r="H25" i="80" s="1"/>
  <c r="S20" i="74"/>
  <c r="S12" i="75" s="1"/>
  <c r="Q8" i="81" s="1"/>
  <c r="S38" i="74"/>
  <c r="S30" i="75" s="1"/>
  <c r="Q26" i="81" s="1"/>
  <c r="S42" i="74"/>
  <c r="S34" i="75" s="1"/>
  <c r="Q30" i="81" s="1"/>
  <c r="S30" i="81" s="1"/>
  <c r="DG53" i="45"/>
  <c r="EG48" i="45"/>
  <c r="EG44" i="45"/>
  <c r="EG49" i="45"/>
  <c r="EI41" i="45"/>
  <c r="EJ42" i="45"/>
  <c r="DP53" i="45"/>
  <c r="EG53" i="45"/>
  <c r="EK54" i="45"/>
  <c r="DH17" i="45"/>
  <c r="EM29" i="45"/>
  <c r="EN33" i="45"/>
  <c r="DN33" i="45"/>
  <c r="EP35" i="45"/>
  <c r="DP35" i="45"/>
  <c r="DK43" i="45"/>
  <c r="EK43" i="45"/>
  <c r="EJ43" i="45"/>
  <c r="DL44" i="45"/>
  <c r="EK45" i="45"/>
  <c r="DL46" i="45"/>
  <c r="DP48" i="45"/>
  <c r="DG49" i="45"/>
  <c r="EO51" i="45"/>
  <c r="DM52" i="45"/>
  <c r="EG20" i="45"/>
  <c r="EH20" i="45"/>
  <c r="EL20" i="45"/>
  <c r="EP20" i="45"/>
  <c r="EK21" i="45"/>
  <c r="EO21" i="45"/>
  <c r="EM22" i="45"/>
  <c r="DL23" i="45"/>
  <c r="DH27" i="45"/>
  <c r="DP31" i="45"/>
  <c r="DH35" i="45"/>
  <c r="EO36" i="45"/>
  <c r="DO36" i="45"/>
  <c r="EL39" i="45"/>
  <c r="DL39" i="45"/>
  <c r="EJ44" i="45"/>
  <c r="EM45" i="45"/>
  <c r="DM45" i="45"/>
  <c r="DL47" i="45"/>
  <c r="EI47" i="45"/>
  <c r="DP49" i="45"/>
  <c r="DL50" i="45"/>
  <c r="DI51" i="45"/>
  <c r="EI51" i="45"/>
  <c r="EM51" i="45"/>
  <c r="DM51" i="45"/>
  <c r="EL53" i="45"/>
  <c r="DG54" i="45"/>
  <c r="EJ56" i="45"/>
  <c r="DO35" i="45"/>
  <c r="EO35" i="45"/>
  <c r="EK51" i="45"/>
  <c r="EI55" i="45"/>
  <c r="DG17" i="45"/>
  <c r="EK17" i="45"/>
  <c r="DO17" i="45"/>
  <c r="EM18" i="45"/>
  <c r="EG19" i="45"/>
  <c r="EK19" i="45"/>
  <c r="EN19" i="45"/>
  <c r="EJ20" i="45"/>
  <c r="EN20" i="45"/>
  <c r="EI21" i="45"/>
  <c r="EM21" i="45"/>
  <c r="DJ21" i="45"/>
  <c r="DJ22" i="45"/>
  <c r="EG23" i="45"/>
  <c r="EK23" i="45"/>
  <c r="EO23" i="45"/>
  <c r="DM23" i="45"/>
  <c r="EH23" i="45"/>
  <c r="DP27" i="45"/>
  <c r="EH30" i="45"/>
  <c r="DL38" i="45"/>
  <c r="EL38" i="45"/>
  <c r="EH38" i="45"/>
  <c r="DP39" i="45"/>
  <c r="EG40" i="45"/>
  <c r="EK40" i="45"/>
  <c r="EO40" i="45"/>
  <c r="EI42" i="45"/>
  <c r="EM42" i="45"/>
  <c r="DG42" i="45"/>
  <c r="DI43" i="45"/>
  <c r="EM43" i="45"/>
  <c r="DN43" i="45"/>
  <c r="DG44" i="45"/>
  <c r="EK44" i="45"/>
  <c r="DK44" i="45"/>
  <c r="EO44" i="45"/>
  <c r="EG50" i="45"/>
  <c r="EK50" i="45"/>
  <c r="DK50" i="45"/>
  <c r="DO50" i="45"/>
  <c r="EP50" i="45"/>
  <c r="EJ51" i="45"/>
  <c r="EN51" i="45"/>
  <c r="EK53" i="45"/>
  <c r="DJ54" i="45"/>
  <c r="EJ54" i="45"/>
  <c r="DN54" i="45"/>
  <c r="EL22" i="45"/>
  <c r="EP22" i="45"/>
  <c r="DG24" i="45"/>
  <c r="DK24" i="45"/>
  <c r="EO24" i="45"/>
  <c r="DI25" i="45"/>
  <c r="DM25" i="45"/>
  <c r="DH26" i="45"/>
  <c r="DL26" i="45"/>
  <c r="DP26" i="45"/>
  <c r="DG27" i="45"/>
  <c r="DK27" i="45"/>
  <c r="DO27" i="45"/>
  <c r="EG28" i="45"/>
  <c r="EK28" i="45"/>
  <c r="EO28" i="45"/>
  <c r="EI30" i="45"/>
  <c r="EM30" i="45"/>
  <c r="DG31" i="45"/>
  <c r="DK31" i="45"/>
  <c r="DO31" i="45"/>
  <c r="DI33" i="45"/>
  <c r="DM33" i="45"/>
  <c r="DJ36" i="45"/>
  <c r="DN36" i="45"/>
  <c r="EI38" i="45"/>
  <c r="EM38" i="45"/>
  <c r="EI39" i="45"/>
  <c r="EM39" i="45"/>
  <c r="DJ40" i="45"/>
  <c r="DN40" i="45"/>
  <c r="EH42" i="45"/>
  <c r="EL42" i="45"/>
  <c r="EP42" i="45"/>
  <c r="EH43" i="45"/>
  <c r="DL43" i="45"/>
  <c r="EI44" i="45"/>
  <c r="DM44" i="45"/>
  <c r="EO45" i="45"/>
  <c r="EH46" i="45"/>
  <c r="EP46" i="45"/>
  <c r="DG47" i="45"/>
  <c r="EK47" i="45"/>
  <c r="EO47" i="45"/>
  <c r="DG48" i="45"/>
  <c r="DK48" i="45"/>
  <c r="DO48" i="45"/>
  <c r="EK49" i="45"/>
  <c r="DO49" i="45"/>
  <c r="EO49" i="45"/>
  <c r="EJ50" i="45"/>
  <c r="DN50" i="45"/>
  <c r="EH51" i="45"/>
  <c r="EL51" i="45"/>
  <c r="DP51" i="45"/>
  <c r="EH52" i="45"/>
  <c r="DL52" i="45"/>
  <c r="DP52" i="45"/>
  <c r="EO53" i="45"/>
  <c r="EH54" i="45"/>
  <c r="EL54" i="45"/>
  <c r="DP54" i="45"/>
  <c r="EH55" i="45"/>
  <c r="DL55" i="45"/>
  <c r="DP55" i="45"/>
  <c r="EH56" i="45"/>
  <c r="EL56" i="45"/>
  <c r="EP56" i="45"/>
  <c r="S16" i="60"/>
  <c r="DO18" i="46"/>
  <c r="EJ18" i="46"/>
  <c r="DO18" i="44"/>
  <c r="DG30" i="44"/>
  <c r="EM31" i="44"/>
  <c r="EJ33" i="44"/>
  <c r="DH21" i="44"/>
  <c r="DL21" i="44"/>
  <c r="DP21" i="44"/>
  <c r="EJ24" i="44"/>
  <c r="EN24" i="44"/>
  <c r="EL26" i="44"/>
  <c r="DP26" i="44"/>
  <c r="DN29" i="44"/>
  <c r="DI35" i="44"/>
  <c r="DN35" i="44"/>
  <c r="DH36" i="44"/>
  <c r="DL36" i="44"/>
  <c r="DP36" i="44"/>
  <c r="EH37" i="44"/>
  <c r="EP37" i="44"/>
  <c r="EI17" i="46"/>
  <c r="DG17" i="46"/>
  <c r="EP26" i="45"/>
  <c r="DP17" i="45"/>
  <c r="DP23" i="45"/>
  <c r="EP24" i="45"/>
  <c r="EP30" i="45"/>
  <c r="DP45" i="45"/>
  <c r="EP52" i="45"/>
  <c r="EP55" i="45"/>
  <c r="DP42" i="45"/>
  <c r="EP44" i="45"/>
  <c r="DP47" i="45"/>
  <c r="EP51" i="45"/>
  <c r="EP54" i="45"/>
  <c r="EP34" i="45"/>
  <c r="DO20" i="45"/>
  <c r="EO31" i="45"/>
  <c r="EO39" i="45"/>
  <c r="DO44" i="45"/>
  <c r="DO46" i="45"/>
  <c r="DO47" i="45"/>
  <c r="EO48" i="45"/>
  <c r="EO50" i="45"/>
  <c r="EO52" i="45"/>
  <c r="DO54" i="45"/>
  <c r="EO55" i="45"/>
  <c r="EO56" i="45"/>
  <c r="DO42" i="45"/>
  <c r="EO19" i="45"/>
  <c r="DO43" i="45"/>
  <c r="EN28" i="45"/>
  <c r="DN29" i="45"/>
  <c r="DN41" i="45"/>
  <c r="EN42" i="45"/>
  <c r="EN46" i="45"/>
  <c r="DN49" i="45"/>
  <c r="EN53" i="45"/>
  <c r="DN56" i="45"/>
  <c r="DN21" i="45"/>
  <c r="DN37" i="45"/>
  <c r="EN44" i="45"/>
  <c r="DN45" i="45"/>
  <c r="EN47" i="45"/>
  <c r="EN48" i="45"/>
  <c r="EN50" i="45"/>
  <c r="DN52" i="45"/>
  <c r="DN55" i="45"/>
  <c r="EN36" i="45"/>
  <c r="EN22" i="45"/>
  <c r="DN51" i="45"/>
  <c r="DM34" i="45"/>
  <c r="EM37" i="45"/>
  <c r="DM43" i="45"/>
  <c r="DM46" i="45"/>
  <c r="DM47" i="45"/>
  <c r="EM53" i="45"/>
  <c r="EM33" i="45"/>
  <c r="EM41" i="45"/>
  <c r="DM49" i="45"/>
  <c r="DM54" i="45"/>
  <c r="DM55" i="45"/>
  <c r="DM56" i="45"/>
  <c r="DM26" i="45"/>
  <c r="DM38" i="45"/>
  <c r="DM30" i="45"/>
  <c r="DM42" i="45"/>
  <c r="DM48" i="45"/>
  <c r="DM50" i="45"/>
  <c r="EL43" i="45"/>
  <c r="EL26" i="45"/>
  <c r="EL45" i="45"/>
  <c r="DL48" i="45"/>
  <c r="EL55" i="45"/>
  <c r="DL27" i="45"/>
  <c r="EL34" i="45"/>
  <c r="DL49" i="45"/>
  <c r="EL24" i="45"/>
  <c r="EL30" i="45"/>
  <c r="DL31" i="45"/>
  <c r="DL35" i="45"/>
  <c r="EK46" i="45"/>
  <c r="EK27" i="45"/>
  <c r="EK48" i="45"/>
  <c r="EK24" i="45"/>
  <c r="EK39" i="45"/>
  <c r="DK40" i="45"/>
  <c r="EK42" i="45"/>
  <c r="DK49" i="45"/>
  <c r="DK52" i="45"/>
  <c r="EK56" i="45"/>
  <c r="DK32" i="45"/>
  <c r="EK55" i="45"/>
  <c r="DK17" i="45"/>
  <c r="DK20" i="45"/>
  <c r="EK35" i="45"/>
  <c r="EJ22" i="45"/>
  <c r="EJ40" i="45"/>
  <c r="DJ50" i="45"/>
  <c r="EJ28" i="45"/>
  <c r="DJ46" i="45"/>
  <c r="EJ36" i="45"/>
  <c r="EJ45" i="45"/>
  <c r="EJ47" i="45"/>
  <c r="EJ48" i="45"/>
  <c r="DJ49" i="45"/>
  <c r="DJ19" i="45"/>
  <c r="EJ32" i="45"/>
  <c r="DJ33" i="45"/>
  <c r="EI46" i="45"/>
  <c r="EI50" i="45"/>
  <c r="EI54" i="45"/>
  <c r="EI29" i="45"/>
  <c r="DI42" i="45"/>
  <c r="EI33" i="45"/>
  <c r="DI34" i="45"/>
  <c r="EI45" i="45"/>
  <c r="DI49" i="45"/>
  <c r="DI22" i="45"/>
  <c r="DI26" i="45"/>
  <c r="DI30" i="45"/>
  <c r="DI53" i="45"/>
  <c r="EI37" i="45"/>
  <c r="DI38" i="45"/>
  <c r="DI44" i="45"/>
  <c r="DI48" i="45"/>
  <c r="DI52" i="45"/>
  <c r="DI56" i="45"/>
  <c r="DH25" i="45"/>
  <c r="DH44" i="45"/>
  <c r="DH48" i="45"/>
  <c r="DH52" i="45"/>
  <c r="DH56" i="45"/>
  <c r="DH31" i="45"/>
  <c r="DH39" i="45"/>
  <c r="DH43" i="45"/>
  <c r="DH45" i="45"/>
  <c r="DH47" i="45"/>
  <c r="DH49" i="45"/>
  <c r="DH51" i="45"/>
  <c r="DH53" i="45"/>
  <c r="DH55" i="45"/>
  <c r="EH24" i="45"/>
  <c r="EH26" i="45"/>
  <c r="EH34" i="45"/>
  <c r="DH42" i="45"/>
  <c r="DH46" i="45"/>
  <c r="DH50" i="45"/>
  <c r="DH54" i="45"/>
  <c r="EG27" i="45"/>
  <c r="EG35" i="45"/>
  <c r="EG24" i="45"/>
  <c r="EG43" i="45"/>
  <c r="EG47" i="45"/>
  <c r="EG51" i="45"/>
  <c r="EG55" i="45"/>
  <c r="EG21" i="45"/>
  <c r="EG31" i="45"/>
  <c r="EG39" i="45"/>
  <c r="DG28" i="45"/>
  <c r="DG32" i="45"/>
  <c r="DG36" i="45"/>
  <c r="DG40" i="45"/>
  <c r="EN19" i="44"/>
  <c r="EH32" i="44"/>
  <c r="EI18" i="44"/>
  <c r="EP23" i="44"/>
  <c r="EP32" i="44"/>
  <c r="EL18" i="44"/>
  <c r="EP18" i="44"/>
  <c r="EI19" i="44"/>
  <c r="EM19" i="44"/>
  <c r="DI22" i="44"/>
  <c r="DM22" i="44"/>
  <c r="EG23" i="44"/>
  <c r="EK23" i="44"/>
  <c r="EO23" i="44"/>
  <c r="DG26" i="44"/>
  <c r="EK26" i="44"/>
  <c r="EJ27" i="44"/>
  <c r="EN27" i="44"/>
  <c r="DI27" i="44"/>
  <c r="DI29" i="44"/>
  <c r="DM29" i="44"/>
  <c r="DH30" i="44"/>
  <c r="DL30" i="44"/>
  <c r="DP30" i="44"/>
  <c r="EK32" i="44"/>
  <c r="EN23" i="44"/>
  <c r="DM27" i="44"/>
  <c r="EL23" i="44"/>
  <c r="EJ19" i="44"/>
  <c r="DJ22" i="44"/>
  <c r="EH23" i="44"/>
  <c r="EG30" i="45"/>
  <c r="DG30" i="45"/>
  <c r="EH33" i="45"/>
  <c r="DH33" i="45"/>
  <c r="EO34" i="45"/>
  <c r="DO34" i="45"/>
  <c r="EK26" i="45"/>
  <c r="DK26" i="45"/>
  <c r="EP29" i="45"/>
  <c r="DP29" i="45"/>
  <c r="EP33" i="45"/>
  <c r="DP33" i="45"/>
  <c r="EG34" i="45"/>
  <c r="DG34" i="45"/>
  <c r="EH37" i="45"/>
  <c r="DH37" i="45"/>
  <c r="EH41" i="45"/>
  <c r="DH41" i="45"/>
  <c r="EJ18" i="45"/>
  <c r="EN18" i="45"/>
  <c r="EI19" i="45"/>
  <c r="DI20" i="45"/>
  <c r="DM20" i="45"/>
  <c r="DH21" i="45"/>
  <c r="DL21" i="45"/>
  <c r="DP21" i="45"/>
  <c r="DG22" i="45"/>
  <c r="DK22" i="45"/>
  <c r="DO22" i="45"/>
  <c r="DJ23" i="45"/>
  <c r="DN23" i="45"/>
  <c r="DI24" i="45"/>
  <c r="DM24" i="45"/>
  <c r="DJ25" i="45"/>
  <c r="EJ27" i="45"/>
  <c r="DJ27" i="45"/>
  <c r="EN27" i="45"/>
  <c r="DN27" i="45"/>
  <c r="EJ31" i="45"/>
  <c r="DJ31" i="45"/>
  <c r="EN31" i="45"/>
  <c r="DN31" i="45"/>
  <c r="EJ35" i="45"/>
  <c r="DJ35" i="45"/>
  <c r="EN35" i="45"/>
  <c r="DN35" i="45"/>
  <c r="EJ39" i="45"/>
  <c r="DJ39" i="45"/>
  <c r="EN39" i="45"/>
  <c r="DN39" i="45"/>
  <c r="EO26" i="45"/>
  <c r="DO26" i="45"/>
  <c r="EL29" i="45"/>
  <c r="DL29" i="45"/>
  <c r="EK30" i="45"/>
  <c r="DK30" i="45"/>
  <c r="EL33" i="45"/>
  <c r="DL33" i="45"/>
  <c r="EK34" i="45"/>
  <c r="DK34" i="45"/>
  <c r="EP37" i="45"/>
  <c r="DP37" i="45"/>
  <c r="EK38" i="45"/>
  <c r="DK38" i="45"/>
  <c r="EP41" i="45"/>
  <c r="DP41" i="45"/>
  <c r="EP17" i="45"/>
  <c r="DH18" i="45"/>
  <c r="DL18" i="45"/>
  <c r="DP18" i="45"/>
  <c r="EH18" i="45"/>
  <c r="DJ20" i="45"/>
  <c r="DN20" i="45"/>
  <c r="DI21" i="45"/>
  <c r="DM21" i="45"/>
  <c r="DH22" i="45"/>
  <c r="DL22" i="45"/>
  <c r="DP22" i="45"/>
  <c r="DG23" i="45"/>
  <c r="DK23" i="45"/>
  <c r="DO23" i="45"/>
  <c r="DJ24" i="45"/>
  <c r="DN24" i="45"/>
  <c r="EG25" i="45"/>
  <c r="DG25" i="45"/>
  <c r="EK25" i="45"/>
  <c r="DK25" i="45"/>
  <c r="EO25" i="45"/>
  <c r="DO25" i="45"/>
  <c r="DN25" i="45"/>
  <c r="EI25" i="45"/>
  <c r="EH28" i="45"/>
  <c r="EL28" i="45"/>
  <c r="EP28" i="45"/>
  <c r="EH32" i="45"/>
  <c r="EL32" i="45"/>
  <c r="EP32" i="45"/>
  <c r="EH36" i="45"/>
  <c r="EL36" i="45"/>
  <c r="EP36" i="45"/>
  <c r="EH40" i="45"/>
  <c r="EL40" i="45"/>
  <c r="EP40" i="45"/>
  <c r="EG26" i="45"/>
  <c r="DG26" i="45"/>
  <c r="EH29" i="45"/>
  <c r="DH29" i="45"/>
  <c r="EO30" i="45"/>
  <c r="DO30" i="45"/>
  <c r="EL37" i="45"/>
  <c r="DL37" i="45"/>
  <c r="EG38" i="45"/>
  <c r="DG38" i="45"/>
  <c r="EO38" i="45"/>
  <c r="DO38" i="45"/>
  <c r="EL41" i="45"/>
  <c r="DL41" i="45"/>
  <c r="DI17" i="45"/>
  <c r="DM17" i="45"/>
  <c r="DI18" i="45"/>
  <c r="DM18" i="45"/>
  <c r="EI18" i="45"/>
  <c r="EH19" i="45"/>
  <c r="EL19" i="45"/>
  <c r="EP19" i="45"/>
  <c r="EM19" i="45"/>
  <c r="EH25" i="45"/>
  <c r="EL25" i="45"/>
  <c r="DL25" i="45"/>
  <c r="EP25" i="45"/>
  <c r="DP25" i="45"/>
  <c r="EM25" i="45"/>
  <c r="EJ26" i="45"/>
  <c r="EN26" i="45"/>
  <c r="EI28" i="45"/>
  <c r="DI28" i="45"/>
  <c r="EM28" i="45"/>
  <c r="DM28" i="45"/>
  <c r="EG29" i="45"/>
  <c r="EK29" i="45"/>
  <c r="EO29" i="45"/>
  <c r="EJ30" i="45"/>
  <c r="EN30" i="45"/>
  <c r="EI32" i="45"/>
  <c r="DI32" i="45"/>
  <c r="EM32" i="45"/>
  <c r="DM32" i="45"/>
  <c r="EG33" i="45"/>
  <c r="EK33" i="45"/>
  <c r="EO33" i="45"/>
  <c r="EJ34" i="45"/>
  <c r="EN34" i="45"/>
  <c r="EI36" i="45"/>
  <c r="DI36" i="45"/>
  <c r="EM36" i="45"/>
  <c r="DM36" i="45"/>
  <c r="EG37" i="45"/>
  <c r="EK37" i="45"/>
  <c r="EO37" i="45"/>
  <c r="EJ38" i="45"/>
  <c r="EN38" i="45"/>
  <c r="EI40" i="45"/>
  <c r="DI40" i="45"/>
  <c r="EM40" i="45"/>
  <c r="DM40" i="45"/>
  <c r="EG41" i="45"/>
  <c r="EK41" i="45"/>
  <c r="EO41" i="45"/>
  <c r="DJ26" i="45"/>
  <c r="DN26" i="45"/>
  <c r="DI27" i="45"/>
  <c r="DM27" i="45"/>
  <c r="DH28" i="45"/>
  <c r="DL28" i="45"/>
  <c r="DP28" i="45"/>
  <c r="DG29" i="45"/>
  <c r="DK29" i="45"/>
  <c r="DO29" i="45"/>
  <c r="DJ30" i="45"/>
  <c r="DN30" i="45"/>
  <c r="DI31" i="45"/>
  <c r="DM31" i="45"/>
  <c r="DH32" i="45"/>
  <c r="DL32" i="45"/>
  <c r="DP32" i="45"/>
  <c r="DG33" i="45"/>
  <c r="DK33" i="45"/>
  <c r="DO33" i="45"/>
  <c r="DJ34" i="45"/>
  <c r="DN34" i="45"/>
  <c r="DI35" i="45"/>
  <c r="DM35" i="45"/>
  <c r="DH36" i="45"/>
  <c r="DL36" i="45"/>
  <c r="DP36" i="45"/>
  <c r="DG37" i="45"/>
  <c r="DK37" i="45"/>
  <c r="DO37" i="45"/>
  <c r="DJ38" i="45"/>
  <c r="DN38" i="45"/>
  <c r="DI39" i="45"/>
  <c r="DM39" i="45"/>
  <c r="DH40" i="45"/>
  <c r="DL40" i="45"/>
  <c r="DP40" i="45"/>
  <c r="DG41" i="45"/>
  <c r="DK41" i="45"/>
  <c r="DO41" i="45"/>
  <c r="DG20" i="44"/>
  <c r="DK20" i="44"/>
  <c r="DO20" i="44"/>
  <c r="EG21" i="44"/>
  <c r="EK21" i="44"/>
  <c r="EO21" i="44"/>
  <c r="EJ21" i="44"/>
  <c r="EN21" i="44"/>
  <c r="EH21" i="44"/>
  <c r="EH22" i="44"/>
  <c r="EL22" i="44"/>
  <c r="EP22" i="44"/>
  <c r="EG22" i="44"/>
  <c r="EK22" i="44"/>
  <c r="EO22" i="44"/>
  <c r="EM22" i="44"/>
  <c r="DG24" i="44"/>
  <c r="DH26" i="44"/>
  <c r="EO27" i="44"/>
  <c r="EJ28" i="44"/>
  <c r="EN28" i="44"/>
  <c r="DJ29" i="44"/>
  <c r="EN29" i="44"/>
  <c r="EJ29" i="44"/>
  <c r="EK30" i="44"/>
  <c r="DO30" i="44"/>
  <c r="EJ34" i="44"/>
  <c r="DP37" i="44"/>
  <c r="EG26" i="44"/>
  <c r="DG23" i="44"/>
  <c r="DK26" i="44"/>
  <c r="DG34" i="44"/>
  <c r="DH19" i="44"/>
  <c r="DL19" i="44"/>
  <c r="DP19" i="44"/>
  <c r="DI20" i="44"/>
  <c r="DM20" i="44"/>
  <c r="DP20" i="44"/>
  <c r="EI21" i="44"/>
  <c r="EM21" i="44"/>
  <c r="EJ22" i="44"/>
  <c r="EN22" i="44"/>
  <c r="DJ23" i="44"/>
  <c r="DN23" i="44"/>
  <c r="DK23" i="44"/>
  <c r="DI24" i="44"/>
  <c r="DM24" i="44"/>
  <c r="DH24" i="44"/>
  <c r="DL24" i="44"/>
  <c r="EP24" i="44"/>
  <c r="EG24" i="44"/>
  <c r="EM25" i="44"/>
  <c r="DJ26" i="44"/>
  <c r="DN26" i="44"/>
  <c r="DM26" i="44"/>
  <c r="DI28" i="44"/>
  <c r="DM28" i="44"/>
  <c r="EG29" i="44"/>
  <c r="EK29" i="44"/>
  <c r="EO29" i="44"/>
  <c r="DK30" i="44"/>
  <c r="EG30" i="44"/>
  <c r="EH31" i="44"/>
  <c r="EL31" i="44"/>
  <c r="EP31" i="44"/>
  <c r="EH33" i="44"/>
  <c r="EL33" i="44"/>
  <c r="EP33" i="44"/>
  <c r="EG33" i="44"/>
  <c r="EK33" i="44"/>
  <c r="EO33" i="44"/>
  <c r="DG37" i="44"/>
  <c r="DK37" i="44"/>
  <c r="EG37" i="44"/>
  <c r="EM18" i="44"/>
  <c r="EJ18" i="44"/>
  <c r="EH18" i="44"/>
  <c r="FG26" i="49"/>
  <c r="BC26" i="49" s="1"/>
  <c r="FG20" i="49"/>
  <c r="BC20" i="49" s="1"/>
  <c r="DN18" i="58"/>
  <c r="DK18" i="58"/>
  <c r="DK19" i="58"/>
  <c r="DO19" i="58"/>
  <c r="DL18" i="58"/>
  <c r="DP18" i="58"/>
  <c r="DL19" i="58"/>
  <c r="DP19" i="58"/>
  <c r="EO18" i="58"/>
  <c r="DL18" i="57"/>
  <c r="EK18" i="57"/>
  <c r="EO18" i="57"/>
  <c r="DM18" i="57"/>
  <c r="DM19" i="57"/>
  <c r="DH18" i="56"/>
  <c r="EL18" i="56"/>
  <c r="EK18" i="56"/>
  <c r="DN18" i="56"/>
  <c r="DP18" i="55"/>
  <c r="EK18" i="55"/>
  <c r="DM18" i="55"/>
  <c r="DN18" i="55"/>
  <c r="DG18" i="54"/>
  <c r="DL18" i="54"/>
  <c r="DP18" i="54"/>
  <c r="EK18" i="54"/>
  <c r="EO18" i="54"/>
  <c r="DH18" i="54"/>
  <c r="DM18" i="54"/>
  <c r="DJ18" i="54"/>
  <c r="DI18" i="54"/>
  <c r="EM18" i="53"/>
  <c r="EK18" i="53"/>
  <c r="DN18" i="53"/>
  <c r="DK18" i="52"/>
  <c r="DL17" i="52"/>
  <c r="DP17" i="52"/>
  <c r="DL18" i="52"/>
  <c r="DP18" i="52"/>
  <c r="EO18" i="52"/>
  <c r="DI17" i="52"/>
  <c r="DM17" i="52"/>
  <c r="DM18" i="52"/>
  <c r="DI18" i="52"/>
  <c r="DL18" i="51"/>
  <c r="DP18" i="51"/>
  <c r="DI18" i="51"/>
  <c r="DN18" i="51"/>
  <c r="EM18" i="51"/>
  <c r="DJ18" i="51"/>
  <c r="EN18" i="50"/>
  <c r="DJ17" i="50"/>
  <c r="DN17" i="50"/>
  <c r="DL18" i="50"/>
  <c r="DP18" i="50"/>
  <c r="EK18" i="50"/>
  <c r="DJ18" i="50"/>
  <c r="DM17" i="50"/>
  <c r="EO18" i="50"/>
  <c r="DK17" i="50"/>
  <c r="DO17" i="50"/>
  <c r="DL18" i="49"/>
  <c r="DP18" i="49"/>
  <c r="DG17" i="49"/>
  <c r="DK17" i="49"/>
  <c r="DO17" i="49"/>
  <c r="DH18" i="49"/>
  <c r="DM18" i="49"/>
  <c r="DH17" i="49"/>
  <c r="DL17" i="49"/>
  <c r="DI18" i="49"/>
  <c r="DN18" i="49"/>
  <c r="EO18" i="49"/>
  <c r="DI17" i="49"/>
  <c r="DM17" i="49"/>
  <c r="EL18" i="48"/>
  <c r="DJ17" i="48"/>
  <c r="DN17" i="48"/>
  <c r="DN18" i="48"/>
  <c r="EM18" i="48"/>
  <c r="DI20" i="46"/>
  <c r="DM20" i="46"/>
  <c r="EO18" i="46"/>
  <c r="DJ20" i="46"/>
  <c r="DN20" i="46"/>
  <c r="DJ18" i="46"/>
  <c r="EI18" i="46"/>
  <c r="EM18" i="46"/>
  <c r="DL18" i="46"/>
  <c r="DP18" i="46"/>
  <c r="DG18" i="46"/>
  <c r="EI19" i="46"/>
  <c r="EM19" i="46"/>
  <c r="DP19" i="46"/>
  <c r="FE17" i="46"/>
  <c r="EW19" i="46"/>
  <c r="EH17" i="46"/>
  <c r="DL17" i="46"/>
  <c r="EP17" i="46"/>
  <c r="DT17" i="46"/>
  <c r="EX17" i="46"/>
  <c r="EB17" i="46"/>
  <c r="EG17" i="46"/>
  <c r="EW17" i="46"/>
  <c r="EK18" i="46"/>
  <c r="DH19" i="46"/>
  <c r="DX19" i="46"/>
  <c r="EO19" i="46"/>
  <c r="FE19" i="46"/>
  <c r="EJ17" i="46"/>
  <c r="EN17" i="46"/>
  <c r="ER17" i="46"/>
  <c r="EV17" i="46"/>
  <c r="EZ17" i="46"/>
  <c r="FD17" i="46"/>
  <c r="EK17" i="46"/>
  <c r="FA17" i="46"/>
  <c r="EH18" i="46"/>
  <c r="EL18" i="46"/>
  <c r="EJ19" i="46"/>
  <c r="EN19" i="46"/>
  <c r="ER19" i="46"/>
  <c r="EV19" i="46"/>
  <c r="EZ19" i="46"/>
  <c r="FD19" i="46"/>
  <c r="DL19" i="46"/>
  <c r="EB19" i="46"/>
  <c r="ES19" i="46"/>
  <c r="EO17" i="46"/>
  <c r="EG19" i="46"/>
  <c r="ES17" i="46"/>
  <c r="DT19" i="46"/>
  <c r="EK19" i="46"/>
  <c r="FA19" i="46"/>
  <c r="DH17" i="46"/>
  <c r="DP17" i="46"/>
  <c r="DX17" i="46"/>
  <c r="DT18" i="46"/>
  <c r="DX18" i="46"/>
  <c r="EB18" i="46"/>
  <c r="EP18" i="46"/>
  <c r="DI17" i="46"/>
  <c r="DM17" i="46"/>
  <c r="DQ17" i="46"/>
  <c r="DU17" i="46"/>
  <c r="DY17" i="46"/>
  <c r="EC17" i="46"/>
  <c r="EL17" i="46"/>
  <c r="ET17" i="46"/>
  <c r="FB17" i="46"/>
  <c r="DH18" i="46"/>
  <c r="DM18" i="46"/>
  <c r="DQ18" i="46"/>
  <c r="DU18" i="46"/>
  <c r="DY18" i="46"/>
  <c r="EC18" i="46"/>
  <c r="DI19" i="46"/>
  <c r="DM19" i="46"/>
  <c r="DQ19" i="46"/>
  <c r="DU19" i="46"/>
  <c r="DY19" i="46"/>
  <c r="EC19" i="46"/>
  <c r="DJ17" i="46"/>
  <c r="DN17" i="46"/>
  <c r="DR17" i="46"/>
  <c r="DV17" i="46"/>
  <c r="DZ17" i="46"/>
  <c r="ED17" i="46"/>
  <c r="DI18" i="46"/>
  <c r="DN18" i="46"/>
  <c r="DR18" i="46"/>
  <c r="DV18" i="46"/>
  <c r="DZ18" i="46"/>
  <c r="ED18" i="46"/>
  <c r="DJ19" i="46"/>
  <c r="DN19" i="46"/>
  <c r="DR19" i="46"/>
  <c r="DV19" i="46"/>
  <c r="DZ19" i="46"/>
  <c r="ED19" i="46"/>
  <c r="DS18" i="46"/>
  <c r="DW18" i="46"/>
  <c r="EA18" i="46"/>
  <c r="EE18" i="46"/>
  <c r="EM17" i="45"/>
  <c r="DK18" i="45"/>
  <c r="EO18" i="45"/>
  <c r="EI17" i="45"/>
  <c r="EN17" i="45"/>
  <c r="DG19" i="45"/>
  <c r="DK19" i="45"/>
  <c r="DO19" i="45"/>
  <c r="DJ18" i="45"/>
  <c r="EJ17" i="45"/>
  <c r="EO17" i="45"/>
  <c r="DH19" i="45"/>
  <c r="DL19" i="45"/>
  <c r="DP19" i="45"/>
  <c r="S16" i="69"/>
  <c r="Q8" i="75"/>
  <c r="O4" i="81" s="1"/>
  <c r="S16" i="68"/>
  <c r="M8" i="75" s="1"/>
  <c r="K4" i="81" s="1"/>
  <c r="H19" i="80"/>
  <c r="S16" i="67"/>
  <c r="H18" i="80" s="1"/>
  <c r="S16" i="66"/>
  <c r="K8" i="75" s="1"/>
  <c r="I4" i="81" s="1"/>
  <c r="H17" i="80"/>
  <c r="S16" i="65"/>
  <c r="J8" i="75" s="1"/>
  <c r="H4" i="81" s="1"/>
  <c r="S16" i="64"/>
  <c r="S16" i="63"/>
  <c r="H14" i="80" s="1"/>
  <c r="S16" i="62"/>
  <c r="G8" i="75" s="1"/>
  <c r="E4" i="81" s="1"/>
  <c r="F8" i="75"/>
  <c r="D4" i="81" s="1"/>
  <c r="FJ23" i="46"/>
  <c r="BD23" i="46" s="1"/>
  <c r="FJ39" i="46"/>
  <c r="BD39" i="46" s="1"/>
  <c r="DJ17" i="44"/>
  <c r="FG29" i="52"/>
  <c r="BC29" i="52" s="1"/>
  <c r="FG33" i="54"/>
  <c r="BC33" i="54" s="1"/>
  <c r="FJ41" i="46"/>
  <c r="BD41" i="46" s="1"/>
  <c r="FJ45" i="46"/>
  <c r="BD45" i="46" s="1"/>
  <c r="FG23" i="50"/>
  <c r="BC23" i="50" s="1"/>
  <c r="FG55" i="50"/>
  <c r="BC55" i="50" s="1"/>
  <c r="EJ15" i="58"/>
  <c r="DJ18" i="57"/>
  <c r="EZ17" i="56"/>
  <c r="EC18" i="56"/>
  <c r="DI25" i="56"/>
  <c r="DV25" i="56"/>
  <c r="EC25" i="56"/>
  <c r="DV26" i="56"/>
  <c r="EV26" i="56"/>
  <c r="EZ26" i="56"/>
  <c r="DL28" i="56"/>
  <c r="EL28" i="56"/>
  <c r="EJ29" i="56"/>
  <c r="DJ29" i="56"/>
  <c r="ER29" i="56"/>
  <c r="DR29" i="56"/>
  <c r="DJ30" i="56"/>
  <c r="EJ30" i="56"/>
  <c r="DR30" i="56"/>
  <c r="ER30" i="56"/>
  <c r="DV30" i="56"/>
  <c r="EV30" i="56"/>
  <c r="EO31" i="56"/>
  <c r="DO31" i="56"/>
  <c r="EW31" i="56"/>
  <c r="DW31" i="56"/>
  <c r="EN31" i="56"/>
  <c r="DN31" i="56"/>
  <c r="FD31" i="56"/>
  <c r="ED31" i="56"/>
  <c r="DU37" i="56"/>
  <c r="EU37" i="56"/>
  <c r="EC37" i="56"/>
  <c r="FC37" i="56"/>
  <c r="EG41" i="56"/>
  <c r="DG41" i="56"/>
  <c r="EW41" i="56"/>
  <c r="DW41" i="56"/>
  <c r="FA41" i="56"/>
  <c r="EA41" i="56"/>
  <c r="FE41" i="56"/>
  <c r="EE41" i="56"/>
  <c r="EJ41" i="56"/>
  <c r="DJ41" i="56"/>
  <c r="DN41" i="56"/>
  <c r="EN41" i="56"/>
  <c r="EL51" i="56"/>
  <c r="DL51" i="56"/>
  <c r="DP51" i="56"/>
  <c r="EP51" i="56"/>
  <c r="DX51" i="56"/>
  <c r="EH56" i="56"/>
  <c r="DH56" i="56"/>
  <c r="EP56" i="56"/>
  <c r="DP56" i="56"/>
  <c r="EX56" i="56"/>
  <c r="DX56" i="56"/>
  <c r="EG56" i="56"/>
  <c r="DG56" i="56"/>
  <c r="DO56" i="56"/>
  <c r="EO56" i="56"/>
  <c r="DW56" i="56"/>
  <c r="EW56" i="56"/>
  <c r="FA56" i="56"/>
  <c r="EA56" i="56"/>
  <c r="EK17" i="56"/>
  <c r="EV17" i="56"/>
  <c r="FA17" i="56"/>
  <c r="ER18" i="56"/>
  <c r="DR18" i="56"/>
  <c r="EV18" i="56"/>
  <c r="DV18" i="56"/>
  <c r="EZ18" i="56"/>
  <c r="DZ18" i="56"/>
  <c r="FD18" i="56"/>
  <c r="ED18" i="56"/>
  <c r="DY18" i="56"/>
  <c r="EQ18" i="56"/>
  <c r="EK19" i="56"/>
  <c r="EV19" i="56"/>
  <c r="FA19" i="56"/>
  <c r="EJ20" i="56"/>
  <c r="EU20" i="56"/>
  <c r="EZ20" i="56"/>
  <c r="EI21" i="56"/>
  <c r="ET21" i="56"/>
  <c r="EY21" i="56"/>
  <c r="DH22" i="56"/>
  <c r="DX22" i="56"/>
  <c r="ET22" i="56"/>
  <c r="DP23" i="56"/>
  <c r="EG23" i="56"/>
  <c r="EW23" i="56"/>
  <c r="DO24" i="56"/>
  <c r="EE24" i="56"/>
  <c r="EV24" i="56"/>
  <c r="DG25" i="56"/>
  <c r="EG25" i="56"/>
  <c r="DW25" i="56"/>
  <c r="EW25" i="56"/>
  <c r="DJ25" i="56"/>
  <c r="DQ25" i="56"/>
  <c r="ED25" i="56"/>
  <c r="EM25" i="56"/>
  <c r="FA25" i="56"/>
  <c r="EN26" i="56"/>
  <c r="EG27" i="56"/>
  <c r="DG27" i="56"/>
  <c r="EW27" i="56"/>
  <c r="DW27" i="56"/>
  <c r="DK27" i="56"/>
  <c r="DS27" i="56"/>
  <c r="DZ27" i="56"/>
  <c r="EV27" i="56"/>
  <c r="EQ28" i="56"/>
  <c r="DQ28" i="56"/>
  <c r="EI28" i="56"/>
  <c r="DM29" i="56"/>
  <c r="DV29" i="56"/>
  <c r="ED29" i="56"/>
  <c r="EY29" i="56"/>
  <c r="DZ31" i="56"/>
  <c r="EV31" i="56"/>
  <c r="DJ33" i="56"/>
  <c r="EJ33" i="56"/>
  <c r="DN33" i="56"/>
  <c r="EN33" i="56"/>
  <c r="DR33" i="56"/>
  <c r="ER33" i="56"/>
  <c r="DZ33" i="56"/>
  <c r="EZ33" i="56"/>
  <c r="ED33" i="56"/>
  <c r="FD33" i="56"/>
  <c r="EI36" i="56"/>
  <c r="DI36" i="56"/>
  <c r="EQ36" i="56"/>
  <c r="DQ36" i="56"/>
  <c r="EY36" i="56"/>
  <c r="DY36" i="56"/>
  <c r="FC36" i="56"/>
  <c r="EC36" i="56"/>
  <c r="EP36" i="56"/>
  <c r="DP36" i="56"/>
  <c r="DT36" i="56"/>
  <c r="ET36" i="56"/>
  <c r="EB36" i="56"/>
  <c r="EQ37" i="56"/>
  <c r="EY37" i="56"/>
  <c r="DJ39" i="56"/>
  <c r="EJ39" i="56"/>
  <c r="DR39" i="56"/>
  <c r="ER39" i="56"/>
  <c r="DV39" i="56"/>
  <c r="EV39" i="56"/>
  <c r="ED39" i="56"/>
  <c r="FD39" i="56"/>
  <c r="EN39" i="56"/>
  <c r="EV41" i="56"/>
  <c r="EM43" i="56"/>
  <c r="DM43" i="56"/>
  <c r="DQ43" i="56"/>
  <c r="EQ43" i="56"/>
  <c r="FC43" i="56"/>
  <c r="EC43" i="56"/>
  <c r="DU43" i="56"/>
  <c r="EG50" i="56"/>
  <c r="DG50" i="56"/>
  <c r="EO50" i="56"/>
  <c r="DO50" i="56"/>
  <c r="EW50" i="56"/>
  <c r="DW50" i="56"/>
  <c r="EA50" i="56"/>
  <c r="FA50" i="56"/>
  <c r="EN50" i="56"/>
  <c r="DN50" i="56"/>
  <c r="EK50" i="56"/>
  <c r="FE50" i="56"/>
  <c r="DH51" i="56"/>
  <c r="EB51" i="56"/>
  <c r="EG17" i="56"/>
  <c r="ER17" i="56"/>
  <c r="EW17" i="56"/>
  <c r="DP18" i="56"/>
  <c r="DU18" i="56"/>
  <c r="EX18" i="56"/>
  <c r="EG19" i="56"/>
  <c r="ER19" i="56"/>
  <c r="EW19" i="56"/>
  <c r="EQ20" i="56"/>
  <c r="EV20" i="56"/>
  <c r="EP21" i="56"/>
  <c r="EU21" i="56"/>
  <c r="DN22" i="56"/>
  <c r="ED22" i="56"/>
  <c r="EP22" i="56"/>
  <c r="EU22" i="56"/>
  <c r="DL23" i="56"/>
  <c r="EB23" i="56"/>
  <c r="EI23" i="56"/>
  <c r="ES23" i="56"/>
  <c r="EY23" i="56"/>
  <c r="DK24" i="56"/>
  <c r="EA24" i="56"/>
  <c r="EH24" i="56"/>
  <c r="ER24" i="56"/>
  <c r="EX24" i="56"/>
  <c r="DL25" i="56"/>
  <c r="DR25" i="56"/>
  <c r="DY25" i="56"/>
  <c r="EH25" i="56"/>
  <c r="EO25" i="56"/>
  <c r="EU25" i="56"/>
  <c r="FD26" i="56"/>
  <c r="DT27" i="56"/>
  <c r="ET27" i="56"/>
  <c r="EX27" i="56"/>
  <c r="DX27" i="56"/>
  <c r="FB27" i="56"/>
  <c r="EB27" i="56"/>
  <c r="DN27" i="56"/>
  <c r="EA27" i="56"/>
  <c r="EC28" i="56"/>
  <c r="EU28" i="56"/>
  <c r="EL29" i="56"/>
  <c r="DL29" i="56"/>
  <c r="DN29" i="56"/>
  <c r="EI29" i="56"/>
  <c r="DS31" i="56"/>
  <c r="EE31" i="56"/>
  <c r="DH32" i="56"/>
  <c r="EH32" i="56"/>
  <c r="ET32" i="56"/>
  <c r="DT32" i="56"/>
  <c r="EX32" i="56"/>
  <c r="DW33" i="56"/>
  <c r="EW33" i="56"/>
  <c r="DK33" i="56"/>
  <c r="EV33" i="56"/>
  <c r="DU36" i="56"/>
  <c r="EX36" i="56"/>
  <c r="EI37" i="56"/>
  <c r="EG39" i="56"/>
  <c r="DG39" i="56"/>
  <c r="DO39" i="56"/>
  <c r="ES39" i="56"/>
  <c r="DJ40" i="56"/>
  <c r="EJ40" i="56"/>
  <c r="EV40" i="56"/>
  <c r="DV40" i="56"/>
  <c r="DZ40" i="56"/>
  <c r="EZ40" i="56"/>
  <c r="DK41" i="56"/>
  <c r="DI43" i="56"/>
  <c r="EY43" i="56"/>
  <c r="ES50" i="56"/>
  <c r="EG54" i="56"/>
  <c r="DG54" i="56"/>
  <c r="EO54" i="56"/>
  <c r="DO54" i="56"/>
  <c r="ES54" i="56"/>
  <c r="DS54" i="56"/>
  <c r="EW54" i="56"/>
  <c r="DW54" i="56"/>
  <c r="FA54" i="56"/>
  <c r="EA54" i="56"/>
  <c r="FE54" i="56"/>
  <c r="EE54" i="56"/>
  <c r="EN54" i="56"/>
  <c r="DN54" i="56"/>
  <c r="DR54" i="56"/>
  <c r="ER54" i="56"/>
  <c r="EZ54" i="56"/>
  <c r="DZ54" i="56"/>
  <c r="FD54" i="56"/>
  <c r="ED54" i="56"/>
  <c r="DK54" i="56"/>
  <c r="EV54" i="56"/>
  <c r="EJ17" i="56"/>
  <c r="EI18" i="56"/>
  <c r="DI18" i="56"/>
  <c r="DM18" i="56"/>
  <c r="EJ19" i="56"/>
  <c r="EZ19" i="56"/>
  <c r="EI20" i="56"/>
  <c r="EY20" i="56"/>
  <c r="EH21" i="56"/>
  <c r="EX21" i="56"/>
  <c r="DL22" i="56"/>
  <c r="EB22" i="56"/>
  <c r="EZ25" i="56"/>
  <c r="DZ25" i="56"/>
  <c r="DN25" i="56"/>
  <c r="DT28" i="56"/>
  <c r="ET28" i="56"/>
  <c r="EB28" i="56"/>
  <c r="FB28" i="56"/>
  <c r="EH28" i="56"/>
  <c r="EP28" i="56"/>
  <c r="EZ29" i="56"/>
  <c r="DZ29" i="56"/>
  <c r="DU29" i="56"/>
  <c r="EU29" i="56"/>
  <c r="EC29" i="56"/>
  <c r="ED30" i="56"/>
  <c r="FD30" i="56"/>
  <c r="EZ30" i="56"/>
  <c r="EG31" i="56"/>
  <c r="DG31" i="56"/>
  <c r="FA31" i="56"/>
  <c r="EA31" i="56"/>
  <c r="DR31" i="56"/>
  <c r="ER31" i="56"/>
  <c r="DK31" i="56"/>
  <c r="DM37" i="56"/>
  <c r="EM37" i="56"/>
  <c r="ES41" i="56"/>
  <c r="DS41" i="56"/>
  <c r="ED41" i="56"/>
  <c r="FD41" i="56"/>
  <c r="ER41" i="56"/>
  <c r="ET51" i="56"/>
  <c r="EL56" i="56"/>
  <c r="DL56" i="56"/>
  <c r="ET56" i="56"/>
  <c r="DT56" i="56"/>
  <c r="FB56" i="56"/>
  <c r="EB56" i="56"/>
  <c r="EK56" i="56"/>
  <c r="DK56" i="56"/>
  <c r="ES56" i="56"/>
  <c r="DS56" i="56"/>
  <c r="EE56" i="56"/>
  <c r="FE56" i="56"/>
  <c r="EI17" i="56"/>
  <c r="EM17" i="56"/>
  <c r="EQ17" i="56"/>
  <c r="EU17" i="56"/>
  <c r="EY17" i="56"/>
  <c r="FC17" i="56"/>
  <c r="DQ17" i="56"/>
  <c r="EN17" i="56"/>
  <c r="FD17" i="56"/>
  <c r="EN18" i="56"/>
  <c r="EI19" i="56"/>
  <c r="EM19" i="56"/>
  <c r="EQ19" i="56"/>
  <c r="EU19" i="56"/>
  <c r="EY19" i="56"/>
  <c r="FC19" i="56"/>
  <c r="DQ19" i="56"/>
  <c r="EN19" i="56"/>
  <c r="FD19" i="56"/>
  <c r="EH20" i="56"/>
  <c r="EL20" i="56"/>
  <c r="EP20" i="56"/>
  <c r="ET20" i="56"/>
  <c r="EX20" i="56"/>
  <c r="FB20" i="56"/>
  <c r="DP20" i="56"/>
  <c r="EM20" i="56"/>
  <c r="FC20" i="56"/>
  <c r="EG21" i="56"/>
  <c r="EK21" i="56"/>
  <c r="EO21" i="56"/>
  <c r="ES21" i="56"/>
  <c r="EW21" i="56"/>
  <c r="FA21" i="56"/>
  <c r="FE21" i="56"/>
  <c r="DO21" i="56"/>
  <c r="EE21" i="56"/>
  <c r="EL21" i="56"/>
  <c r="FB21" i="56"/>
  <c r="DG22" i="56"/>
  <c r="DK22" i="56"/>
  <c r="DO22" i="56"/>
  <c r="DS22" i="56"/>
  <c r="DW22" i="56"/>
  <c r="EA22" i="56"/>
  <c r="EE22" i="56"/>
  <c r="DJ22" i="56"/>
  <c r="DZ22" i="56"/>
  <c r="EG22" i="56"/>
  <c r="EW22" i="56"/>
  <c r="DH23" i="56"/>
  <c r="DX23" i="56"/>
  <c r="EU23" i="56"/>
  <c r="DG24" i="56"/>
  <c r="DW24" i="56"/>
  <c r="ET24" i="56"/>
  <c r="EB25" i="56"/>
  <c r="EP25" i="56"/>
  <c r="FE25" i="56"/>
  <c r="EI26" i="56"/>
  <c r="DI26" i="56"/>
  <c r="EM26" i="56"/>
  <c r="EQ26" i="56"/>
  <c r="EU26" i="56"/>
  <c r="EY26" i="56"/>
  <c r="DY26" i="56"/>
  <c r="FC26" i="56"/>
  <c r="DM26" i="56"/>
  <c r="DU26" i="56"/>
  <c r="EJ26" i="56"/>
  <c r="ER26" i="56"/>
  <c r="DO27" i="56"/>
  <c r="EL27" i="56"/>
  <c r="ER27" i="56"/>
  <c r="DM28" i="56"/>
  <c r="EX28" i="56"/>
  <c r="DH29" i="56"/>
  <c r="DQ29" i="56"/>
  <c r="EB29" i="56"/>
  <c r="EI30" i="56"/>
  <c r="DI30" i="56"/>
  <c r="EM30" i="56"/>
  <c r="DM30" i="56"/>
  <c r="EQ30" i="56"/>
  <c r="EU30" i="56"/>
  <c r="DU30" i="56"/>
  <c r="EY30" i="56"/>
  <c r="DY30" i="56"/>
  <c r="FC30" i="56"/>
  <c r="DQ30" i="56"/>
  <c r="EN30" i="56"/>
  <c r="DJ31" i="56"/>
  <c r="EL32" i="56"/>
  <c r="EO33" i="56"/>
  <c r="FA33" i="56"/>
  <c r="DT35" i="56"/>
  <c r="EX35" i="56"/>
  <c r="DL36" i="56"/>
  <c r="EH36" i="56"/>
  <c r="EH37" i="56"/>
  <c r="DH37" i="56"/>
  <c r="EL37" i="56"/>
  <c r="EP37" i="56"/>
  <c r="DP37" i="56"/>
  <c r="ET37" i="56"/>
  <c r="EX37" i="56"/>
  <c r="DX37" i="56"/>
  <c r="FB37" i="56"/>
  <c r="DS37" i="56"/>
  <c r="ES37" i="56"/>
  <c r="FE37" i="56"/>
  <c r="EE37" i="56"/>
  <c r="DO37" i="56"/>
  <c r="EK37" i="56"/>
  <c r="EE39" i="56"/>
  <c r="EN40" i="56"/>
  <c r="DO41" i="56"/>
  <c r="DZ41" i="56"/>
  <c r="EI48" i="56"/>
  <c r="DI48" i="56"/>
  <c r="EM48" i="56"/>
  <c r="DM48" i="56"/>
  <c r="EQ48" i="56"/>
  <c r="DQ48" i="56"/>
  <c r="EY48" i="56"/>
  <c r="DY48" i="56"/>
  <c r="FC48" i="56"/>
  <c r="EC48" i="56"/>
  <c r="DH48" i="56"/>
  <c r="EH48" i="56"/>
  <c r="EL48" i="56"/>
  <c r="DL48" i="56"/>
  <c r="DZ50" i="56"/>
  <c r="EC27" i="56"/>
  <c r="DT31" i="56"/>
  <c r="ET31" i="56"/>
  <c r="EX31" i="56"/>
  <c r="EJ32" i="56"/>
  <c r="EN32" i="56"/>
  <c r="ER32" i="56"/>
  <c r="DR32" i="56"/>
  <c r="EV32" i="56"/>
  <c r="EZ32" i="56"/>
  <c r="FD32" i="56"/>
  <c r="DJ32" i="56"/>
  <c r="DY32" i="56"/>
  <c r="EM32" i="56"/>
  <c r="DI34" i="56"/>
  <c r="DM34" i="56"/>
  <c r="EM34" i="56"/>
  <c r="DQ34" i="56"/>
  <c r="DU34" i="56"/>
  <c r="DY34" i="56"/>
  <c r="EC34" i="56"/>
  <c r="FC34" i="56"/>
  <c r="EQ34" i="56"/>
  <c r="EY34" i="56"/>
  <c r="DN35" i="56"/>
  <c r="DV35" i="56"/>
  <c r="DV36" i="56"/>
  <c r="EV36" i="56"/>
  <c r="EZ36" i="56"/>
  <c r="EG38" i="56"/>
  <c r="DG38" i="56"/>
  <c r="EK38" i="56"/>
  <c r="EO38" i="56"/>
  <c r="ES38" i="56"/>
  <c r="EW38" i="56"/>
  <c r="DW38" i="56"/>
  <c r="FA38" i="56"/>
  <c r="FE38" i="56"/>
  <c r="DK38" i="56"/>
  <c r="DS38" i="56"/>
  <c r="EH38" i="56"/>
  <c r="EP38" i="56"/>
  <c r="DL39" i="56"/>
  <c r="EH40" i="56"/>
  <c r="EL40" i="56"/>
  <c r="EP40" i="56"/>
  <c r="ET40" i="56"/>
  <c r="DT40" i="56"/>
  <c r="EX40" i="56"/>
  <c r="FB40" i="56"/>
  <c r="DO40" i="56"/>
  <c r="EO40" i="56"/>
  <c r="EE40" i="56"/>
  <c r="FE40" i="56"/>
  <c r="DL40" i="56"/>
  <c r="EA40" i="56"/>
  <c r="DP41" i="56"/>
  <c r="EP41" i="56"/>
  <c r="DT41" i="56"/>
  <c r="ET41" i="56"/>
  <c r="EX41" i="56"/>
  <c r="DG42" i="56"/>
  <c r="EG42" i="56"/>
  <c r="DK42" i="56"/>
  <c r="EO42" i="56"/>
  <c r="DO42" i="56"/>
  <c r="DS42" i="56"/>
  <c r="EW42" i="56"/>
  <c r="EA42" i="56"/>
  <c r="FE42" i="56"/>
  <c r="DW42" i="56"/>
  <c r="EK42" i="56"/>
  <c r="EX42" i="56"/>
  <c r="EJ44" i="56"/>
  <c r="EN44" i="56"/>
  <c r="DN44" i="56"/>
  <c r="ER44" i="56"/>
  <c r="EV44" i="56"/>
  <c r="DV44" i="56"/>
  <c r="EZ44" i="56"/>
  <c r="DZ44" i="56"/>
  <c r="FD44" i="56"/>
  <c r="EM44" i="56"/>
  <c r="DM44" i="56"/>
  <c r="DQ44" i="56"/>
  <c r="EQ44" i="56"/>
  <c r="FC44" i="56"/>
  <c r="EC44" i="56"/>
  <c r="DI44" i="56"/>
  <c r="EG44" i="56"/>
  <c r="EO45" i="56"/>
  <c r="FA45" i="56"/>
  <c r="EH46" i="56"/>
  <c r="DH46" i="56"/>
  <c r="EP46" i="56"/>
  <c r="DP46" i="56"/>
  <c r="ET46" i="56"/>
  <c r="DT46" i="56"/>
  <c r="FB46" i="56"/>
  <c r="EB46" i="56"/>
  <c r="EE46" i="56"/>
  <c r="FE46" i="56"/>
  <c r="EA46" i="56"/>
  <c r="EW46" i="56"/>
  <c r="DG47" i="56"/>
  <c r="EG47" i="56"/>
  <c r="DK47" i="56"/>
  <c r="EK47" i="56"/>
  <c r="DO47" i="56"/>
  <c r="DS47" i="56"/>
  <c r="ES47" i="56"/>
  <c r="DW47" i="56"/>
  <c r="EA47" i="56"/>
  <c r="FA47" i="56"/>
  <c r="EE47" i="56"/>
  <c r="EB47" i="56"/>
  <c r="EX47" i="56"/>
  <c r="ED49" i="56"/>
  <c r="EZ49" i="56"/>
  <c r="DP52" i="56"/>
  <c r="EL52" i="56"/>
  <c r="ET52" i="56"/>
  <c r="DM56" i="56"/>
  <c r="EM56" i="56"/>
  <c r="DQ56" i="56"/>
  <c r="EQ56" i="56"/>
  <c r="DY56" i="56"/>
  <c r="EY56" i="56"/>
  <c r="DG32" i="56"/>
  <c r="DK32" i="56"/>
  <c r="DO32" i="56"/>
  <c r="EO32" i="56"/>
  <c r="DS32" i="56"/>
  <c r="DW32" i="56"/>
  <c r="EA32" i="56"/>
  <c r="EE32" i="56"/>
  <c r="FE32" i="56"/>
  <c r="EW32" i="56"/>
  <c r="EJ35" i="56"/>
  <c r="DJ35" i="56"/>
  <c r="EZ35" i="56"/>
  <c r="DZ35" i="56"/>
  <c r="DQ35" i="56"/>
  <c r="ED35" i="56"/>
  <c r="DT38" i="56"/>
  <c r="ET38" i="56"/>
  <c r="EX38" i="56"/>
  <c r="EI39" i="56"/>
  <c r="EM39" i="56"/>
  <c r="EQ39" i="56"/>
  <c r="EU39" i="56"/>
  <c r="DU39" i="56"/>
  <c r="EY39" i="56"/>
  <c r="FC39" i="56"/>
  <c r="DM39" i="56"/>
  <c r="EB39" i="56"/>
  <c r="EP39" i="56"/>
  <c r="DI40" i="56"/>
  <c r="DM40" i="56"/>
  <c r="DQ40" i="56"/>
  <c r="EQ40" i="56"/>
  <c r="DU40" i="56"/>
  <c r="EU40" i="56"/>
  <c r="DY40" i="56"/>
  <c r="EC40" i="56"/>
  <c r="EH42" i="56"/>
  <c r="DH42" i="56"/>
  <c r="ET42" i="56"/>
  <c r="DT42" i="56"/>
  <c r="DP42" i="56"/>
  <c r="DK44" i="56"/>
  <c r="EK44" i="56"/>
  <c r="DS44" i="56"/>
  <c r="ES44" i="56"/>
  <c r="DW44" i="56"/>
  <c r="EW44" i="56"/>
  <c r="EE44" i="56"/>
  <c r="FE44" i="56"/>
  <c r="EG45" i="56"/>
  <c r="DG45" i="56"/>
  <c r="DK45" i="56"/>
  <c r="EK45" i="56"/>
  <c r="EW45" i="56"/>
  <c r="DW45" i="56"/>
  <c r="EE45" i="56"/>
  <c r="EP47" i="56"/>
  <c r="DP47" i="56"/>
  <c r="DT47" i="56"/>
  <c r="ET47" i="56"/>
  <c r="EN49" i="56"/>
  <c r="DN49" i="56"/>
  <c r="DJ49" i="56"/>
  <c r="EI52" i="56"/>
  <c r="DI52" i="56"/>
  <c r="EQ52" i="56"/>
  <c r="DQ52" i="56"/>
  <c r="EY52" i="56"/>
  <c r="DY52" i="56"/>
  <c r="EH52" i="56"/>
  <c r="DH52" i="56"/>
  <c r="EX52" i="56"/>
  <c r="DX52" i="56"/>
  <c r="EM55" i="56"/>
  <c r="DM55" i="56"/>
  <c r="EU55" i="56"/>
  <c r="DU55" i="56"/>
  <c r="FC55" i="56"/>
  <c r="EC55" i="56"/>
  <c r="DH55" i="56"/>
  <c r="EH55" i="56"/>
  <c r="EL55" i="56"/>
  <c r="DL55" i="56"/>
  <c r="DP55" i="56"/>
  <c r="EP55" i="56"/>
  <c r="DX55" i="56"/>
  <c r="EX55" i="56"/>
  <c r="DY55" i="56"/>
  <c r="ET55" i="56"/>
  <c r="EI41" i="56"/>
  <c r="EY41" i="56"/>
  <c r="EK43" i="56"/>
  <c r="DK43" i="56"/>
  <c r="FA43" i="56"/>
  <c r="EA43" i="56"/>
  <c r="DR43" i="56"/>
  <c r="EE43" i="56"/>
  <c r="EU45" i="56"/>
  <c r="DU45" i="56"/>
  <c r="DM45" i="56"/>
  <c r="EB45" i="56"/>
  <c r="DQ46" i="56"/>
  <c r="EQ46" i="56"/>
  <c r="EY46" i="56"/>
  <c r="EJ51" i="56"/>
  <c r="DJ51" i="56"/>
  <c r="ER51" i="56"/>
  <c r="DR51" i="56"/>
  <c r="EZ51" i="56"/>
  <c r="DZ51" i="56"/>
  <c r="DU51" i="56"/>
  <c r="EU51" i="56"/>
  <c r="EC51" i="56"/>
  <c r="EM51" i="56"/>
  <c r="DV52" i="56"/>
  <c r="EV52" i="56"/>
  <c r="ED52" i="56"/>
  <c r="FD52" i="56"/>
  <c r="DI53" i="56"/>
  <c r="EI53" i="56"/>
  <c r="DQ53" i="56"/>
  <c r="EQ53" i="56"/>
  <c r="DU53" i="56"/>
  <c r="EU53" i="56"/>
  <c r="FC53" i="56"/>
  <c r="DL54" i="56"/>
  <c r="EL54" i="56"/>
  <c r="DT54" i="56"/>
  <c r="ET54" i="56"/>
  <c r="EH54" i="56"/>
  <c r="FB54" i="56"/>
  <c r="DK55" i="56"/>
  <c r="EK55" i="56"/>
  <c r="EW55" i="56"/>
  <c r="DW55" i="56"/>
  <c r="EO55" i="56"/>
  <c r="EO18" i="56"/>
  <c r="EG28" i="56"/>
  <c r="EK28" i="56"/>
  <c r="EO28" i="56"/>
  <c r="ES28" i="56"/>
  <c r="EW28" i="56"/>
  <c r="FA28" i="56"/>
  <c r="FE28" i="56"/>
  <c r="DO28" i="56"/>
  <c r="EE28" i="56"/>
  <c r="DG29" i="56"/>
  <c r="DK29" i="56"/>
  <c r="DO29" i="56"/>
  <c r="DS29" i="56"/>
  <c r="DW29" i="56"/>
  <c r="EA29" i="56"/>
  <c r="EE29" i="56"/>
  <c r="EG29" i="56"/>
  <c r="EW29" i="56"/>
  <c r="EI33" i="56"/>
  <c r="EM33" i="56"/>
  <c r="EQ33" i="56"/>
  <c r="EU33" i="56"/>
  <c r="EY33" i="56"/>
  <c r="FC33" i="56"/>
  <c r="DQ33" i="56"/>
  <c r="EH34" i="56"/>
  <c r="EL34" i="56"/>
  <c r="EP34" i="56"/>
  <c r="ET34" i="56"/>
  <c r="EX34" i="56"/>
  <c r="FB34" i="56"/>
  <c r="DP34" i="56"/>
  <c r="DG35" i="56"/>
  <c r="DK35" i="56"/>
  <c r="DO35" i="56"/>
  <c r="DS35" i="56"/>
  <c r="DW35" i="56"/>
  <c r="EA35" i="56"/>
  <c r="EE35" i="56"/>
  <c r="EG35" i="56"/>
  <c r="EW35" i="56"/>
  <c r="EJ42" i="56"/>
  <c r="DV42" i="56"/>
  <c r="DZ42" i="56"/>
  <c r="EZ42" i="56"/>
  <c r="ED42" i="56"/>
  <c r="FD42" i="56"/>
  <c r="DS43" i="56"/>
  <c r="EV43" i="56"/>
  <c r="DJ45" i="56"/>
  <c r="DN45" i="56"/>
  <c r="DR45" i="56"/>
  <c r="ER45" i="56"/>
  <c r="DV45" i="56"/>
  <c r="DZ45" i="56"/>
  <c r="ED45" i="56"/>
  <c r="EC45" i="56"/>
  <c r="EZ45" i="56"/>
  <c r="EM46" i="56"/>
  <c r="EZ46" i="56"/>
  <c r="EL49" i="56"/>
  <c r="DL49" i="56"/>
  <c r="FB49" i="56"/>
  <c r="EB49" i="56"/>
  <c r="DT49" i="56"/>
  <c r="EW49" i="56"/>
  <c r="DU50" i="56"/>
  <c r="EU50" i="56"/>
  <c r="EC50" i="56"/>
  <c r="FC50" i="56"/>
  <c r="EQ50" i="56"/>
  <c r="DV51" i="56"/>
  <c r="ED51" i="56"/>
  <c r="EY51" i="56"/>
  <c r="EJ52" i="56"/>
  <c r="ER52" i="56"/>
  <c r="EM53" i="56"/>
  <c r="FA55" i="56"/>
  <c r="EI42" i="56"/>
  <c r="EM42" i="56"/>
  <c r="EQ42" i="56"/>
  <c r="EU42" i="56"/>
  <c r="EY42" i="56"/>
  <c r="FC42" i="56"/>
  <c r="EC42" i="56"/>
  <c r="DH43" i="56"/>
  <c r="DL43" i="56"/>
  <c r="DP43" i="56"/>
  <c r="DT43" i="56"/>
  <c r="DX43" i="56"/>
  <c r="EB43" i="56"/>
  <c r="EH43" i="56"/>
  <c r="EX43" i="56"/>
  <c r="EJ47" i="56"/>
  <c r="EN47" i="56"/>
  <c r="ER47" i="56"/>
  <c r="EV47" i="56"/>
  <c r="EZ47" i="56"/>
  <c r="FD47" i="56"/>
  <c r="DN47" i="56"/>
  <c r="ED47" i="56"/>
  <c r="DJ48" i="56"/>
  <c r="DN48" i="56"/>
  <c r="DR48" i="56"/>
  <c r="DV48" i="56"/>
  <c r="DZ48" i="56"/>
  <c r="ED48" i="56"/>
  <c r="EJ48" i="56"/>
  <c r="EZ48" i="56"/>
  <c r="DI49" i="56"/>
  <c r="DM49" i="56"/>
  <c r="DQ49" i="56"/>
  <c r="DU49" i="56"/>
  <c r="DY49" i="56"/>
  <c r="EC49" i="56"/>
  <c r="EI49" i="56"/>
  <c r="EY49" i="56"/>
  <c r="EH50" i="56"/>
  <c r="DH50" i="56"/>
  <c r="EL50" i="56"/>
  <c r="DL50" i="56"/>
  <c r="EP50" i="56"/>
  <c r="DP50" i="56"/>
  <c r="ET50" i="56"/>
  <c r="EX50" i="56"/>
  <c r="FB50" i="56"/>
  <c r="DX50" i="56"/>
  <c r="EH53" i="56"/>
  <c r="DH53" i="56"/>
  <c r="EL53" i="56"/>
  <c r="EP53" i="56"/>
  <c r="ET53" i="56"/>
  <c r="EX53" i="56"/>
  <c r="DX53" i="56"/>
  <c r="FB53" i="56"/>
  <c r="DL53" i="56"/>
  <c r="DT53" i="56"/>
  <c r="DJ55" i="56"/>
  <c r="DN55" i="56"/>
  <c r="DR55" i="56"/>
  <c r="ER55" i="56"/>
  <c r="DV55" i="56"/>
  <c r="DZ55" i="56"/>
  <c r="ED55" i="56"/>
  <c r="EZ55" i="56"/>
  <c r="EZ56" i="56"/>
  <c r="DG51" i="56"/>
  <c r="DK51" i="56"/>
  <c r="DO51" i="56"/>
  <c r="DS51" i="56"/>
  <c r="DW51" i="56"/>
  <c r="EA51" i="56"/>
  <c r="EE51" i="56"/>
  <c r="EG51" i="56"/>
  <c r="EW51" i="56"/>
  <c r="DJ18" i="56"/>
  <c r="DJ18" i="55"/>
  <c r="EJ15" i="54"/>
  <c r="DJ18" i="53"/>
  <c r="EJ15" i="53"/>
  <c r="DJ18" i="52"/>
  <c r="EJ15" i="51"/>
  <c r="DP17" i="50"/>
  <c r="EJ15" i="50"/>
  <c r="FG24" i="50"/>
  <c r="BC24" i="50" s="1"/>
  <c r="EP17" i="49"/>
  <c r="DP17" i="49"/>
  <c r="DJ18" i="49"/>
  <c r="DJ18" i="48"/>
  <c r="DO18" i="47"/>
  <c r="EO18" i="47"/>
  <c r="DJ18" i="47"/>
  <c r="EJ15" i="46"/>
  <c r="EJ29" i="46" s="1"/>
  <c r="DG18" i="45"/>
  <c r="EG18" i="45"/>
  <c r="EP18" i="45"/>
  <c r="EH17" i="45"/>
  <c r="EL17" i="45"/>
  <c r="DL17" i="45"/>
  <c r="EJ15" i="45"/>
  <c r="EI17" i="44"/>
  <c r="ED18" i="44"/>
  <c r="EW20" i="44"/>
  <c r="DV28" i="44"/>
  <c r="EP36" i="44"/>
  <c r="DS19" i="44"/>
  <c r="EK20" i="44"/>
  <c r="FB21" i="44"/>
  <c r="EM24" i="44"/>
  <c r="EM27" i="44"/>
  <c r="DZ28" i="44"/>
  <c r="DO29" i="44"/>
  <c r="FE30" i="44"/>
  <c r="DH31" i="44"/>
  <c r="DM32" i="44"/>
  <c r="DL33" i="44"/>
  <c r="EH34" i="44"/>
  <c r="EL34" i="44"/>
  <c r="EP34" i="44"/>
  <c r="ET34" i="44"/>
  <c r="EX34" i="44"/>
  <c r="FB34" i="44"/>
  <c r="DM35" i="44"/>
  <c r="EM35" i="44"/>
  <c r="FC35" i="44"/>
  <c r="EQ36" i="44"/>
  <c r="DQ36" i="44"/>
  <c r="FC36" i="44"/>
  <c r="EC36" i="44"/>
  <c r="DI36" i="44"/>
  <c r="DY36" i="44"/>
  <c r="EX36" i="44"/>
  <c r="DO37" i="44"/>
  <c r="EO37" i="44"/>
  <c r="EA37" i="44"/>
  <c r="FA37" i="44"/>
  <c r="EK37" i="44"/>
  <c r="EG20" i="44"/>
  <c r="FB33" i="44"/>
  <c r="EB33" i="44"/>
  <c r="DR18" i="44"/>
  <c r="DT20" i="44"/>
  <c r="FA20" i="44"/>
  <c r="EI24" i="44"/>
  <c r="FC24" i="44"/>
  <c r="EK18" i="44"/>
  <c r="ES18" i="44"/>
  <c r="FA18" i="44"/>
  <c r="EL19" i="44"/>
  <c r="ET19" i="44"/>
  <c r="FB19" i="44"/>
  <c r="DW19" i="44"/>
  <c r="DH20" i="44"/>
  <c r="EO20" i="44"/>
  <c r="DI21" i="44"/>
  <c r="EP21" i="44"/>
  <c r="DN22" i="44"/>
  <c r="ED22" i="44"/>
  <c r="EU22" i="44"/>
  <c r="DP24" i="44"/>
  <c r="DO26" i="44"/>
  <c r="EO26" i="44"/>
  <c r="FC27" i="44"/>
  <c r="DU28" i="44"/>
  <c r="EU28" i="44"/>
  <c r="EU33" i="44"/>
  <c r="DN18" i="44"/>
  <c r="DO19" i="44"/>
  <c r="EE19" i="44"/>
  <c r="DT36" i="44"/>
  <c r="ET36" i="44"/>
  <c r="EL21" i="44"/>
  <c r="EQ22" i="44"/>
  <c r="ER23" i="44"/>
  <c r="EU24" i="44"/>
  <c r="EG18" i="44"/>
  <c r="EO18" i="44"/>
  <c r="EW18" i="44"/>
  <c r="FE18" i="44"/>
  <c r="DV18" i="44"/>
  <c r="EH19" i="44"/>
  <c r="EP19" i="44"/>
  <c r="EX19" i="44"/>
  <c r="DG19" i="44"/>
  <c r="DX20" i="44"/>
  <c r="FE20" i="44"/>
  <c r="DY21" i="44"/>
  <c r="DO23" i="44"/>
  <c r="EE23" i="44"/>
  <c r="EV23" i="44"/>
  <c r="DK24" i="44"/>
  <c r="EK24" i="44"/>
  <c r="EE26" i="44"/>
  <c r="FE26" i="44"/>
  <c r="DS26" i="44"/>
  <c r="DJ28" i="44"/>
  <c r="EI28" i="44"/>
  <c r="FC28" i="44"/>
  <c r="DG29" i="44"/>
  <c r="EO30" i="44"/>
  <c r="DT31" i="44"/>
  <c r="DU32" i="44"/>
  <c r="EI33" i="44"/>
  <c r="EM33" i="44"/>
  <c r="EQ33" i="44"/>
  <c r="EY33" i="44"/>
  <c r="FC33" i="44"/>
  <c r="DT33" i="44"/>
  <c r="EI35" i="44"/>
  <c r="EQ35" i="44"/>
  <c r="EY35" i="44"/>
  <c r="DV35" i="44"/>
  <c r="DM36" i="44"/>
  <c r="EH36" i="44"/>
  <c r="EL37" i="44"/>
  <c r="DL37" i="44"/>
  <c r="FE37" i="44"/>
  <c r="DX37" i="44"/>
  <c r="ES37" i="44"/>
  <c r="DI18" i="44"/>
  <c r="DM18" i="44"/>
  <c r="DQ18" i="44"/>
  <c r="DU18" i="44"/>
  <c r="DY18" i="44"/>
  <c r="EC18" i="44"/>
  <c r="DJ18" i="44"/>
  <c r="DZ18" i="44"/>
  <c r="EQ18" i="44"/>
  <c r="DJ19" i="44"/>
  <c r="DN19" i="44"/>
  <c r="DR19" i="44"/>
  <c r="DV19" i="44"/>
  <c r="DZ19" i="44"/>
  <c r="ED19" i="44"/>
  <c r="DK19" i="44"/>
  <c r="EA19" i="44"/>
  <c r="ER19" i="44"/>
  <c r="EJ20" i="44"/>
  <c r="EN20" i="44"/>
  <c r="ER20" i="44"/>
  <c r="EV20" i="44"/>
  <c r="EZ20" i="44"/>
  <c r="FD20" i="44"/>
  <c r="EI20" i="44"/>
  <c r="EM20" i="44"/>
  <c r="EQ20" i="44"/>
  <c r="EU20" i="44"/>
  <c r="EY20" i="44"/>
  <c r="FC20" i="44"/>
  <c r="DL20" i="44"/>
  <c r="EB20" i="44"/>
  <c r="ES20" i="44"/>
  <c r="DJ21" i="44"/>
  <c r="DN21" i="44"/>
  <c r="DR21" i="44"/>
  <c r="DV21" i="44"/>
  <c r="DZ21" i="44"/>
  <c r="ED21" i="44"/>
  <c r="DM21" i="44"/>
  <c r="EC21" i="44"/>
  <c r="ET21" i="44"/>
  <c r="DG22" i="44"/>
  <c r="DK22" i="44"/>
  <c r="DO22" i="44"/>
  <c r="DS22" i="44"/>
  <c r="DW22" i="44"/>
  <c r="EA22" i="44"/>
  <c r="EE22" i="44"/>
  <c r="DR22" i="44"/>
  <c r="EI22" i="44"/>
  <c r="EY22" i="44"/>
  <c r="DH23" i="44"/>
  <c r="DL23" i="44"/>
  <c r="DP23" i="44"/>
  <c r="DT23" i="44"/>
  <c r="DX23" i="44"/>
  <c r="EB23" i="44"/>
  <c r="DS23" i="44"/>
  <c r="EJ23" i="44"/>
  <c r="EZ23" i="44"/>
  <c r="EH24" i="44"/>
  <c r="EL24" i="44"/>
  <c r="ET24" i="44"/>
  <c r="DT24" i="44"/>
  <c r="DJ25" i="44"/>
  <c r="DN25" i="44"/>
  <c r="DR25" i="44"/>
  <c r="EV25" i="44"/>
  <c r="DZ25" i="44"/>
  <c r="ED25" i="44"/>
  <c r="EU25" i="44"/>
  <c r="EA26" i="44"/>
  <c r="EW26" i="44"/>
  <c r="EK27" i="44"/>
  <c r="ES27" i="44"/>
  <c r="FA27" i="44"/>
  <c r="FE27" i="44"/>
  <c r="DN28" i="44"/>
  <c r="ED28" i="44"/>
  <c r="DR28" i="44"/>
  <c r="EM28" i="44"/>
  <c r="EE29" i="44"/>
  <c r="DS30" i="44"/>
  <c r="EW30" i="44"/>
  <c r="DG31" i="44"/>
  <c r="EK31" i="44"/>
  <c r="EO31" i="44"/>
  <c r="ES31" i="44"/>
  <c r="DS31" i="44"/>
  <c r="DW31" i="44"/>
  <c r="FA31" i="44"/>
  <c r="EE31" i="44"/>
  <c r="DX31" i="44"/>
  <c r="EJ32" i="44"/>
  <c r="EN32" i="44"/>
  <c r="ER32" i="44"/>
  <c r="EV32" i="44"/>
  <c r="EZ32" i="44"/>
  <c r="FD32" i="44"/>
  <c r="EC32" i="44"/>
  <c r="EG34" i="44"/>
  <c r="EK34" i="44"/>
  <c r="EO34" i="44"/>
  <c r="DO34" i="44"/>
  <c r="ES34" i="44"/>
  <c r="EW34" i="44"/>
  <c r="FA34" i="44"/>
  <c r="FE34" i="44"/>
  <c r="EE34" i="44"/>
  <c r="ED35" i="44"/>
  <c r="EL36" i="44"/>
  <c r="FB36" i="44"/>
  <c r="DH37" i="44"/>
  <c r="EB37" i="44"/>
  <c r="EW37" i="44"/>
  <c r="EX24" i="44"/>
  <c r="FB24" i="44"/>
  <c r="EH25" i="44"/>
  <c r="EL25" i="44"/>
  <c r="EP25" i="44"/>
  <c r="ET25" i="44"/>
  <c r="EX25" i="44"/>
  <c r="FB25" i="44"/>
  <c r="DG25" i="44"/>
  <c r="EK25" i="44"/>
  <c r="DO25" i="44"/>
  <c r="DS25" i="44"/>
  <c r="EW25" i="44"/>
  <c r="FA25" i="44"/>
  <c r="EE25" i="44"/>
  <c r="DI26" i="44"/>
  <c r="DY26" i="44"/>
  <c r="EH26" i="44"/>
  <c r="DL26" i="44"/>
  <c r="EP26" i="44"/>
  <c r="DT26" i="44"/>
  <c r="EX26" i="44"/>
  <c r="EB26" i="44"/>
  <c r="EH30" i="44"/>
  <c r="EL30" i="44"/>
  <c r="EP30" i="44"/>
  <c r="ET30" i="44"/>
  <c r="EX30" i="44"/>
  <c r="FB30" i="44"/>
  <c r="EN31" i="44"/>
  <c r="FD31" i="44"/>
  <c r="EI31" i="44"/>
  <c r="EQ31" i="44"/>
  <c r="EY31" i="44"/>
  <c r="DH32" i="44"/>
  <c r="DL32" i="44"/>
  <c r="DP32" i="44"/>
  <c r="DT32" i="44"/>
  <c r="DX32" i="44"/>
  <c r="EB32" i="44"/>
  <c r="EL32" i="44"/>
  <c r="DG33" i="44"/>
  <c r="DK33" i="44"/>
  <c r="DO33" i="44"/>
  <c r="DS33" i="44"/>
  <c r="DW33" i="44"/>
  <c r="EA33" i="44"/>
  <c r="EE33" i="44"/>
  <c r="DJ34" i="44"/>
  <c r="DN34" i="44"/>
  <c r="DR34" i="44"/>
  <c r="DV34" i="44"/>
  <c r="DZ34" i="44"/>
  <c r="ED34" i="44"/>
  <c r="EV34" i="44"/>
  <c r="EG35" i="44"/>
  <c r="EK35" i="44"/>
  <c r="EO35" i="44"/>
  <c r="ES35" i="44"/>
  <c r="EW35" i="44"/>
  <c r="FA35" i="44"/>
  <c r="FE35" i="44"/>
  <c r="EK36" i="44"/>
  <c r="ES36" i="44"/>
  <c r="FA36" i="44"/>
  <c r="EJ36" i="44"/>
  <c r="EN36" i="44"/>
  <c r="ER36" i="44"/>
  <c r="EV36" i="44"/>
  <c r="FD36" i="44"/>
  <c r="EJ37" i="44"/>
  <c r="ER37" i="44"/>
  <c r="EZ37" i="44"/>
  <c r="EI37" i="44"/>
  <c r="EM37" i="44"/>
  <c r="EQ37" i="44"/>
  <c r="EU37" i="44"/>
  <c r="FC37" i="44"/>
  <c r="DZ37" i="44"/>
  <c r="DW17" i="44"/>
  <c r="EE17" i="44"/>
  <c r="EA17" i="44"/>
  <c r="DY17" i="44"/>
  <c r="EG25" i="44"/>
  <c r="EZ26" i="44"/>
  <c r="DL27" i="44"/>
  <c r="EX27" i="44"/>
  <c r="EO32" i="44"/>
  <c r="DO32" i="44"/>
  <c r="EW32" i="44"/>
  <c r="DW32" i="44"/>
  <c r="FE32" i="44"/>
  <c r="EE32" i="44"/>
  <c r="DS32" i="44"/>
  <c r="DI17" i="44"/>
  <c r="DT17" i="44"/>
  <c r="FB17" i="44"/>
  <c r="DR17" i="44"/>
  <c r="EO24" i="44"/>
  <c r="ES24" i="44"/>
  <c r="EW24" i="44"/>
  <c r="FA24" i="44"/>
  <c r="FE24" i="44"/>
  <c r="DQ24" i="44"/>
  <c r="DY24" i="44"/>
  <c r="EV24" i="44"/>
  <c r="DI25" i="44"/>
  <c r="DM25" i="44"/>
  <c r="DQ25" i="44"/>
  <c r="DU25" i="44"/>
  <c r="DY25" i="44"/>
  <c r="EC25" i="44"/>
  <c r="DL25" i="44"/>
  <c r="DW25" i="44"/>
  <c r="EB25" i="44"/>
  <c r="EI25" i="44"/>
  <c r="EN25" i="44"/>
  <c r="ES25" i="44"/>
  <c r="EY25" i="44"/>
  <c r="FD25" i="44"/>
  <c r="EV26" i="44"/>
  <c r="DH27" i="44"/>
  <c r="DR27" i="44"/>
  <c r="EI27" i="44"/>
  <c r="ET27" i="44"/>
  <c r="EY27" i="44"/>
  <c r="EG28" i="44"/>
  <c r="DG28" i="44"/>
  <c r="EK28" i="44"/>
  <c r="DK28" i="44"/>
  <c r="EO28" i="44"/>
  <c r="DO28" i="44"/>
  <c r="ES28" i="44"/>
  <c r="DS28" i="44"/>
  <c r="EW28" i="44"/>
  <c r="DW28" i="44"/>
  <c r="FA28" i="44"/>
  <c r="EA28" i="44"/>
  <c r="FE28" i="44"/>
  <c r="EE28" i="44"/>
  <c r="EL28" i="44"/>
  <c r="ET28" i="44"/>
  <c r="FB28" i="44"/>
  <c r="EI29" i="44"/>
  <c r="EQ29" i="44"/>
  <c r="EY29" i="44"/>
  <c r="EI30" i="44"/>
  <c r="DI30" i="44"/>
  <c r="EM30" i="44"/>
  <c r="DM30" i="44"/>
  <c r="EQ30" i="44"/>
  <c r="DQ30" i="44"/>
  <c r="EU30" i="44"/>
  <c r="DU30" i="44"/>
  <c r="EY30" i="44"/>
  <c r="DY30" i="44"/>
  <c r="FC30" i="44"/>
  <c r="EC30" i="44"/>
  <c r="EN30" i="44"/>
  <c r="EV30" i="44"/>
  <c r="FD30" i="44"/>
  <c r="DJ33" i="44"/>
  <c r="DZ33" i="44"/>
  <c r="EI34" i="44"/>
  <c r="DI34" i="44"/>
  <c r="EM34" i="44"/>
  <c r="DM34" i="44"/>
  <c r="EQ34" i="44"/>
  <c r="DQ34" i="44"/>
  <c r="EU34" i="44"/>
  <c r="DU34" i="44"/>
  <c r="EY34" i="44"/>
  <c r="DY34" i="44"/>
  <c r="FC34" i="44"/>
  <c r="EC34" i="44"/>
  <c r="DK36" i="44"/>
  <c r="DR37" i="44"/>
  <c r="EZ24" i="44"/>
  <c r="DP25" i="44"/>
  <c r="EJ26" i="44"/>
  <c r="EG32" i="44"/>
  <c r="DG32" i="44"/>
  <c r="DL18" i="44"/>
  <c r="DT18" i="44"/>
  <c r="EB18" i="44"/>
  <c r="DM19" i="44"/>
  <c r="DU19" i="44"/>
  <c r="EC19" i="44"/>
  <c r="DN20" i="44"/>
  <c r="DR20" i="44"/>
  <c r="DZ20" i="44"/>
  <c r="ED20" i="44"/>
  <c r="DK21" i="44"/>
  <c r="DW21" i="44"/>
  <c r="DH22" i="44"/>
  <c r="DP22" i="44"/>
  <c r="DX22" i="44"/>
  <c r="DI23" i="44"/>
  <c r="DM23" i="44"/>
  <c r="DQ23" i="44"/>
  <c r="DU23" i="44"/>
  <c r="DY23" i="44"/>
  <c r="EC23" i="44"/>
  <c r="DJ24" i="44"/>
  <c r="DN24" i="44"/>
  <c r="DR24" i="44"/>
  <c r="ED24" i="44"/>
  <c r="DH25" i="44"/>
  <c r="DX25" i="44"/>
  <c r="EJ25" i="44"/>
  <c r="EO25" i="44"/>
  <c r="EZ25" i="44"/>
  <c r="FE25" i="44"/>
  <c r="ER26" i="44"/>
  <c r="DN27" i="44"/>
  <c r="ED27" i="44"/>
  <c r="EP27" i="44"/>
  <c r="EU27" i="44"/>
  <c r="DK32" i="44"/>
  <c r="EA32" i="44"/>
  <c r="EN33" i="44"/>
  <c r="DN33" i="44"/>
  <c r="EV33" i="44"/>
  <c r="DV33" i="44"/>
  <c r="FD33" i="44"/>
  <c r="ED33" i="44"/>
  <c r="EH35" i="44"/>
  <c r="DH35" i="44"/>
  <c r="EL35" i="44"/>
  <c r="DL35" i="44"/>
  <c r="EP35" i="44"/>
  <c r="DP35" i="44"/>
  <c r="ET35" i="44"/>
  <c r="DT35" i="44"/>
  <c r="EX35" i="44"/>
  <c r="DX35" i="44"/>
  <c r="FB35" i="44"/>
  <c r="EB35" i="44"/>
  <c r="EG36" i="44"/>
  <c r="DG36" i="44"/>
  <c r="EO36" i="44"/>
  <c r="DO36" i="44"/>
  <c r="EW36" i="44"/>
  <c r="DW36" i="44"/>
  <c r="FE36" i="44"/>
  <c r="EE36" i="44"/>
  <c r="EN37" i="44"/>
  <c r="DN37" i="44"/>
  <c r="EV37" i="44"/>
  <c r="DV37" i="44"/>
  <c r="FD37" i="44"/>
  <c r="ED37" i="44"/>
  <c r="DJ37" i="44"/>
  <c r="DK25" i="44"/>
  <c r="EA25" i="44"/>
  <c r="EB27" i="44"/>
  <c r="DH18" i="44"/>
  <c r="DP18" i="44"/>
  <c r="DX18" i="44"/>
  <c r="DI19" i="44"/>
  <c r="DQ19" i="44"/>
  <c r="DY19" i="44"/>
  <c r="DJ20" i="44"/>
  <c r="DV20" i="44"/>
  <c r="DG21" i="44"/>
  <c r="DO21" i="44"/>
  <c r="DS21" i="44"/>
  <c r="EA21" i="44"/>
  <c r="EE21" i="44"/>
  <c r="DL22" i="44"/>
  <c r="DT22" i="44"/>
  <c r="EB22" i="44"/>
  <c r="ES17" i="44"/>
  <c r="FA17" i="44"/>
  <c r="DN17" i="44"/>
  <c r="DO24" i="44"/>
  <c r="DS24" i="44"/>
  <c r="DW24" i="44"/>
  <c r="EA24" i="44"/>
  <c r="EE24" i="44"/>
  <c r="DT25" i="44"/>
  <c r="EQ25" i="44"/>
  <c r="EI26" i="44"/>
  <c r="EM26" i="44"/>
  <c r="EQ26" i="44"/>
  <c r="EU26" i="44"/>
  <c r="EY26" i="44"/>
  <c r="FC26" i="44"/>
  <c r="DQ26" i="44"/>
  <c r="EN26" i="44"/>
  <c r="FD26" i="44"/>
  <c r="DG27" i="44"/>
  <c r="DK27" i="44"/>
  <c r="DO27" i="44"/>
  <c r="DS27" i="44"/>
  <c r="DW27" i="44"/>
  <c r="EA27" i="44"/>
  <c r="EE27" i="44"/>
  <c r="DJ27" i="44"/>
  <c r="DZ27" i="44"/>
  <c r="EG27" i="44"/>
  <c r="EW27" i="44"/>
  <c r="EH28" i="44"/>
  <c r="EP28" i="44"/>
  <c r="EX28" i="44"/>
  <c r="EH29" i="44"/>
  <c r="DH29" i="44"/>
  <c r="EL29" i="44"/>
  <c r="DL29" i="44"/>
  <c r="EP29" i="44"/>
  <c r="DP29" i="44"/>
  <c r="ET29" i="44"/>
  <c r="DT29" i="44"/>
  <c r="EX29" i="44"/>
  <c r="DX29" i="44"/>
  <c r="FB29" i="44"/>
  <c r="EB29" i="44"/>
  <c r="EM29" i="44"/>
  <c r="EU29" i="44"/>
  <c r="FC29" i="44"/>
  <c r="EJ30" i="44"/>
  <c r="ER30" i="44"/>
  <c r="EZ30" i="44"/>
  <c r="EJ31" i="44"/>
  <c r="DJ31" i="44"/>
  <c r="ER31" i="44"/>
  <c r="DR31" i="44"/>
  <c r="EV31" i="44"/>
  <c r="DV31" i="44"/>
  <c r="EZ31" i="44"/>
  <c r="DZ31" i="44"/>
  <c r="DN31" i="44"/>
  <c r="ED31" i="44"/>
  <c r="DR33" i="44"/>
  <c r="EA36" i="44"/>
  <c r="DO31" i="44"/>
  <c r="EG31" i="44"/>
  <c r="EW31" i="44"/>
  <c r="FE31" i="44"/>
  <c r="DK31" i="44"/>
  <c r="DP31" i="44"/>
  <c r="EA31" i="44"/>
  <c r="DK34" i="44"/>
  <c r="DS34" i="44"/>
  <c r="EA34" i="44"/>
  <c r="DJ35" i="44"/>
  <c r="DR35" i="44"/>
  <c r="DZ35" i="44"/>
  <c r="DI31" i="44"/>
  <c r="DM31" i="44"/>
  <c r="DQ31" i="44"/>
  <c r="DU31" i="44"/>
  <c r="DY31" i="44"/>
  <c r="EC31" i="44"/>
  <c r="DL31" i="44"/>
  <c r="EB31" i="44"/>
  <c r="DJ32" i="44"/>
  <c r="DN32" i="44"/>
  <c r="DR32" i="44"/>
  <c r="DV32" i="44"/>
  <c r="DZ32" i="44"/>
  <c r="ED32" i="44"/>
  <c r="DI32" i="44"/>
  <c r="DQ32" i="44"/>
  <c r="DY32" i="44"/>
  <c r="DI33" i="44"/>
  <c r="DM33" i="44"/>
  <c r="DQ33" i="44"/>
  <c r="DU33" i="44"/>
  <c r="DY33" i="44"/>
  <c r="EC33" i="44"/>
  <c r="DH33" i="44"/>
  <c r="DP33" i="44"/>
  <c r="DX33" i="44"/>
  <c r="DH34" i="44"/>
  <c r="DL34" i="44"/>
  <c r="DP34" i="44"/>
  <c r="DT34" i="44"/>
  <c r="DX34" i="44"/>
  <c r="EB34" i="44"/>
  <c r="DG35" i="44"/>
  <c r="DK35" i="44"/>
  <c r="DO35" i="44"/>
  <c r="DS35" i="44"/>
  <c r="DW35" i="44"/>
  <c r="EA35" i="44"/>
  <c r="EE35" i="44"/>
  <c r="DJ36" i="44"/>
  <c r="DN36" i="44"/>
  <c r="DR36" i="44"/>
  <c r="DV36" i="44"/>
  <c r="DZ36" i="44"/>
  <c r="ED36" i="44"/>
  <c r="DI37" i="44"/>
  <c r="DM37" i="44"/>
  <c r="DQ37" i="44"/>
  <c r="DU37" i="44"/>
  <c r="DY37" i="44"/>
  <c r="EC37" i="44"/>
  <c r="FD17" i="44"/>
  <c r="ED17" i="44"/>
  <c r="FC17" i="44"/>
  <c r="EC17" i="44"/>
  <c r="EB17" i="44"/>
  <c r="DZ17" i="44"/>
  <c r="DX17" i="44"/>
  <c r="EX17" i="44"/>
  <c r="DV17" i="44"/>
  <c r="EV17" i="44"/>
  <c r="EU17" i="44"/>
  <c r="DU17" i="44"/>
  <c r="ET17" i="44"/>
  <c r="DS17" i="44"/>
  <c r="EQ17" i="44"/>
  <c r="DQ17" i="44"/>
  <c r="EP17" i="44"/>
  <c r="DP17" i="44"/>
  <c r="DO17" i="44"/>
  <c r="EO17" i="44"/>
  <c r="EL17" i="44"/>
  <c r="DL17" i="44"/>
  <c r="EK17" i="44"/>
  <c r="DK17" i="44"/>
  <c r="EJ17" i="44"/>
  <c r="EH17" i="44"/>
  <c r="DH17" i="44"/>
  <c r="EM17" i="44"/>
  <c r="DM17" i="44"/>
  <c r="EG17" i="44"/>
  <c r="DG17" i="44"/>
  <c r="FJ18" i="54" l="1"/>
  <c r="BD18" i="54" s="1"/>
  <c r="FJ41" i="52"/>
  <c r="BD41" i="52" s="1"/>
  <c r="FG41" i="52"/>
  <c r="BC41" i="52" s="1"/>
  <c r="FJ55" i="51"/>
  <c r="BD55" i="51" s="1"/>
  <c r="FJ52" i="58"/>
  <c r="BD52" i="58" s="1"/>
  <c r="P8" i="75"/>
  <c r="N4" i="81" s="1"/>
  <c r="H11" i="80"/>
  <c r="H12" i="80"/>
  <c r="FJ52" i="52"/>
  <c r="BD52" i="52" s="1"/>
  <c r="FJ43" i="53"/>
  <c r="BD43" i="53" s="1"/>
  <c r="FG26" i="53"/>
  <c r="BC26" i="53" s="1"/>
  <c r="FJ33" i="58"/>
  <c r="BD33" i="58" s="1"/>
  <c r="FJ46" i="58"/>
  <c r="BD46" i="58" s="1"/>
  <c r="FJ56" i="55"/>
  <c r="BD56" i="55" s="1"/>
  <c r="FJ24" i="53"/>
  <c r="BD24" i="53" s="1"/>
  <c r="FJ49" i="45"/>
  <c r="BD49" i="45" s="1"/>
  <c r="FG47" i="54"/>
  <c r="BC47" i="54" s="1"/>
  <c r="FG33" i="51"/>
  <c r="BC33" i="51" s="1"/>
  <c r="FG33" i="53"/>
  <c r="BC33" i="53" s="1"/>
  <c r="FJ25" i="51"/>
  <c r="BD25" i="51" s="1"/>
  <c r="H24" i="80"/>
  <c r="H15" i="80"/>
  <c r="FJ43" i="51"/>
  <c r="BD43" i="51" s="1"/>
  <c r="FJ48" i="51"/>
  <c r="BD48" i="51" s="1"/>
  <c r="FJ17" i="51"/>
  <c r="BD17" i="51" s="1"/>
  <c r="E30" i="78" s="1"/>
  <c r="H16" i="80"/>
  <c r="FJ44" i="58"/>
  <c r="BD44" i="58" s="1"/>
  <c r="FG27" i="58"/>
  <c r="BC27" i="58" s="1"/>
  <c r="FG20" i="58"/>
  <c r="BC20" i="58" s="1"/>
  <c r="FJ22" i="58"/>
  <c r="BD22" i="58" s="1"/>
  <c r="FJ24" i="58"/>
  <c r="BD24" i="58" s="1"/>
  <c r="FG54" i="57"/>
  <c r="BD54" i="57" s="1"/>
  <c r="FJ53" i="57"/>
  <c r="FG51" i="57"/>
  <c r="FG49" i="57"/>
  <c r="BD49" i="57" s="1"/>
  <c r="FG44" i="57"/>
  <c r="BD44" i="57" s="1"/>
  <c r="FJ25" i="57"/>
  <c r="FG19" i="57"/>
  <c r="FG17" i="57"/>
  <c r="BC17" i="57" s="1"/>
  <c r="FJ53" i="55"/>
  <c r="BD53" i="55" s="1"/>
  <c r="FG45" i="55"/>
  <c r="BC45" i="55" s="1"/>
  <c r="FG52" i="55"/>
  <c r="BC52" i="55" s="1"/>
  <c r="FJ47" i="55"/>
  <c r="BD47" i="55" s="1"/>
  <c r="FG37" i="55"/>
  <c r="BC37" i="55" s="1"/>
  <c r="FJ44" i="55"/>
  <c r="BD44" i="55" s="1"/>
  <c r="FJ43" i="55"/>
  <c r="BD43" i="55" s="1"/>
  <c r="FJ42" i="55"/>
  <c r="BD42" i="55" s="1"/>
  <c r="FJ24" i="55"/>
  <c r="BD24" i="55" s="1"/>
  <c r="FJ26" i="55"/>
  <c r="BD26" i="55" s="1"/>
  <c r="FG55" i="54"/>
  <c r="BC55" i="54" s="1"/>
  <c r="FJ39" i="53"/>
  <c r="BD39" i="53" s="1"/>
  <c r="FG55" i="52"/>
  <c r="BC55" i="52" s="1"/>
  <c r="FG52" i="52"/>
  <c r="BC52" i="52" s="1"/>
  <c r="FG48" i="52"/>
  <c r="BC48" i="52" s="1"/>
  <c r="FG29" i="53"/>
  <c r="BC29" i="53" s="1"/>
  <c r="FJ41" i="53"/>
  <c r="BD41" i="53" s="1"/>
  <c r="FG34" i="53"/>
  <c r="BC34" i="53" s="1"/>
  <c r="FG28" i="53"/>
  <c r="BC28" i="53" s="1"/>
  <c r="FJ17" i="53"/>
  <c r="BD17" i="53" s="1"/>
  <c r="FG45" i="52"/>
  <c r="BC45" i="52" s="1"/>
  <c r="FJ23" i="53"/>
  <c r="BD23" i="53" s="1"/>
  <c r="FJ19" i="53"/>
  <c r="BD19" i="53" s="1"/>
  <c r="FJ54" i="52"/>
  <c r="BD54" i="52" s="1"/>
  <c r="FG45" i="51"/>
  <c r="BC45" i="51" s="1"/>
  <c r="FG30" i="52"/>
  <c r="BC30" i="52" s="1"/>
  <c r="FJ34" i="51"/>
  <c r="BD34" i="51" s="1"/>
  <c r="FG28" i="51"/>
  <c r="BC28" i="51" s="1"/>
  <c r="FJ34" i="52"/>
  <c r="BD34" i="52" s="1"/>
  <c r="FJ50" i="51"/>
  <c r="BD50" i="51" s="1"/>
  <c r="FG44" i="51"/>
  <c r="BC44" i="51" s="1"/>
  <c r="FG41" i="51"/>
  <c r="BC41" i="51" s="1"/>
  <c r="FG37" i="51"/>
  <c r="BC37" i="51" s="1"/>
  <c r="FJ43" i="52"/>
  <c r="BD43" i="52" s="1"/>
  <c r="FJ20" i="52"/>
  <c r="BD20" i="52" s="1"/>
  <c r="FJ36" i="51"/>
  <c r="BD36" i="51" s="1"/>
  <c r="FG34" i="51"/>
  <c r="BC34" i="51" s="1"/>
  <c r="FJ31" i="51"/>
  <c r="BD31" i="51" s="1"/>
  <c r="FG56" i="50"/>
  <c r="BC56" i="50" s="1"/>
  <c r="FJ46" i="49"/>
  <c r="BD46" i="49" s="1"/>
  <c r="FG25" i="49"/>
  <c r="BC25" i="49" s="1"/>
  <c r="FJ55" i="48"/>
  <c r="BD55" i="48" s="1"/>
  <c r="FG55" i="47"/>
  <c r="BC55" i="47" s="1"/>
  <c r="FJ51" i="47"/>
  <c r="BD51" i="47" s="1"/>
  <c r="FG47" i="47"/>
  <c r="BC47" i="47" s="1"/>
  <c r="FG43" i="47"/>
  <c r="BC43" i="47" s="1"/>
  <c r="FJ42" i="47"/>
  <c r="BD42" i="47" s="1"/>
  <c r="FJ39" i="47"/>
  <c r="BD39" i="47" s="1"/>
  <c r="FG27" i="47"/>
  <c r="BC27" i="47" s="1"/>
  <c r="FG23" i="47"/>
  <c r="BC23" i="47" s="1"/>
  <c r="FG19" i="47"/>
  <c r="BC19" i="47" s="1"/>
  <c r="FG17" i="47"/>
  <c r="BC17" i="47" s="1"/>
  <c r="R21" i="81"/>
  <c r="FJ34" i="58"/>
  <c r="BD34" i="58" s="1"/>
  <c r="FJ25" i="58"/>
  <c r="BD25" i="58" s="1"/>
  <c r="FG44" i="58"/>
  <c r="BC44" i="58" s="1"/>
  <c r="FJ28" i="58"/>
  <c r="BD28" i="58" s="1"/>
  <c r="FJ26" i="58"/>
  <c r="BD26" i="58" s="1"/>
  <c r="FJ37" i="57"/>
  <c r="FJ46" i="55"/>
  <c r="BD46" i="55" s="1"/>
  <c r="FG24" i="55"/>
  <c r="BC24" i="55" s="1"/>
  <c r="FG54" i="54"/>
  <c r="BC54" i="54" s="1"/>
  <c r="FG53" i="54"/>
  <c r="BC53" i="54" s="1"/>
  <c r="FG39" i="54"/>
  <c r="BC39" i="54" s="1"/>
  <c r="FG38" i="54"/>
  <c r="BC38" i="54" s="1"/>
  <c r="FG27" i="55"/>
  <c r="BC27" i="55" s="1"/>
  <c r="FJ21" i="55"/>
  <c r="BD21" i="55" s="1"/>
  <c r="FJ56" i="53"/>
  <c r="BD56" i="53" s="1"/>
  <c r="FG20" i="55"/>
  <c r="BC20" i="55" s="1"/>
  <c r="FG42" i="54"/>
  <c r="BC42" i="54" s="1"/>
  <c r="FJ49" i="53"/>
  <c r="BD49" i="53" s="1"/>
  <c r="FJ44" i="53"/>
  <c r="BD44" i="53" s="1"/>
  <c r="FG30" i="54"/>
  <c r="BC30" i="54" s="1"/>
  <c r="FJ29" i="52"/>
  <c r="BD29" i="52" s="1"/>
  <c r="FG32" i="53"/>
  <c r="BC32" i="53" s="1"/>
  <c r="FJ45" i="52"/>
  <c r="BD45" i="52" s="1"/>
  <c r="FJ56" i="51"/>
  <c r="BD56" i="51" s="1"/>
  <c r="FG46" i="51"/>
  <c r="BC46" i="51" s="1"/>
  <c r="FG36" i="52"/>
  <c r="BC36" i="52" s="1"/>
  <c r="FJ47" i="51"/>
  <c r="BD47" i="51" s="1"/>
  <c r="FJ22" i="51"/>
  <c r="BD22" i="51" s="1"/>
  <c r="FJ24" i="50"/>
  <c r="BD24" i="50" s="1"/>
  <c r="FJ24" i="51"/>
  <c r="BD24" i="51" s="1"/>
  <c r="FJ21" i="51"/>
  <c r="BD21" i="51" s="1"/>
  <c r="FJ20" i="51"/>
  <c r="BD20" i="51" s="1"/>
  <c r="FG41" i="50"/>
  <c r="BC41" i="50" s="1"/>
  <c r="FG44" i="49"/>
  <c r="BC44" i="49" s="1"/>
  <c r="FJ52" i="48"/>
  <c r="BD52" i="48" s="1"/>
  <c r="FG40" i="50"/>
  <c r="BC40" i="50" s="1"/>
  <c r="FJ29" i="49"/>
  <c r="BD29" i="49" s="1"/>
  <c r="FG22" i="48"/>
  <c r="BC22" i="48" s="1"/>
  <c r="FJ55" i="47"/>
  <c r="BD55" i="47" s="1"/>
  <c r="FG36" i="47"/>
  <c r="BC36" i="47" s="1"/>
  <c r="FJ53" i="46"/>
  <c r="BD53" i="46" s="1"/>
  <c r="FJ43" i="46"/>
  <c r="BD43" i="46" s="1"/>
  <c r="FJ42" i="46"/>
  <c r="BD42" i="46" s="1"/>
  <c r="FJ36" i="46"/>
  <c r="BD36" i="46" s="1"/>
  <c r="FJ29" i="48"/>
  <c r="BD29" i="48" s="1"/>
  <c r="FJ40" i="58"/>
  <c r="BD40" i="58" s="1"/>
  <c r="FG47" i="52"/>
  <c r="BC47" i="52" s="1"/>
  <c r="FJ28" i="54"/>
  <c r="BD28" i="54" s="1"/>
  <c r="FG56" i="54"/>
  <c r="BC56" i="54" s="1"/>
  <c r="FJ53" i="54"/>
  <c r="BD53" i="54" s="1"/>
  <c r="FG52" i="54"/>
  <c r="BC52" i="54" s="1"/>
  <c r="FG44" i="54"/>
  <c r="BC44" i="54" s="1"/>
  <c r="FG40" i="54"/>
  <c r="BC40" i="54" s="1"/>
  <c r="FG36" i="54"/>
  <c r="BC36" i="54" s="1"/>
  <c r="FG28" i="54"/>
  <c r="BC28" i="54" s="1"/>
  <c r="FJ21" i="54"/>
  <c r="BD21" i="54" s="1"/>
  <c r="FG17" i="54"/>
  <c r="BC17" i="54" s="1"/>
  <c r="FJ52" i="53"/>
  <c r="BD52" i="53" s="1"/>
  <c r="FG48" i="53"/>
  <c r="BC48" i="53" s="1"/>
  <c r="FG45" i="53"/>
  <c r="BC45" i="53" s="1"/>
  <c r="FG35" i="55"/>
  <c r="BC35" i="55" s="1"/>
  <c r="FG50" i="53"/>
  <c r="BC50" i="53" s="1"/>
  <c r="FG42" i="53"/>
  <c r="BC42" i="53" s="1"/>
  <c r="FG23" i="54"/>
  <c r="BC23" i="54" s="1"/>
  <c r="FG22" i="54"/>
  <c r="BC22" i="54" s="1"/>
  <c r="FG38" i="50"/>
  <c r="BC38" i="50" s="1"/>
  <c r="FJ25" i="50"/>
  <c r="BD25" i="50" s="1"/>
  <c r="FG22" i="50"/>
  <c r="BC22" i="50" s="1"/>
  <c r="FG54" i="49"/>
  <c r="BC54" i="49" s="1"/>
  <c r="FG46" i="49"/>
  <c r="BC46" i="49" s="1"/>
  <c r="FJ42" i="49"/>
  <c r="BD42" i="49" s="1"/>
  <c r="FG38" i="49"/>
  <c r="BC38" i="49" s="1"/>
  <c r="FJ47" i="50"/>
  <c r="BD47" i="50" s="1"/>
  <c r="FG47" i="50"/>
  <c r="BC47" i="50" s="1"/>
  <c r="FG39" i="50"/>
  <c r="BC39" i="50" s="1"/>
  <c r="FG31" i="50"/>
  <c r="BC31" i="50" s="1"/>
  <c r="FG20" i="50"/>
  <c r="BC20" i="50" s="1"/>
  <c r="FG19" i="50"/>
  <c r="BC19" i="50" s="1"/>
  <c r="FG56" i="49"/>
  <c r="BC56" i="49" s="1"/>
  <c r="FG55" i="49"/>
  <c r="BC55" i="49" s="1"/>
  <c r="FG51" i="49"/>
  <c r="BC51" i="49" s="1"/>
  <c r="FG48" i="49"/>
  <c r="BC48" i="49" s="1"/>
  <c r="FG47" i="49"/>
  <c r="BC47" i="49" s="1"/>
  <c r="FG40" i="49"/>
  <c r="BC40" i="49" s="1"/>
  <c r="FG36" i="49"/>
  <c r="BC36" i="49" s="1"/>
  <c r="FG35" i="49"/>
  <c r="BC35" i="49" s="1"/>
  <c r="FJ49" i="50"/>
  <c r="BD49" i="50" s="1"/>
  <c r="FJ41" i="50"/>
  <c r="BD41" i="50" s="1"/>
  <c r="FJ33" i="50"/>
  <c r="BD33" i="50" s="1"/>
  <c r="FJ43" i="49"/>
  <c r="BD43" i="49" s="1"/>
  <c r="FG37" i="49"/>
  <c r="BC37" i="49" s="1"/>
  <c r="FJ31" i="50"/>
  <c r="BD31" i="50" s="1"/>
  <c r="FG30" i="49"/>
  <c r="BC30" i="49" s="1"/>
  <c r="FG53" i="48"/>
  <c r="BC53" i="48" s="1"/>
  <c r="FG49" i="48"/>
  <c r="BC49" i="48" s="1"/>
  <c r="FG45" i="48"/>
  <c r="BC45" i="48" s="1"/>
  <c r="FG37" i="48"/>
  <c r="BC37" i="48" s="1"/>
  <c r="FG33" i="48"/>
  <c r="BC33" i="48" s="1"/>
  <c r="FG29" i="48"/>
  <c r="BC29" i="48" s="1"/>
  <c r="FG25" i="48"/>
  <c r="BC25" i="48" s="1"/>
  <c r="FJ20" i="48"/>
  <c r="BD20" i="48" s="1"/>
  <c r="FJ54" i="47"/>
  <c r="BD54" i="47" s="1"/>
  <c r="FJ26" i="49"/>
  <c r="BD26" i="49" s="1"/>
  <c r="FJ49" i="48"/>
  <c r="BD49" i="48" s="1"/>
  <c r="FG47" i="48"/>
  <c r="BC47" i="48" s="1"/>
  <c r="FG43" i="48"/>
  <c r="BC43" i="48" s="1"/>
  <c r="FG39" i="48"/>
  <c r="BC39" i="48" s="1"/>
  <c r="FG31" i="48"/>
  <c r="BC31" i="48" s="1"/>
  <c r="FG27" i="48"/>
  <c r="BC27" i="48" s="1"/>
  <c r="FG23" i="48"/>
  <c r="BC23" i="48" s="1"/>
  <c r="FG24" i="47"/>
  <c r="BC24" i="47" s="1"/>
  <c r="FG20" i="47"/>
  <c r="BC20" i="47" s="1"/>
  <c r="FG56" i="46"/>
  <c r="BC56" i="46" s="1"/>
  <c r="FG52" i="48"/>
  <c r="BC52" i="48" s="1"/>
  <c r="FJ50" i="48"/>
  <c r="BD50" i="48" s="1"/>
  <c r="FG44" i="48"/>
  <c r="BC44" i="48" s="1"/>
  <c r="FG40" i="48"/>
  <c r="BC40" i="48" s="1"/>
  <c r="FJ36" i="48"/>
  <c r="BD36" i="48" s="1"/>
  <c r="FG36" i="48"/>
  <c r="BC36" i="48" s="1"/>
  <c r="FJ34" i="48"/>
  <c r="BD34" i="48" s="1"/>
  <c r="FJ31" i="48"/>
  <c r="BD31" i="48" s="1"/>
  <c r="FG28" i="48"/>
  <c r="BC28" i="48" s="1"/>
  <c r="FJ27" i="48"/>
  <c r="BD27" i="48" s="1"/>
  <c r="FG24" i="48"/>
  <c r="BC24" i="48" s="1"/>
  <c r="FG20" i="48"/>
  <c r="BC20" i="48" s="1"/>
  <c r="FJ56" i="47"/>
  <c r="BD56" i="47" s="1"/>
  <c r="FG50" i="47"/>
  <c r="BC50" i="47" s="1"/>
  <c r="FG46" i="47"/>
  <c r="BC46" i="47" s="1"/>
  <c r="FG42" i="47"/>
  <c r="BC42" i="47" s="1"/>
  <c r="FG34" i="47"/>
  <c r="BC34" i="47" s="1"/>
  <c r="FJ26" i="47"/>
  <c r="BD26" i="47" s="1"/>
  <c r="FG25" i="47"/>
  <c r="BC25" i="47" s="1"/>
  <c r="FG21" i="47"/>
  <c r="BC21" i="47" s="1"/>
  <c r="R14" i="81"/>
  <c r="FG29" i="49"/>
  <c r="BC29" i="49" s="1"/>
  <c r="FJ23" i="49"/>
  <c r="BD23" i="49" s="1"/>
  <c r="FG52" i="49"/>
  <c r="BC52" i="49" s="1"/>
  <c r="FG39" i="49"/>
  <c r="BC39" i="49" s="1"/>
  <c r="FJ44" i="49"/>
  <c r="BD44" i="49" s="1"/>
  <c r="FG27" i="49"/>
  <c r="BC27" i="49" s="1"/>
  <c r="FJ27" i="49"/>
  <c r="BD27" i="49" s="1"/>
  <c r="FG53" i="49"/>
  <c r="BC53" i="49" s="1"/>
  <c r="FG49" i="49"/>
  <c r="BC49" i="49" s="1"/>
  <c r="FG41" i="49"/>
  <c r="BC41" i="49" s="1"/>
  <c r="FG33" i="49"/>
  <c r="BC33" i="49" s="1"/>
  <c r="FJ29" i="46"/>
  <c r="BD29" i="46" s="1"/>
  <c r="EJ20" i="46"/>
  <c r="FJ20" i="46" s="1"/>
  <c r="BD20" i="46" s="1"/>
  <c r="EJ27" i="46"/>
  <c r="FJ27" i="46" s="1"/>
  <c r="BD27" i="46" s="1"/>
  <c r="EJ21" i="46"/>
  <c r="FJ21" i="46" s="1"/>
  <c r="BD21" i="46" s="1"/>
  <c r="EJ22" i="46"/>
  <c r="FJ22" i="46" s="1"/>
  <c r="BD22" i="46" s="1"/>
  <c r="EJ26" i="46"/>
  <c r="FJ26" i="46" s="1"/>
  <c r="BD26" i="46" s="1"/>
  <c r="EJ31" i="46"/>
  <c r="EJ24" i="46"/>
  <c r="FJ24" i="46" s="1"/>
  <c r="BD24" i="46" s="1"/>
  <c r="EJ35" i="46"/>
  <c r="FJ35" i="46" s="1"/>
  <c r="BD35" i="46" s="1"/>
  <c r="EJ40" i="46"/>
  <c r="FJ40" i="46" s="1"/>
  <c r="BD40" i="46" s="1"/>
  <c r="EJ30" i="46"/>
  <c r="FJ30" i="46" s="1"/>
  <c r="BD30" i="46" s="1"/>
  <c r="EJ25" i="46"/>
  <c r="FJ25" i="46" s="1"/>
  <c r="BD25" i="46" s="1"/>
  <c r="FJ38" i="46"/>
  <c r="BD38" i="46" s="1"/>
  <c r="FJ37" i="46"/>
  <c r="BD37" i="46" s="1"/>
  <c r="FJ28" i="49"/>
  <c r="BD28" i="49" s="1"/>
  <c r="FG22" i="49"/>
  <c r="BC22" i="49" s="1"/>
  <c r="FG31" i="46"/>
  <c r="BC31" i="46" s="1"/>
  <c r="FJ46" i="46"/>
  <c r="BD46" i="46" s="1"/>
  <c r="FG39" i="57"/>
  <c r="FG49" i="53"/>
  <c r="BC49" i="53" s="1"/>
  <c r="FJ18" i="49"/>
  <c r="BD18" i="49" s="1"/>
  <c r="FG52" i="58"/>
  <c r="BC52" i="58" s="1"/>
  <c r="FJ44" i="54"/>
  <c r="BD44" i="54" s="1"/>
  <c r="FG51" i="54"/>
  <c r="BC51" i="54" s="1"/>
  <c r="FG19" i="55"/>
  <c r="BC19" i="55" s="1"/>
  <c r="FG53" i="53"/>
  <c r="BC53" i="53" s="1"/>
  <c r="FG46" i="53"/>
  <c r="BC46" i="53" s="1"/>
  <c r="FG41" i="53"/>
  <c r="BC41" i="53" s="1"/>
  <c r="FJ50" i="54"/>
  <c r="BD50" i="54" s="1"/>
  <c r="FG24" i="54"/>
  <c r="BC24" i="54" s="1"/>
  <c r="FG20" i="54"/>
  <c r="BC20" i="54" s="1"/>
  <c r="FJ17" i="54"/>
  <c r="BD17" i="54" s="1"/>
  <c r="E36" i="78" s="1"/>
  <c r="FJ54" i="53"/>
  <c r="BD54" i="53" s="1"/>
  <c r="FJ50" i="53"/>
  <c r="BD50" i="53" s="1"/>
  <c r="FJ46" i="53"/>
  <c r="BD46" i="53" s="1"/>
  <c r="FG44" i="53"/>
  <c r="BC44" i="53" s="1"/>
  <c r="FJ42" i="53"/>
  <c r="BD42" i="53" s="1"/>
  <c r="FG40" i="53"/>
  <c r="BC40" i="53" s="1"/>
  <c r="FJ38" i="53"/>
  <c r="BD38" i="53" s="1"/>
  <c r="FG38" i="53"/>
  <c r="BC38" i="53" s="1"/>
  <c r="FG36" i="53"/>
  <c r="BC36" i="53" s="1"/>
  <c r="FJ32" i="53"/>
  <c r="BD32" i="53" s="1"/>
  <c r="FG31" i="53"/>
  <c r="BC31" i="53" s="1"/>
  <c r="FG30" i="53"/>
  <c r="BC30" i="53" s="1"/>
  <c r="FJ17" i="55"/>
  <c r="BD17" i="55" s="1"/>
  <c r="E38" i="78" s="1"/>
  <c r="FJ23" i="54"/>
  <c r="BD23" i="54" s="1"/>
  <c r="FG56" i="53"/>
  <c r="BC56" i="53" s="1"/>
  <c r="FG54" i="53"/>
  <c r="BC54" i="53" s="1"/>
  <c r="FG52" i="53"/>
  <c r="BC52" i="53" s="1"/>
  <c r="FJ40" i="53"/>
  <c r="BD40" i="53" s="1"/>
  <c r="FJ35" i="53"/>
  <c r="BD35" i="53" s="1"/>
  <c r="FJ33" i="53"/>
  <c r="BD33" i="53" s="1"/>
  <c r="FJ55" i="53"/>
  <c r="BD55" i="53" s="1"/>
  <c r="FG35" i="51"/>
  <c r="BC35" i="51" s="1"/>
  <c r="FJ17" i="50"/>
  <c r="BD17" i="50" s="1"/>
  <c r="FG17" i="51"/>
  <c r="BC17" i="51" s="1"/>
  <c r="FG46" i="50"/>
  <c r="BC46" i="50" s="1"/>
  <c r="FJ46" i="50"/>
  <c r="BD46" i="50" s="1"/>
  <c r="FG42" i="50"/>
  <c r="BC42" i="50" s="1"/>
  <c r="FG30" i="50"/>
  <c r="BC30" i="50" s="1"/>
  <c r="FJ30" i="50"/>
  <c r="BD30" i="50" s="1"/>
  <c r="FG27" i="50"/>
  <c r="BC27" i="50" s="1"/>
  <c r="FG26" i="50"/>
  <c r="BC26" i="50" s="1"/>
  <c r="FJ21" i="50"/>
  <c r="BD21" i="50" s="1"/>
  <c r="FJ54" i="49"/>
  <c r="BD54" i="49" s="1"/>
  <c r="FG50" i="49"/>
  <c r="BC50" i="49" s="1"/>
  <c r="FG42" i="49"/>
  <c r="BC42" i="49" s="1"/>
  <c r="FJ38" i="49"/>
  <c r="BD38" i="49" s="1"/>
  <c r="FG34" i="49"/>
  <c r="BC34" i="49" s="1"/>
  <c r="FJ19" i="51"/>
  <c r="BD19" i="51" s="1"/>
  <c r="FJ56" i="50"/>
  <c r="BD56" i="50" s="1"/>
  <c r="FJ55" i="50"/>
  <c r="BD55" i="50" s="1"/>
  <c r="FG52" i="50"/>
  <c r="BC52" i="50" s="1"/>
  <c r="FG48" i="50"/>
  <c r="BC48" i="50" s="1"/>
  <c r="FG44" i="50"/>
  <c r="BC44" i="50" s="1"/>
  <c r="FJ43" i="50"/>
  <c r="BD43" i="50" s="1"/>
  <c r="FJ39" i="50"/>
  <c r="BD39" i="50" s="1"/>
  <c r="FG36" i="50"/>
  <c r="BC36" i="50" s="1"/>
  <c r="FG32" i="50"/>
  <c r="BC32" i="50" s="1"/>
  <c r="FG28" i="50"/>
  <c r="BC28" i="50" s="1"/>
  <c r="FJ27" i="50"/>
  <c r="BD27" i="50" s="1"/>
  <c r="FJ23" i="50"/>
  <c r="BD23" i="50" s="1"/>
  <c r="FJ56" i="49"/>
  <c r="BD56" i="49" s="1"/>
  <c r="FJ55" i="49"/>
  <c r="BD55" i="49" s="1"/>
  <c r="FJ52" i="49"/>
  <c r="BD52" i="49" s="1"/>
  <c r="FJ51" i="49"/>
  <c r="BD51" i="49" s="1"/>
  <c r="FJ48" i="49"/>
  <c r="BD48" i="49" s="1"/>
  <c r="FJ47" i="49"/>
  <c r="BD47" i="49" s="1"/>
  <c r="FJ40" i="49"/>
  <c r="BD40" i="49" s="1"/>
  <c r="FJ39" i="49"/>
  <c r="BD39" i="49" s="1"/>
  <c r="FJ36" i="49"/>
  <c r="BD36" i="49" s="1"/>
  <c r="FJ35" i="49"/>
  <c r="BD35" i="49" s="1"/>
  <c r="FJ32" i="49"/>
  <c r="BD32" i="49" s="1"/>
  <c r="FJ53" i="50"/>
  <c r="BD53" i="50" s="1"/>
  <c r="FG51" i="50"/>
  <c r="BC51" i="50" s="1"/>
  <c r="FG50" i="50"/>
  <c r="BC50" i="50" s="1"/>
  <c r="FG49" i="50"/>
  <c r="BC49" i="50" s="1"/>
  <c r="FG45" i="50"/>
  <c r="BC45" i="50" s="1"/>
  <c r="FG43" i="50"/>
  <c r="BC43" i="50" s="1"/>
  <c r="FJ37" i="50"/>
  <c r="BD37" i="50" s="1"/>
  <c r="FG37" i="50"/>
  <c r="BC37" i="50" s="1"/>
  <c r="FG35" i="50"/>
  <c r="BC35" i="50" s="1"/>
  <c r="FG34" i="50"/>
  <c r="BC34" i="50" s="1"/>
  <c r="FG33" i="50"/>
  <c r="BC33" i="50" s="1"/>
  <c r="FJ29" i="50"/>
  <c r="BD29" i="50" s="1"/>
  <c r="FG29" i="50"/>
  <c r="BC29" i="50" s="1"/>
  <c r="FG21" i="50"/>
  <c r="BC21" i="50" s="1"/>
  <c r="FJ19" i="50"/>
  <c r="BD19" i="50" s="1"/>
  <c r="FJ53" i="49"/>
  <c r="BD53" i="49" s="1"/>
  <c r="FJ49" i="49"/>
  <c r="BD49" i="49" s="1"/>
  <c r="FJ45" i="49"/>
  <c r="BD45" i="49" s="1"/>
  <c r="FJ41" i="49"/>
  <c r="BD41" i="49" s="1"/>
  <c r="FJ37" i="49"/>
  <c r="BD37" i="49" s="1"/>
  <c r="FJ33" i="49"/>
  <c r="BD33" i="49" s="1"/>
  <c r="FJ31" i="49"/>
  <c r="BD31" i="49" s="1"/>
  <c r="FJ17" i="48"/>
  <c r="BD17" i="48" s="1"/>
  <c r="E23" i="78" s="1"/>
  <c r="FJ51" i="50"/>
  <c r="BD51" i="50" s="1"/>
  <c r="FJ40" i="50"/>
  <c r="BD40" i="50" s="1"/>
  <c r="FJ35" i="50"/>
  <c r="BD35" i="50" s="1"/>
  <c r="FJ22" i="50"/>
  <c r="BD22" i="50" s="1"/>
  <c r="FJ50" i="49"/>
  <c r="BD50" i="49" s="1"/>
  <c r="FJ34" i="49"/>
  <c r="BD34" i="49" s="1"/>
  <c r="FG31" i="49"/>
  <c r="BC31" i="49" s="1"/>
  <c r="FJ22" i="49"/>
  <c r="BD22" i="49" s="1"/>
  <c r="FJ21" i="49"/>
  <c r="BD21" i="49" s="1"/>
  <c r="FJ20" i="49"/>
  <c r="BD20" i="49" s="1"/>
  <c r="FJ53" i="48"/>
  <c r="BD53" i="48" s="1"/>
  <c r="FJ45" i="48"/>
  <c r="BD45" i="48" s="1"/>
  <c r="FJ37" i="48"/>
  <c r="BD37" i="48" s="1"/>
  <c r="FJ33" i="48"/>
  <c r="BD33" i="48" s="1"/>
  <c r="FJ21" i="48"/>
  <c r="BD21" i="48" s="1"/>
  <c r="FJ49" i="47"/>
  <c r="BD49" i="47" s="1"/>
  <c r="FJ45" i="47"/>
  <c r="BD45" i="47" s="1"/>
  <c r="FJ44" i="47"/>
  <c r="BD44" i="47" s="1"/>
  <c r="FJ33" i="47"/>
  <c r="BD33" i="47" s="1"/>
  <c r="FJ22" i="47"/>
  <c r="BD22" i="47" s="1"/>
  <c r="FG24" i="49"/>
  <c r="BC24" i="49" s="1"/>
  <c r="FG50" i="48"/>
  <c r="BC50" i="48" s="1"/>
  <c r="FJ47" i="48"/>
  <c r="BD47" i="48" s="1"/>
  <c r="FG46" i="48"/>
  <c r="BC46" i="48" s="1"/>
  <c r="FG42" i="48"/>
  <c r="BC42" i="48" s="1"/>
  <c r="FJ39" i="48"/>
  <c r="BD39" i="48" s="1"/>
  <c r="FG34" i="48"/>
  <c r="BC34" i="48" s="1"/>
  <c r="FG30" i="48"/>
  <c r="BC30" i="48" s="1"/>
  <c r="FG26" i="48"/>
  <c r="BC26" i="48" s="1"/>
  <c r="FJ23" i="48"/>
  <c r="BD23" i="48" s="1"/>
  <c r="FG19" i="48"/>
  <c r="BC19" i="48" s="1"/>
  <c r="FG56" i="47"/>
  <c r="BC56" i="47" s="1"/>
  <c r="FG48" i="47"/>
  <c r="BC48" i="47" s="1"/>
  <c r="FG44" i="47"/>
  <c r="BC44" i="47" s="1"/>
  <c r="FG40" i="47"/>
  <c r="BC40" i="47" s="1"/>
  <c r="FG32" i="47"/>
  <c r="BC32" i="47" s="1"/>
  <c r="FG28" i="49"/>
  <c r="BC28" i="49" s="1"/>
  <c r="FJ24" i="49"/>
  <c r="BD24" i="49" s="1"/>
  <c r="FJ19" i="49"/>
  <c r="BD19" i="49" s="1"/>
  <c r="FG19" i="49"/>
  <c r="BC19" i="49" s="1"/>
  <c r="FJ54" i="48"/>
  <c r="BD54" i="48" s="1"/>
  <c r="FJ48" i="48"/>
  <c r="BD48" i="48" s="1"/>
  <c r="FJ44" i="48"/>
  <c r="BD44" i="48" s="1"/>
  <c r="FJ43" i="48"/>
  <c r="BD43" i="48" s="1"/>
  <c r="FJ40" i="48"/>
  <c r="BD40" i="48" s="1"/>
  <c r="FJ38" i="48"/>
  <c r="BD38" i="48" s="1"/>
  <c r="FJ32" i="48"/>
  <c r="BD32" i="48" s="1"/>
  <c r="FJ28" i="48"/>
  <c r="BD28" i="48" s="1"/>
  <c r="FJ24" i="48"/>
  <c r="BD24" i="48" s="1"/>
  <c r="FJ22" i="48"/>
  <c r="BD22" i="48" s="1"/>
  <c r="FJ53" i="47"/>
  <c r="BD53" i="47" s="1"/>
  <c r="FJ52" i="47"/>
  <c r="BD52" i="47" s="1"/>
  <c r="FJ50" i="47"/>
  <c r="BD50" i="47" s="1"/>
  <c r="FG49" i="47"/>
  <c r="BC49" i="47" s="1"/>
  <c r="FJ48" i="47"/>
  <c r="BD48" i="47" s="1"/>
  <c r="FJ41" i="47"/>
  <c r="BD41" i="47" s="1"/>
  <c r="FG41" i="47"/>
  <c r="BC41" i="47" s="1"/>
  <c r="FJ40" i="47"/>
  <c r="BD40" i="47" s="1"/>
  <c r="FJ34" i="47"/>
  <c r="BD34" i="47" s="1"/>
  <c r="FG33" i="47"/>
  <c r="BC33" i="47" s="1"/>
  <c r="FJ32" i="47"/>
  <c r="BD32" i="47" s="1"/>
  <c r="FG31" i="47"/>
  <c r="BC31" i="47" s="1"/>
  <c r="FJ30" i="47"/>
  <c r="BD30" i="47" s="1"/>
  <c r="FG30" i="47"/>
  <c r="BC30" i="47" s="1"/>
  <c r="FJ29" i="47"/>
  <c r="BD29" i="47" s="1"/>
  <c r="FJ28" i="47"/>
  <c r="BD28" i="47" s="1"/>
  <c r="FG26" i="47"/>
  <c r="BC26" i="47" s="1"/>
  <c r="FJ25" i="47"/>
  <c r="BD25" i="47" s="1"/>
  <c r="FJ24" i="47"/>
  <c r="BD24" i="47" s="1"/>
  <c r="FG22" i="47"/>
  <c r="BC22" i="47" s="1"/>
  <c r="FJ20" i="47"/>
  <c r="BD20" i="47" s="1"/>
  <c r="FG23" i="49"/>
  <c r="BC23" i="49" s="1"/>
  <c r="FG56" i="48"/>
  <c r="BC56" i="48" s="1"/>
  <c r="FG55" i="48"/>
  <c r="BC55" i="48" s="1"/>
  <c r="FJ51" i="48"/>
  <c r="BD51" i="48" s="1"/>
  <c r="FJ46" i="48"/>
  <c r="BD46" i="48" s="1"/>
  <c r="FJ42" i="48"/>
  <c r="BD42" i="48" s="1"/>
  <c r="FJ35" i="48"/>
  <c r="BD35" i="48" s="1"/>
  <c r="FJ30" i="48"/>
  <c r="BD30" i="48" s="1"/>
  <c r="FJ26" i="48"/>
  <c r="BD26" i="48" s="1"/>
  <c r="FJ25" i="48"/>
  <c r="BD25" i="48" s="1"/>
  <c r="FJ19" i="48"/>
  <c r="BD19" i="48" s="1"/>
  <c r="FG51" i="47"/>
  <c r="BC51" i="47" s="1"/>
  <c r="FJ47" i="47"/>
  <c r="BD47" i="47" s="1"/>
  <c r="FJ46" i="47"/>
  <c r="BD46" i="47" s="1"/>
  <c r="FJ43" i="47"/>
  <c r="BD43" i="47" s="1"/>
  <c r="FG39" i="47"/>
  <c r="BC39" i="47" s="1"/>
  <c r="FJ38" i="47"/>
  <c r="BD38" i="47" s="1"/>
  <c r="FJ37" i="47"/>
  <c r="BD37" i="47" s="1"/>
  <c r="FJ35" i="47"/>
  <c r="BD35" i="47" s="1"/>
  <c r="FG35" i="47"/>
  <c r="BC35" i="47" s="1"/>
  <c r="FJ31" i="47"/>
  <c r="BD31" i="47" s="1"/>
  <c r="FJ27" i="47"/>
  <c r="BD27" i="47" s="1"/>
  <c r="FJ21" i="47"/>
  <c r="BD21" i="47" s="1"/>
  <c r="FJ19" i="47"/>
  <c r="BD19" i="47" s="1"/>
  <c r="FJ17" i="47"/>
  <c r="BD17" i="47" s="1"/>
  <c r="E21" i="78" s="1"/>
  <c r="R15" i="81"/>
  <c r="S11" i="81"/>
  <c r="S20" i="81"/>
  <c r="S10" i="81"/>
  <c r="R33" i="81"/>
  <c r="S17" i="81"/>
  <c r="FG55" i="58"/>
  <c r="BC55" i="58" s="1"/>
  <c r="FG43" i="58"/>
  <c r="BC43" i="58" s="1"/>
  <c r="FJ39" i="58"/>
  <c r="BD39" i="58" s="1"/>
  <c r="FJ38" i="58"/>
  <c r="BD38" i="58" s="1"/>
  <c r="FG36" i="58"/>
  <c r="BC36" i="58" s="1"/>
  <c r="FJ43" i="58"/>
  <c r="BD43" i="58" s="1"/>
  <c r="FJ32" i="58"/>
  <c r="BD32" i="58" s="1"/>
  <c r="FJ30" i="58"/>
  <c r="BD30" i="58" s="1"/>
  <c r="FJ29" i="58"/>
  <c r="BD29" i="58" s="1"/>
  <c r="FJ27" i="58"/>
  <c r="BD27" i="58" s="1"/>
  <c r="FJ20" i="58"/>
  <c r="BD20" i="58" s="1"/>
  <c r="FG52" i="57"/>
  <c r="BD52" i="57" s="1"/>
  <c r="FG50" i="54"/>
  <c r="BC50" i="54" s="1"/>
  <c r="FJ26" i="53"/>
  <c r="BD26" i="53" s="1"/>
  <c r="FG25" i="53"/>
  <c r="BC25" i="53" s="1"/>
  <c r="FJ21" i="53"/>
  <c r="BD21" i="53" s="1"/>
  <c r="FG40" i="52"/>
  <c r="BC40" i="52" s="1"/>
  <c r="FG55" i="53"/>
  <c r="BC55" i="53" s="1"/>
  <c r="FJ51" i="53"/>
  <c r="BD51" i="53" s="1"/>
  <c r="S38" i="81"/>
  <c r="R30" i="81"/>
  <c r="FG49" i="45"/>
  <c r="BC49" i="45" s="1"/>
  <c r="FG39" i="58"/>
  <c r="BC39" i="58" s="1"/>
  <c r="FJ56" i="57"/>
  <c r="FJ23" i="58"/>
  <c r="BD23" i="58" s="1"/>
  <c r="FJ41" i="57"/>
  <c r="FJ43" i="57"/>
  <c r="FG33" i="57"/>
  <c r="BC33" i="57" s="1"/>
  <c r="FG49" i="55"/>
  <c r="BC49" i="55" s="1"/>
  <c r="FJ45" i="54"/>
  <c r="BD45" i="54" s="1"/>
  <c r="FJ33" i="54"/>
  <c r="BD33" i="54" s="1"/>
  <c r="FG36" i="55"/>
  <c r="BC36" i="55" s="1"/>
  <c r="FJ20" i="55"/>
  <c r="BD20" i="55" s="1"/>
  <c r="FG29" i="55"/>
  <c r="BC29" i="55" s="1"/>
  <c r="FJ25" i="54"/>
  <c r="BD25" i="54" s="1"/>
  <c r="FJ20" i="53"/>
  <c r="BD20" i="53" s="1"/>
  <c r="FJ53" i="52"/>
  <c r="BD53" i="52" s="1"/>
  <c r="FJ50" i="52"/>
  <c r="BD50" i="52" s="1"/>
  <c r="FJ42" i="52"/>
  <c r="BD42" i="52" s="1"/>
  <c r="FJ28" i="52"/>
  <c r="BD28" i="52" s="1"/>
  <c r="FG26" i="52"/>
  <c r="BC26" i="52" s="1"/>
  <c r="FG47" i="51"/>
  <c r="BC47" i="51" s="1"/>
  <c r="FG30" i="51"/>
  <c r="BC30" i="51" s="1"/>
  <c r="FJ38" i="52"/>
  <c r="BD38" i="52" s="1"/>
  <c r="FJ30" i="52"/>
  <c r="BD30" i="52" s="1"/>
  <c r="FJ26" i="52"/>
  <c r="BD26" i="52" s="1"/>
  <c r="FJ25" i="52"/>
  <c r="BD25" i="52" s="1"/>
  <c r="FG23" i="52"/>
  <c r="BC23" i="52" s="1"/>
  <c r="FG56" i="51"/>
  <c r="BC56" i="51" s="1"/>
  <c r="FG54" i="51"/>
  <c r="BC54" i="51" s="1"/>
  <c r="FG52" i="51"/>
  <c r="BC52" i="51" s="1"/>
  <c r="FG48" i="51"/>
  <c r="BC48" i="51" s="1"/>
  <c r="FJ45" i="51"/>
  <c r="BD45" i="51" s="1"/>
  <c r="FJ42" i="51"/>
  <c r="BD42" i="51" s="1"/>
  <c r="FG40" i="51"/>
  <c r="BC40" i="51" s="1"/>
  <c r="FG38" i="51"/>
  <c r="BC38" i="51" s="1"/>
  <c r="FJ33" i="51"/>
  <c r="BD33" i="51" s="1"/>
  <c r="FJ30" i="51"/>
  <c r="BD30" i="51" s="1"/>
  <c r="FJ27" i="51"/>
  <c r="BD27" i="51" s="1"/>
  <c r="FG22" i="51"/>
  <c r="BC22" i="51" s="1"/>
  <c r="FJ39" i="52"/>
  <c r="BD39" i="52" s="1"/>
  <c r="FJ35" i="52"/>
  <c r="BD35" i="52" s="1"/>
  <c r="FJ32" i="52"/>
  <c r="BD32" i="52" s="1"/>
  <c r="FJ19" i="52"/>
  <c r="BD19" i="52" s="1"/>
  <c r="FG50" i="51"/>
  <c r="BC50" i="51" s="1"/>
  <c r="FJ44" i="51"/>
  <c r="BD44" i="51" s="1"/>
  <c r="FJ29" i="51"/>
  <c r="BD29" i="51" s="1"/>
  <c r="FG25" i="51"/>
  <c r="BC25" i="51" s="1"/>
  <c r="S7" i="81"/>
  <c r="S16" i="81"/>
  <c r="R13" i="81"/>
  <c r="S14" i="81"/>
  <c r="R7" i="81"/>
  <c r="FJ47" i="53"/>
  <c r="BD47" i="53" s="1"/>
  <c r="FJ29" i="53"/>
  <c r="BD29" i="53" s="1"/>
  <c r="FG56" i="52"/>
  <c r="BC56" i="52" s="1"/>
  <c r="FG19" i="54"/>
  <c r="BC19" i="54" s="1"/>
  <c r="FJ30" i="53"/>
  <c r="BD30" i="53" s="1"/>
  <c r="FJ28" i="53"/>
  <c r="BD28" i="53" s="1"/>
  <c r="FG23" i="53"/>
  <c r="BC23" i="53" s="1"/>
  <c r="FJ36" i="53"/>
  <c r="BD36" i="53" s="1"/>
  <c r="S15" i="81"/>
  <c r="S8" i="81"/>
  <c r="FJ35" i="45"/>
  <c r="BD35" i="45" s="1"/>
  <c r="FJ21" i="57"/>
  <c r="FJ37" i="55"/>
  <c r="BD37" i="55" s="1"/>
  <c r="FJ42" i="54"/>
  <c r="BD42" i="54" s="1"/>
  <c r="FJ32" i="54"/>
  <c r="BD32" i="54" s="1"/>
  <c r="FJ29" i="54"/>
  <c r="BD29" i="54" s="1"/>
  <c r="FJ22" i="54"/>
  <c r="BD22" i="54" s="1"/>
  <c r="FJ27" i="55"/>
  <c r="BD27" i="55" s="1"/>
  <c r="FG21" i="55"/>
  <c r="BC21" i="55" s="1"/>
  <c r="FJ51" i="52"/>
  <c r="BD51" i="52" s="1"/>
  <c r="FJ37" i="52"/>
  <c r="BD37" i="52" s="1"/>
  <c r="FG34" i="52"/>
  <c r="BC34" i="52" s="1"/>
  <c r="FG28" i="52"/>
  <c r="BC28" i="52" s="1"/>
  <c r="FG55" i="51"/>
  <c r="BC55" i="51" s="1"/>
  <c r="FJ28" i="51"/>
  <c r="BD28" i="51" s="1"/>
  <c r="FG37" i="52"/>
  <c r="BC37" i="52" s="1"/>
  <c r="FG33" i="52"/>
  <c r="BC33" i="52" s="1"/>
  <c r="FJ54" i="51"/>
  <c r="BD54" i="51" s="1"/>
  <c r="FJ53" i="51"/>
  <c r="BD53" i="51" s="1"/>
  <c r="FJ46" i="51"/>
  <c r="BD46" i="51" s="1"/>
  <c r="FG42" i="51"/>
  <c r="BC42" i="51" s="1"/>
  <c r="FJ38" i="51"/>
  <c r="BD38" i="51" s="1"/>
  <c r="FJ37" i="51"/>
  <c r="BD37" i="51" s="1"/>
  <c r="FG36" i="51"/>
  <c r="BC36" i="51" s="1"/>
  <c r="FJ35" i="51"/>
  <c r="BD35" i="51" s="1"/>
  <c r="FJ32" i="51"/>
  <c r="BD32" i="51" s="1"/>
  <c r="FG29" i="51"/>
  <c r="BC29" i="51" s="1"/>
  <c r="FJ26" i="51"/>
  <c r="BD26" i="51" s="1"/>
  <c r="FG24" i="51"/>
  <c r="BC24" i="51" s="1"/>
  <c r="FG20" i="51"/>
  <c r="BC20" i="51" s="1"/>
  <c r="FJ47" i="52"/>
  <c r="BD47" i="52" s="1"/>
  <c r="FG32" i="52"/>
  <c r="BC32" i="52" s="1"/>
  <c r="FG25" i="52"/>
  <c r="BC25" i="52" s="1"/>
  <c r="FG24" i="52"/>
  <c r="BC24" i="52" s="1"/>
  <c r="FG21" i="52"/>
  <c r="BC21" i="52" s="1"/>
  <c r="FJ17" i="52"/>
  <c r="BD17" i="52" s="1"/>
  <c r="E32" i="78" s="1"/>
  <c r="FJ52" i="51"/>
  <c r="BD52" i="51" s="1"/>
  <c r="FJ40" i="51"/>
  <c r="BD40" i="51" s="1"/>
  <c r="FG32" i="51"/>
  <c r="BC32" i="51" s="1"/>
  <c r="FG26" i="51"/>
  <c r="BC26" i="51" s="1"/>
  <c r="H20" i="80"/>
  <c r="FJ18" i="57"/>
  <c r="FG48" i="58"/>
  <c r="BC48" i="58" s="1"/>
  <c r="FG38" i="58"/>
  <c r="BC38" i="58" s="1"/>
  <c r="FG37" i="58"/>
  <c r="BC37" i="58" s="1"/>
  <c r="FJ36" i="58"/>
  <c r="BD36" i="58" s="1"/>
  <c r="FJ35" i="58"/>
  <c r="BD35" i="58" s="1"/>
  <c r="FG32" i="58"/>
  <c r="BC32" i="58" s="1"/>
  <c r="FG28" i="58"/>
  <c r="BC28" i="58" s="1"/>
  <c r="FJ42" i="58"/>
  <c r="BD42" i="58" s="1"/>
  <c r="FG31" i="58"/>
  <c r="BC31" i="58" s="1"/>
  <c r="FJ18" i="58"/>
  <c r="BD18" i="58" s="1"/>
  <c r="FG55" i="57"/>
  <c r="BC55" i="57" s="1"/>
  <c r="FG23" i="58"/>
  <c r="BC23" i="58" s="1"/>
  <c r="FG17" i="58"/>
  <c r="BC17" i="58" s="1"/>
  <c r="FJ47" i="57"/>
  <c r="FG36" i="57"/>
  <c r="BD36" i="57" s="1"/>
  <c r="FG35" i="57"/>
  <c r="BC35" i="57" s="1"/>
  <c r="FG48" i="57"/>
  <c r="BD48" i="57" s="1"/>
  <c r="FJ48" i="57"/>
  <c r="FJ45" i="57"/>
  <c r="FG43" i="57"/>
  <c r="BC43" i="57" s="1"/>
  <c r="FG41" i="57"/>
  <c r="BD41" i="57" s="1"/>
  <c r="FJ49" i="57"/>
  <c r="FJ33" i="57"/>
  <c r="FJ29" i="57"/>
  <c r="FJ28" i="57"/>
  <c r="FG25" i="57"/>
  <c r="FG20" i="57"/>
  <c r="FG23" i="57"/>
  <c r="BC23" i="57" s="1"/>
  <c r="FG24" i="57"/>
  <c r="BD24" i="57" s="1"/>
  <c r="FG27" i="57"/>
  <c r="BD27" i="57" s="1"/>
  <c r="FJ19" i="57"/>
  <c r="FJ17" i="57"/>
  <c r="FG56" i="55"/>
  <c r="BC56" i="55" s="1"/>
  <c r="FG55" i="55"/>
  <c r="BC55" i="55" s="1"/>
  <c r="FG47" i="55"/>
  <c r="BC47" i="55" s="1"/>
  <c r="FG41" i="55"/>
  <c r="BC41" i="55" s="1"/>
  <c r="FG40" i="55"/>
  <c r="BC40" i="55" s="1"/>
  <c r="FG39" i="55"/>
  <c r="BC39" i="55" s="1"/>
  <c r="FG53" i="55"/>
  <c r="BC53" i="55" s="1"/>
  <c r="FJ50" i="55"/>
  <c r="BD50" i="55" s="1"/>
  <c r="FJ45" i="55"/>
  <c r="BD45" i="55" s="1"/>
  <c r="FJ31" i="55"/>
  <c r="BD31" i="55" s="1"/>
  <c r="FJ40" i="55"/>
  <c r="BD40" i="55" s="1"/>
  <c r="FJ34" i="55"/>
  <c r="BD34" i="55" s="1"/>
  <c r="FJ30" i="55"/>
  <c r="BD30" i="55" s="1"/>
  <c r="FG31" i="55"/>
  <c r="BC31" i="55" s="1"/>
  <c r="FG23" i="55"/>
  <c r="BC23" i="55" s="1"/>
  <c r="FG43" i="54"/>
  <c r="BC43" i="54" s="1"/>
  <c r="FG35" i="54"/>
  <c r="BC35" i="54" s="1"/>
  <c r="FG31" i="54"/>
  <c r="BC31" i="54" s="1"/>
  <c r="FG32" i="55"/>
  <c r="BC32" i="55" s="1"/>
  <c r="FJ29" i="55"/>
  <c r="BD29" i="55" s="1"/>
  <c r="FJ52" i="54"/>
  <c r="BD52" i="54" s="1"/>
  <c r="FJ49" i="54"/>
  <c r="BD49" i="54" s="1"/>
  <c r="FG49" i="54"/>
  <c r="BC49" i="54" s="1"/>
  <c r="FJ48" i="54"/>
  <c r="BD48" i="54" s="1"/>
  <c r="FG45" i="54"/>
  <c r="BC45" i="54" s="1"/>
  <c r="FJ43" i="54"/>
  <c r="BD43" i="54" s="1"/>
  <c r="FG41" i="54"/>
  <c r="BC41" i="54" s="1"/>
  <c r="FG37" i="54"/>
  <c r="BC37" i="54" s="1"/>
  <c r="FG29" i="54"/>
  <c r="BC29" i="54" s="1"/>
  <c r="FJ27" i="54"/>
  <c r="BD27" i="54" s="1"/>
  <c r="FG25" i="54"/>
  <c r="BC25" i="54" s="1"/>
  <c r="FG21" i="54"/>
  <c r="BC21" i="54" s="1"/>
  <c r="FG47" i="53"/>
  <c r="BC47" i="53" s="1"/>
  <c r="FJ25" i="53"/>
  <c r="BD25" i="53" s="1"/>
  <c r="FJ40" i="52"/>
  <c r="BD40" i="52" s="1"/>
  <c r="FG34" i="54"/>
  <c r="BC34" i="54" s="1"/>
  <c r="FJ27" i="53"/>
  <c r="BD27" i="53" s="1"/>
  <c r="FG22" i="53"/>
  <c r="BC22" i="53" s="1"/>
  <c r="FJ22" i="53"/>
  <c r="BD22" i="53" s="1"/>
  <c r="FG17" i="53"/>
  <c r="BC17" i="53" s="1"/>
  <c r="FJ56" i="52"/>
  <c r="BD56" i="52" s="1"/>
  <c r="FG53" i="52"/>
  <c r="BC53" i="52" s="1"/>
  <c r="FG49" i="52"/>
  <c r="BC49" i="52" s="1"/>
  <c r="FJ48" i="52"/>
  <c r="BD48" i="52" s="1"/>
  <c r="FG38" i="52"/>
  <c r="BC38" i="52" s="1"/>
  <c r="FJ45" i="53"/>
  <c r="BD45" i="53" s="1"/>
  <c r="FG24" i="53"/>
  <c r="BC24" i="53" s="1"/>
  <c r="FG20" i="53"/>
  <c r="BC20" i="53" s="1"/>
  <c r="FG51" i="52"/>
  <c r="BC51" i="52" s="1"/>
  <c r="FG50" i="52"/>
  <c r="BC50" i="52" s="1"/>
  <c r="FG53" i="51"/>
  <c r="BC53" i="51" s="1"/>
  <c r="FG51" i="51"/>
  <c r="BC51" i="51" s="1"/>
  <c r="FJ41" i="51"/>
  <c r="BD41" i="51" s="1"/>
  <c r="H23" i="80"/>
  <c r="S19" i="81"/>
  <c r="R42" i="81"/>
  <c r="R12" i="81"/>
  <c r="R34" i="81"/>
  <c r="R18" i="81"/>
  <c r="R9" i="81"/>
  <c r="R29" i="81"/>
  <c r="S33" i="81"/>
  <c r="S37" i="81"/>
  <c r="R38" i="81"/>
  <c r="S41" i="81"/>
  <c r="S28" i="81"/>
  <c r="S32" i="81"/>
  <c r="FJ31" i="46"/>
  <c r="BD31" i="46" s="1"/>
  <c r="FG54" i="46"/>
  <c r="BC54" i="46" s="1"/>
  <c r="FG51" i="46"/>
  <c r="BC51" i="46" s="1"/>
  <c r="FJ54" i="46"/>
  <c r="BD54" i="46" s="1"/>
  <c r="S9" i="81"/>
  <c r="E8" i="75"/>
  <c r="C4" i="81" s="1"/>
  <c r="FG42" i="46"/>
  <c r="BC42" i="46" s="1"/>
  <c r="FG40" i="46"/>
  <c r="BC40" i="46" s="1"/>
  <c r="FG35" i="46"/>
  <c r="BC35" i="46" s="1"/>
  <c r="FG33" i="46"/>
  <c r="BC33" i="46" s="1"/>
  <c r="FG26" i="46"/>
  <c r="BC26" i="46" s="1"/>
  <c r="FG24" i="46"/>
  <c r="BC24" i="46" s="1"/>
  <c r="FG53" i="46"/>
  <c r="BC53" i="46" s="1"/>
  <c r="FG52" i="46"/>
  <c r="BC52" i="46" s="1"/>
  <c r="FG50" i="46"/>
  <c r="BC50" i="46" s="1"/>
  <c r="FG49" i="46"/>
  <c r="BC49" i="46" s="1"/>
  <c r="FG48" i="46"/>
  <c r="BC48" i="46" s="1"/>
  <c r="FG47" i="46"/>
  <c r="BC47" i="46" s="1"/>
  <c r="FG46" i="46"/>
  <c r="BC46" i="46" s="1"/>
  <c r="FG44" i="46"/>
  <c r="BC44" i="46" s="1"/>
  <c r="FG30" i="46"/>
  <c r="BC30" i="46" s="1"/>
  <c r="FJ48" i="45"/>
  <c r="BD48" i="45" s="1"/>
  <c r="S12" i="81"/>
  <c r="R8" i="81"/>
  <c r="R24" i="81"/>
  <c r="S27" i="81"/>
  <c r="R27" i="81"/>
  <c r="FJ18" i="47"/>
  <c r="BD18" i="47" s="1"/>
  <c r="H8" i="75"/>
  <c r="F4" i="81" s="1"/>
  <c r="O8" i="75"/>
  <c r="M4" i="81" s="1"/>
  <c r="FJ18" i="48"/>
  <c r="BD18" i="48" s="1"/>
  <c r="FJ18" i="52"/>
  <c r="BD18" i="52" s="1"/>
  <c r="FJ39" i="45"/>
  <c r="BD39" i="45" s="1"/>
  <c r="FG55" i="45"/>
  <c r="BC55" i="45" s="1"/>
  <c r="FJ46" i="45"/>
  <c r="BD46" i="45" s="1"/>
  <c r="FG51" i="58"/>
  <c r="BC51" i="58" s="1"/>
  <c r="FG45" i="58"/>
  <c r="BC45" i="58" s="1"/>
  <c r="FJ49" i="58"/>
  <c r="BD49" i="58" s="1"/>
  <c r="FJ47" i="58"/>
  <c r="BD47" i="58" s="1"/>
  <c r="FG33" i="58"/>
  <c r="BC33" i="58" s="1"/>
  <c r="FG30" i="58"/>
  <c r="BC30" i="58" s="1"/>
  <c r="FG26" i="58"/>
  <c r="BC26" i="58" s="1"/>
  <c r="FJ52" i="57"/>
  <c r="FJ44" i="57"/>
  <c r="FJ51" i="54"/>
  <c r="BD51" i="54" s="1"/>
  <c r="FJ47" i="54"/>
  <c r="BD47" i="54" s="1"/>
  <c r="FJ36" i="54"/>
  <c r="BD36" i="54" s="1"/>
  <c r="FJ31" i="54"/>
  <c r="BD31" i="54" s="1"/>
  <c r="FJ19" i="54"/>
  <c r="BD19" i="54" s="1"/>
  <c r="FJ48" i="53"/>
  <c r="BD48" i="53" s="1"/>
  <c r="FJ24" i="54"/>
  <c r="BD24" i="54" s="1"/>
  <c r="FG39" i="53"/>
  <c r="BC39" i="53" s="1"/>
  <c r="FG51" i="53"/>
  <c r="BC51" i="53" s="1"/>
  <c r="FG43" i="53"/>
  <c r="BC43" i="53" s="1"/>
  <c r="FJ31" i="53"/>
  <c r="BD31" i="53" s="1"/>
  <c r="FG19" i="52"/>
  <c r="BC19" i="52" s="1"/>
  <c r="R41" i="81"/>
  <c r="R36" i="81"/>
  <c r="S36" i="81"/>
  <c r="R5" i="81"/>
  <c r="S5" i="81"/>
  <c r="R20" i="81"/>
  <c r="S42" i="81"/>
  <c r="S34" i="81"/>
  <c r="S18" i="81"/>
  <c r="R10" i="81"/>
  <c r="S39" i="81"/>
  <c r="R39" i="81"/>
  <c r="S23" i="81"/>
  <c r="R23" i="81"/>
  <c r="R17" i="81"/>
  <c r="R6" i="81"/>
  <c r="S6" i="81"/>
  <c r="FJ25" i="55"/>
  <c r="BD25" i="55" s="1"/>
  <c r="FJ56" i="54"/>
  <c r="BD56" i="54" s="1"/>
  <c r="FJ35" i="54"/>
  <c r="BD35" i="54" s="1"/>
  <c r="FG54" i="52"/>
  <c r="BC54" i="52" s="1"/>
  <c r="S40" i="81"/>
  <c r="R40" i="81"/>
  <c r="S43" i="81"/>
  <c r="R43" i="81"/>
  <c r="FJ18" i="50"/>
  <c r="BD18" i="50" s="1"/>
  <c r="FJ47" i="45"/>
  <c r="BD47" i="45" s="1"/>
  <c r="FG17" i="49"/>
  <c r="BC17" i="49" s="1"/>
  <c r="FG20" i="56"/>
  <c r="BC20" i="56" s="1"/>
  <c r="R8" i="75"/>
  <c r="P4" i="81" s="1"/>
  <c r="FJ18" i="55"/>
  <c r="BD18" i="55" s="1"/>
  <c r="FJ21" i="45"/>
  <c r="BD21" i="45" s="1"/>
  <c r="FJ52" i="45"/>
  <c r="BD52" i="45" s="1"/>
  <c r="S26" i="81"/>
  <c r="R26" i="81"/>
  <c r="FJ55" i="58"/>
  <c r="BD55" i="58" s="1"/>
  <c r="FJ53" i="58"/>
  <c r="BD53" i="58" s="1"/>
  <c r="FJ48" i="58"/>
  <c r="BD48" i="58" s="1"/>
  <c r="FG49" i="58"/>
  <c r="BC49" i="58" s="1"/>
  <c r="FG41" i="58"/>
  <c r="BC41" i="58" s="1"/>
  <c r="FG40" i="58"/>
  <c r="BC40" i="58" s="1"/>
  <c r="FJ37" i="58"/>
  <c r="BD37" i="58" s="1"/>
  <c r="FG35" i="58"/>
  <c r="BC35" i="58" s="1"/>
  <c r="FJ41" i="58"/>
  <c r="BD41" i="58" s="1"/>
  <c r="FG34" i="58"/>
  <c r="BC34" i="58" s="1"/>
  <c r="FG29" i="58"/>
  <c r="BC29" i="58" s="1"/>
  <c r="FG25" i="58"/>
  <c r="BC25" i="58" s="1"/>
  <c r="FG22" i="58"/>
  <c r="BC22" i="58" s="1"/>
  <c r="FG21" i="58"/>
  <c r="BC21" i="58" s="1"/>
  <c r="FG56" i="57"/>
  <c r="BD56" i="57" s="1"/>
  <c r="FG24" i="58"/>
  <c r="BC24" i="58" s="1"/>
  <c r="FJ19" i="58"/>
  <c r="BD19" i="58" s="1"/>
  <c r="FJ54" i="57"/>
  <c r="FG53" i="57"/>
  <c r="FG47" i="57"/>
  <c r="BD47" i="57" s="1"/>
  <c r="FG37" i="57"/>
  <c r="BC37" i="57" s="1"/>
  <c r="FJ36" i="57"/>
  <c r="FG50" i="57"/>
  <c r="BD50" i="57" s="1"/>
  <c r="FJ50" i="57"/>
  <c r="FG45" i="57"/>
  <c r="BC45" i="57" s="1"/>
  <c r="FJ42" i="57"/>
  <c r="FJ35" i="57"/>
  <c r="FJ51" i="57"/>
  <c r="FG42" i="57"/>
  <c r="BD42" i="57" s="1"/>
  <c r="FG40" i="57"/>
  <c r="BC40" i="57" s="1"/>
  <c r="FJ39" i="57"/>
  <c r="FG38" i="57"/>
  <c r="BD38" i="57" s="1"/>
  <c r="FJ38" i="57"/>
  <c r="FJ46" i="57"/>
  <c r="FJ34" i="57"/>
  <c r="FG34" i="57"/>
  <c r="BD34" i="57" s="1"/>
  <c r="FJ32" i="57"/>
  <c r="FJ31" i="57"/>
  <c r="FJ30" i="57"/>
  <c r="FG30" i="57"/>
  <c r="BC30" i="57" s="1"/>
  <c r="FG28" i="57"/>
  <c r="BC28" i="57" s="1"/>
  <c r="FJ22" i="57"/>
  <c r="FG22" i="57"/>
  <c r="BD22" i="57" s="1"/>
  <c r="FJ20" i="57"/>
  <c r="FJ23" i="57"/>
  <c r="FG29" i="57"/>
  <c r="BD29" i="57" s="1"/>
  <c r="FJ26" i="57"/>
  <c r="FG26" i="57"/>
  <c r="BD26" i="57" s="1"/>
  <c r="FJ24" i="57"/>
  <c r="FG21" i="57"/>
  <c r="BC21" i="57" s="1"/>
  <c r="FJ27" i="57"/>
  <c r="FJ52" i="55"/>
  <c r="BD52" i="55" s="1"/>
  <c r="FJ54" i="55"/>
  <c r="BD54" i="55" s="1"/>
  <c r="FG51" i="55"/>
  <c r="BC51" i="55" s="1"/>
  <c r="FG48" i="55"/>
  <c r="BC48" i="55" s="1"/>
  <c r="FG44" i="55"/>
  <c r="BC44" i="55" s="1"/>
  <c r="FJ55" i="55"/>
  <c r="BD55" i="55" s="1"/>
  <c r="FJ51" i="55"/>
  <c r="BD51" i="55" s="1"/>
  <c r="FJ49" i="55"/>
  <c r="BD49" i="55" s="1"/>
  <c r="FJ48" i="55"/>
  <c r="BD48" i="55" s="1"/>
  <c r="FJ41" i="55"/>
  <c r="BD41" i="55" s="1"/>
  <c r="FJ35" i="55"/>
  <c r="BD35" i="55" s="1"/>
  <c r="FJ33" i="55"/>
  <c r="BD33" i="55" s="1"/>
  <c r="FJ32" i="55"/>
  <c r="BD32" i="55" s="1"/>
  <c r="FJ39" i="55"/>
  <c r="BD39" i="55" s="1"/>
  <c r="FJ38" i="55"/>
  <c r="BD38" i="55" s="1"/>
  <c r="FJ55" i="54"/>
  <c r="BD55" i="54" s="1"/>
  <c r="FJ37" i="54"/>
  <c r="BD37" i="54" s="1"/>
  <c r="FJ34" i="54"/>
  <c r="BD34" i="54" s="1"/>
  <c r="FJ53" i="53"/>
  <c r="BD53" i="53" s="1"/>
  <c r="FJ44" i="52"/>
  <c r="BD44" i="52" s="1"/>
  <c r="FJ54" i="54"/>
  <c r="BD54" i="54" s="1"/>
  <c r="FJ46" i="54"/>
  <c r="BD46" i="54" s="1"/>
  <c r="FJ38" i="54"/>
  <c r="BD38" i="54" s="1"/>
  <c r="FJ30" i="54"/>
  <c r="BD30" i="54" s="1"/>
  <c r="FG27" i="53"/>
  <c r="BC27" i="53" s="1"/>
  <c r="FJ49" i="52"/>
  <c r="BD49" i="52" s="1"/>
  <c r="FG19" i="53"/>
  <c r="BC19" i="53" s="1"/>
  <c r="FG39" i="51"/>
  <c r="BC39" i="51" s="1"/>
  <c r="FJ36" i="52"/>
  <c r="BD36" i="52" s="1"/>
  <c r="FJ24" i="52"/>
  <c r="BD24" i="52" s="1"/>
  <c r="FJ33" i="52"/>
  <c r="BD33" i="52" s="1"/>
  <c r="FG31" i="52"/>
  <c r="BC31" i="52" s="1"/>
  <c r="FG27" i="52"/>
  <c r="BC27" i="52" s="1"/>
  <c r="FG22" i="52"/>
  <c r="BC22" i="52" s="1"/>
  <c r="FG23" i="51"/>
  <c r="BC23" i="51" s="1"/>
  <c r="FG35" i="52"/>
  <c r="BC35" i="52" s="1"/>
  <c r="FG19" i="51"/>
  <c r="BC19" i="51" s="1"/>
  <c r="FJ54" i="50"/>
  <c r="BD54" i="50" s="1"/>
  <c r="FJ38" i="50"/>
  <c r="BD38" i="50" s="1"/>
  <c r="R37" i="81"/>
  <c r="S29" i="81"/>
  <c r="R32" i="81"/>
  <c r="R16" i="81"/>
  <c r="S35" i="81"/>
  <c r="R35" i="81"/>
  <c r="R19" i="81"/>
  <c r="R11" i="81"/>
  <c r="S21" i="81"/>
  <c r="S13" i="81"/>
  <c r="FJ51" i="58"/>
  <c r="BD51" i="58" s="1"/>
  <c r="FJ45" i="58"/>
  <c r="BD45" i="58" s="1"/>
  <c r="FG50" i="58"/>
  <c r="BC50" i="58" s="1"/>
  <c r="FJ26" i="54"/>
  <c r="BD26" i="54" s="1"/>
  <c r="FJ40" i="54"/>
  <c r="BD40" i="54" s="1"/>
  <c r="FG35" i="53"/>
  <c r="BC35" i="53" s="1"/>
  <c r="FJ56" i="46"/>
  <c r="BD56" i="46" s="1"/>
  <c r="FG55" i="46"/>
  <c r="BC55" i="46" s="1"/>
  <c r="FG45" i="46"/>
  <c r="BC45" i="46" s="1"/>
  <c r="FG43" i="46"/>
  <c r="BC43" i="46" s="1"/>
  <c r="FG41" i="46"/>
  <c r="BC41" i="46" s="1"/>
  <c r="FG39" i="46"/>
  <c r="BC39" i="46" s="1"/>
  <c r="FG38" i="46"/>
  <c r="BC38" i="46" s="1"/>
  <c r="FG37" i="46"/>
  <c r="BC37" i="46" s="1"/>
  <c r="FG36" i="46"/>
  <c r="BC36" i="46" s="1"/>
  <c r="FG34" i="46"/>
  <c r="BC34" i="46" s="1"/>
  <c r="FG32" i="46"/>
  <c r="BC32" i="46" s="1"/>
  <c r="FG29" i="46"/>
  <c r="BC29" i="46" s="1"/>
  <c r="FG28" i="46"/>
  <c r="BC28" i="46" s="1"/>
  <c r="FG27" i="46"/>
  <c r="BC27" i="46" s="1"/>
  <c r="FG25" i="46"/>
  <c r="BC25" i="46" s="1"/>
  <c r="FG23" i="46"/>
  <c r="BC23" i="46" s="1"/>
  <c r="FG22" i="46"/>
  <c r="BC22" i="46" s="1"/>
  <c r="FG21" i="46"/>
  <c r="BC21" i="46" s="1"/>
  <c r="FJ17" i="49"/>
  <c r="BD17" i="49" s="1"/>
  <c r="E25" i="78" s="1"/>
  <c r="FG18" i="53"/>
  <c r="BC18" i="53" s="1"/>
  <c r="FG27" i="56"/>
  <c r="BC27" i="56" s="1"/>
  <c r="FG24" i="56"/>
  <c r="BC24" i="56" s="1"/>
  <c r="H13" i="80"/>
  <c r="FJ20" i="45"/>
  <c r="BD20" i="45" s="1"/>
  <c r="R22" i="81"/>
  <c r="S22" i="81"/>
  <c r="R25" i="81"/>
  <c r="S25" i="81"/>
  <c r="FG56" i="58"/>
  <c r="BC56" i="58" s="1"/>
  <c r="FJ56" i="58"/>
  <c r="BD56" i="58" s="1"/>
  <c r="FG54" i="58"/>
  <c r="BC54" i="58" s="1"/>
  <c r="FJ54" i="58"/>
  <c r="BD54" i="58" s="1"/>
  <c r="FG46" i="58"/>
  <c r="BC46" i="58" s="1"/>
  <c r="FG18" i="58"/>
  <c r="BC18" i="58" s="1"/>
  <c r="FG42" i="58"/>
  <c r="BC42" i="58" s="1"/>
  <c r="FJ55" i="57"/>
  <c r="FG46" i="57"/>
  <c r="FG32" i="57"/>
  <c r="BD32" i="57" s="1"/>
  <c r="FJ39" i="54"/>
  <c r="BD39" i="54" s="1"/>
  <c r="FJ36" i="55"/>
  <c r="BD36" i="55" s="1"/>
  <c r="FJ28" i="55"/>
  <c r="BD28" i="55" s="1"/>
  <c r="FJ23" i="55"/>
  <c r="BD23" i="55" s="1"/>
  <c r="FJ22" i="55"/>
  <c r="BD22" i="55" s="1"/>
  <c r="FJ19" i="55"/>
  <c r="BD19" i="55" s="1"/>
  <c r="FJ20" i="54"/>
  <c r="BD20" i="54" s="1"/>
  <c r="FJ55" i="52"/>
  <c r="BD55" i="52" s="1"/>
  <c r="FG27" i="51"/>
  <c r="BC27" i="51" s="1"/>
  <c r="FG31" i="51"/>
  <c r="BC31" i="51" s="1"/>
  <c r="FG43" i="52"/>
  <c r="BC43" i="52" s="1"/>
  <c r="FG39" i="52"/>
  <c r="BC39" i="52" s="1"/>
  <c r="FJ42" i="50"/>
  <c r="BD42" i="50" s="1"/>
  <c r="FJ52" i="50"/>
  <c r="BD52" i="50" s="1"/>
  <c r="FJ48" i="50"/>
  <c r="BD48" i="50" s="1"/>
  <c r="FJ44" i="50"/>
  <c r="BD44" i="50" s="1"/>
  <c r="FJ36" i="50"/>
  <c r="BD36" i="50" s="1"/>
  <c r="FJ32" i="50"/>
  <c r="BD32" i="50" s="1"/>
  <c r="FJ28" i="50"/>
  <c r="BD28" i="50" s="1"/>
  <c r="FJ20" i="50"/>
  <c r="BD20" i="50" s="1"/>
  <c r="FJ50" i="50"/>
  <c r="BD50" i="50" s="1"/>
  <c r="FJ34" i="50"/>
  <c r="BD34" i="50" s="1"/>
  <c r="FJ26" i="50"/>
  <c r="BD26" i="50" s="1"/>
  <c r="R28" i="81"/>
  <c r="S24" i="81"/>
  <c r="S31" i="81"/>
  <c r="T31" i="81" s="1"/>
  <c r="R31" i="81"/>
  <c r="FJ38" i="45"/>
  <c r="BD38" i="45" s="1"/>
  <c r="FG46" i="45"/>
  <c r="BC46" i="45" s="1"/>
  <c r="FJ42" i="45"/>
  <c r="BD42" i="45" s="1"/>
  <c r="FG56" i="45"/>
  <c r="BC56" i="45" s="1"/>
  <c r="FG54" i="45"/>
  <c r="BC54" i="45" s="1"/>
  <c r="FJ29" i="45"/>
  <c r="BD29" i="45" s="1"/>
  <c r="FJ32" i="45"/>
  <c r="BD32" i="45" s="1"/>
  <c r="FJ44" i="45"/>
  <c r="BD44" i="45" s="1"/>
  <c r="FG45" i="45"/>
  <c r="BC45" i="45" s="1"/>
  <c r="BD46" i="57"/>
  <c r="BC46" i="57"/>
  <c r="BC50" i="57"/>
  <c r="BC42" i="57"/>
  <c r="E33" i="78"/>
  <c r="D41" i="78"/>
  <c r="D39" i="78"/>
  <c r="Q50" i="75"/>
  <c r="O46" i="81" s="1"/>
  <c r="Q49" i="75"/>
  <c r="O45" i="81" s="1"/>
  <c r="Q48" i="75"/>
  <c r="O44" i="81" s="1"/>
  <c r="FJ19" i="46"/>
  <c r="BD19" i="46" s="1"/>
  <c r="FJ31" i="45"/>
  <c r="BD31" i="45" s="1"/>
  <c r="FJ27" i="45"/>
  <c r="BD27" i="45" s="1"/>
  <c r="FG43" i="45"/>
  <c r="BC43" i="45" s="1"/>
  <c r="FG54" i="55"/>
  <c r="BC54" i="55" s="1"/>
  <c r="FG46" i="55"/>
  <c r="BC46" i="55" s="1"/>
  <c r="FG22" i="55"/>
  <c r="BC22" i="55" s="1"/>
  <c r="FG26" i="55"/>
  <c r="BC26" i="55" s="1"/>
  <c r="FJ19" i="56"/>
  <c r="BD19" i="56" s="1"/>
  <c r="E49" i="75"/>
  <c r="C45" i="81" s="1"/>
  <c r="N8" i="75"/>
  <c r="L4" i="81" s="1"/>
  <c r="FJ18" i="53"/>
  <c r="BD18" i="53" s="1"/>
  <c r="FG32" i="45"/>
  <c r="BC32" i="45" s="1"/>
  <c r="FJ43" i="45"/>
  <c r="BD43" i="45" s="1"/>
  <c r="FG53" i="45"/>
  <c r="BC53" i="45" s="1"/>
  <c r="FG47" i="45"/>
  <c r="BC47" i="45" s="1"/>
  <c r="FJ23" i="45"/>
  <c r="BD23" i="45" s="1"/>
  <c r="FJ53" i="45"/>
  <c r="BD53" i="45" s="1"/>
  <c r="FG42" i="55"/>
  <c r="BC42" i="55" s="1"/>
  <c r="FG38" i="55"/>
  <c r="BC38" i="55" s="1"/>
  <c r="FG30" i="55"/>
  <c r="BC30" i="55" s="1"/>
  <c r="E43" i="78"/>
  <c r="D31" i="78"/>
  <c r="M50" i="75"/>
  <c r="K46" i="81" s="1"/>
  <c r="M49" i="75"/>
  <c r="K45" i="81" s="1"/>
  <c r="M48" i="75"/>
  <c r="K44" i="81" s="1"/>
  <c r="D35" i="78"/>
  <c r="O50" i="75"/>
  <c r="M46" i="81" s="1"/>
  <c r="O49" i="75"/>
  <c r="M45" i="81" s="1"/>
  <c r="O48" i="75"/>
  <c r="M44" i="81" s="1"/>
  <c r="FG44" i="56"/>
  <c r="BC44" i="56" s="1"/>
  <c r="FG21" i="56"/>
  <c r="BC21" i="56" s="1"/>
  <c r="E27" i="78"/>
  <c r="FG17" i="56"/>
  <c r="BC17" i="56" s="1"/>
  <c r="BD17" i="57"/>
  <c r="F49" i="75"/>
  <c r="D45" i="81" s="1"/>
  <c r="F50" i="75"/>
  <c r="D46" i="81" s="1"/>
  <c r="F48" i="75"/>
  <c r="D44" i="81" s="1"/>
  <c r="D18" i="78"/>
  <c r="G50" i="75"/>
  <c r="E46" i="81" s="1"/>
  <c r="G49" i="75"/>
  <c r="E45" i="81" s="1"/>
  <c r="G48" i="75"/>
  <c r="E44" i="81" s="1"/>
  <c r="I8" i="75"/>
  <c r="G4" i="81" s="1"/>
  <c r="D24" i="78"/>
  <c r="J50" i="75"/>
  <c r="H46" i="81" s="1"/>
  <c r="J49" i="75"/>
  <c r="H45" i="81" s="1"/>
  <c r="J48" i="75"/>
  <c r="H44" i="81" s="1"/>
  <c r="L8" i="75"/>
  <c r="J4" i="81" s="1"/>
  <c r="FG17" i="48"/>
  <c r="BC17" i="48" s="1"/>
  <c r="FG18" i="51"/>
  <c r="BC18" i="51" s="1"/>
  <c r="E29" i="78" s="1"/>
  <c r="FG53" i="58"/>
  <c r="BC53" i="58" s="1"/>
  <c r="E44" i="78"/>
  <c r="S8" i="75"/>
  <c r="Q4" i="81" s="1"/>
  <c r="D20" i="78"/>
  <c r="H48" i="75"/>
  <c r="F44" i="81" s="1"/>
  <c r="H50" i="75"/>
  <c r="F46" i="81" s="1"/>
  <c r="H49" i="75"/>
  <c r="F45" i="81" s="1"/>
  <c r="D26" i="78"/>
  <c r="K50" i="75"/>
  <c r="I46" i="81" s="1"/>
  <c r="K49" i="75"/>
  <c r="I45" i="81" s="1"/>
  <c r="K48" i="75"/>
  <c r="I44" i="81" s="1"/>
  <c r="P49" i="75"/>
  <c r="N45" i="81" s="1"/>
  <c r="FG17" i="52"/>
  <c r="BC17" i="52" s="1"/>
  <c r="FG50" i="55"/>
  <c r="BC50" i="55" s="1"/>
  <c r="FG34" i="55"/>
  <c r="BC34" i="55" s="1"/>
  <c r="FG46" i="52"/>
  <c r="BC46" i="52" s="1"/>
  <c r="FG42" i="45"/>
  <c r="BC42" i="45" s="1"/>
  <c r="S48" i="75"/>
  <c r="Q44" i="81" s="1"/>
  <c r="S50" i="75"/>
  <c r="Q46" i="81" s="1"/>
  <c r="D14" i="78"/>
  <c r="E48" i="75"/>
  <c r="C44" i="81" s="1"/>
  <c r="E50" i="75"/>
  <c r="C46" i="81" s="1"/>
  <c r="FJ36" i="45"/>
  <c r="BD36" i="45" s="1"/>
  <c r="FG50" i="45"/>
  <c r="BC50" i="45" s="1"/>
  <c r="FG51" i="45"/>
  <c r="BC51" i="45" s="1"/>
  <c r="FG52" i="45"/>
  <c r="BC52" i="45" s="1"/>
  <c r="FJ54" i="45"/>
  <c r="BD54" i="45" s="1"/>
  <c r="FJ56" i="45"/>
  <c r="BD56" i="45" s="1"/>
  <c r="FG37" i="45"/>
  <c r="BC37" i="45" s="1"/>
  <c r="FJ22" i="45"/>
  <c r="BD22" i="45" s="1"/>
  <c r="FJ51" i="45"/>
  <c r="BD51" i="45" s="1"/>
  <c r="FG40" i="45"/>
  <c r="BC40" i="45" s="1"/>
  <c r="FJ33" i="45"/>
  <c r="BD33" i="45" s="1"/>
  <c r="FG22" i="45"/>
  <c r="BC22" i="45" s="1"/>
  <c r="FJ50" i="45"/>
  <c r="BD50" i="45" s="1"/>
  <c r="FG44" i="45"/>
  <c r="BC44" i="45" s="1"/>
  <c r="FG41" i="45"/>
  <c r="BC41" i="45" s="1"/>
  <c r="FG23" i="45"/>
  <c r="BC23" i="45" s="1"/>
  <c r="FG27" i="45"/>
  <c r="BC27" i="45" s="1"/>
  <c r="FG24" i="45"/>
  <c r="BC24" i="45" s="1"/>
  <c r="FG25" i="45"/>
  <c r="BC25" i="45" s="1"/>
  <c r="FJ19" i="45"/>
  <c r="BD19" i="45" s="1"/>
  <c r="FG29" i="45"/>
  <c r="BC29" i="45" s="1"/>
  <c r="FG35" i="45"/>
  <c r="BC35" i="45" s="1"/>
  <c r="FG48" i="45"/>
  <c r="BC48" i="45" s="1"/>
  <c r="FJ37" i="45"/>
  <c r="BD37" i="45" s="1"/>
  <c r="FJ55" i="45"/>
  <c r="BD55" i="45" s="1"/>
  <c r="FJ24" i="45"/>
  <c r="BD24" i="45" s="1"/>
  <c r="FJ25" i="45"/>
  <c r="BD25" i="45" s="1"/>
  <c r="FJ28" i="45"/>
  <c r="BD28" i="45" s="1"/>
  <c r="FJ45" i="45"/>
  <c r="BD45" i="45" s="1"/>
  <c r="FG20" i="45"/>
  <c r="BC20" i="45" s="1"/>
  <c r="FG34" i="45"/>
  <c r="BC34" i="45" s="1"/>
  <c r="FG30" i="45"/>
  <c r="BC30" i="45" s="1"/>
  <c r="FG39" i="45"/>
  <c r="BC39" i="45" s="1"/>
  <c r="FG31" i="45"/>
  <c r="BC31" i="45" s="1"/>
  <c r="FG21" i="45"/>
  <c r="BC21" i="45" s="1"/>
  <c r="FG17" i="45"/>
  <c r="BC17" i="45" s="1"/>
  <c r="FJ41" i="45"/>
  <c r="BD41" i="45" s="1"/>
  <c r="FJ26" i="45"/>
  <c r="BD26" i="45" s="1"/>
  <c r="FJ40" i="45"/>
  <c r="BD40" i="45" s="1"/>
  <c r="FG33" i="45"/>
  <c r="BC33" i="45" s="1"/>
  <c r="FG36" i="45"/>
  <c r="BC36" i="45" s="1"/>
  <c r="FG19" i="45"/>
  <c r="BC19" i="45" s="1"/>
  <c r="FJ34" i="45"/>
  <c r="BD34" i="45" s="1"/>
  <c r="FG28" i="45"/>
  <c r="BC28" i="45" s="1"/>
  <c r="FJ30" i="45"/>
  <c r="BD30" i="45" s="1"/>
  <c r="FG38" i="45"/>
  <c r="BC38" i="45" s="1"/>
  <c r="FG26" i="45"/>
  <c r="BC26" i="45" s="1"/>
  <c r="FG19" i="58"/>
  <c r="BC19" i="58" s="1"/>
  <c r="FJ35" i="56"/>
  <c r="BD35" i="56" s="1"/>
  <c r="FG34" i="56"/>
  <c r="BC34" i="56" s="1"/>
  <c r="FJ45" i="56"/>
  <c r="BD45" i="56" s="1"/>
  <c r="FG40" i="56"/>
  <c r="BC40" i="56" s="1"/>
  <c r="FJ39" i="56"/>
  <c r="BD39" i="56" s="1"/>
  <c r="FG46" i="56"/>
  <c r="BC46" i="56" s="1"/>
  <c r="FG37" i="56"/>
  <c r="BC37" i="56" s="1"/>
  <c r="FJ36" i="56"/>
  <c r="BD36" i="56" s="1"/>
  <c r="FG23" i="56"/>
  <c r="BC23" i="56" s="1"/>
  <c r="FJ20" i="56"/>
  <c r="BD20" i="56" s="1"/>
  <c r="FJ24" i="56"/>
  <c r="BD24" i="56" s="1"/>
  <c r="FG33" i="56"/>
  <c r="BC33" i="56" s="1"/>
  <c r="FG26" i="56"/>
  <c r="BC26" i="56" s="1"/>
  <c r="FG51" i="56"/>
  <c r="BC51" i="56" s="1"/>
  <c r="FJ46" i="56"/>
  <c r="BD46" i="56" s="1"/>
  <c r="FG56" i="56"/>
  <c r="BC56" i="56" s="1"/>
  <c r="FG28" i="56"/>
  <c r="BC28" i="56" s="1"/>
  <c r="FJ51" i="56"/>
  <c r="BD51" i="56" s="1"/>
  <c r="FG43" i="56"/>
  <c r="BC43" i="56" s="1"/>
  <c r="FG18" i="54"/>
  <c r="BC18" i="54" s="1"/>
  <c r="E35" i="78" s="1"/>
  <c r="FG17" i="50"/>
  <c r="BC17" i="50" s="1"/>
  <c r="FG18" i="50"/>
  <c r="BC18" i="50" s="1"/>
  <c r="FG18" i="48"/>
  <c r="BC18" i="48" s="1"/>
  <c r="FG18" i="47"/>
  <c r="BC18" i="47" s="1"/>
  <c r="FG17" i="46"/>
  <c r="BC17" i="46" s="1"/>
  <c r="FJ18" i="46"/>
  <c r="BD18" i="46" s="1"/>
  <c r="FJ17" i="46"/>
  <c r="BD17" i="46" s="1"/>
  <c r="FG20" i="46"/>
  <c r="BC20" i="46" s="1"/>
  <c r="FJ23" i="44"/>
  <c r="BD23" i="44" s="1"/>
  <c r="FG30" i="44"/>
  <c r="BC30" i="44" s="1"/>
  <c r="FG18" i="57"/>
  <c r="BC18" i="57" s="1"/>
  <c r="E41" i="78" s="1"/>
  <c r="FG18" i="55"/>
  <c r="BC18" i="55" s="1"/>
  <c r="E37" i="78" s="1"/>
  <c r="FG18" i="52"/>
  <c r="BC18" i="52" s="1"/>
  <c r="FG18" i="49"/>
  <c r="BC18" i="49" s="1"/>
  <c r="FG19" i="46"/>
  <c r="BC19" i="46" s="1"/>
  <c r="FG18" i="46"/>
  <c r="BC18" i="46" s="1"/>
  <c r="FJ18" i="45"/>
  <c r="BD18" i="45" s="1"/>
  <c r="FG18" i="45"/>
  <c r="BC18" i="45" s="1"/>
  <c r="FJ17" i="45"/>
  <c r="BD17" i="45" s="1"/>
  <c r="D16" i="78"/>
  <c r="FG23" i="44"/>
  <c r="BC23" i="44" s="1"/>
  <c r="FJ22" i="44"/>
  <c r="BD22" i="44" s="1"/>
  <c r="BC48" i="57"/>
  <c r="BC51" i="57"/>
  <c r="BD51" i="57"/>
  <c r="BD20" i="57"/>
  <c r="BC20" i="57"/>
  <c r="BC39" i="57"/>
  <c r="BD39" i="57"/>
  <c r="BC53" i="57"/>
  <c r="BD53" i="57"/>
  <c r="BC29" i="57"/>
  <c r="BC41" i="57"/>
  <c r="BD33" i="57"/>
  <c r="BC25" i="57"/>
  <c r="BD25" i="57"/>
  <c r="BD55" i="57"/>
  <c r="BC19" i="57"/>
  <c r="BD19" i="57"/>
  <c r="BD43" i="57"/>
  <c r="BC31" i="57"/>
  <c r="BD31" i="57"/>
  <c r="BD23" i="57"/>
  <c r="BC36" i="57"/>
  <c r="FG52" i="56"/>
  <c r="BC52" i="56" s="1"/>
  <c r="FJ47" i="56"/>
  <c r="BD47" i="56" s="1"/>
  <c r="FG42" i="56"/>
  <c r="BC42" i="56" s="1"/>
  <c r="FJ17" i="56"/>
  <c r="BD17" i="56" s="1"/>
  <c r="FG45" i="56"/>
  <c r="BC45" i="56" s="1"/>
  <c r="FJ52" i="56"/>
  <c r="BD52" i="56" s="1"/>
  <c r="FG47" i="56"/>
  <c r="BC47" i="56" s="1"/>
  <c r="FJ40" i="56"/>
  <c r="BD40" i="56" s="1"/>
  <c r="FG39" i="56"/>
  <c r="BC39" i="56" s="1"/>
  <c r="FJ29" i="56"/>
  <c r="BD29" i="56" s="1"/>
  <c r="FG50" i="56"/>
  <c r="BC50" i="56" s="1"/>
  <c r="FG36" i="56"/>
  <c r="BC36" i="56" s="1"/>
  <c r="FJ27" i="56"/>
  <c r="BD27" i="56" s="1"/>
  <c r="FJ55" i="56"/>
  <c r="BD55" i="56" s="1"/>
  <c r="FJ50" i="56"/>
  <c r="BD50" i="56" s="1"/>
  <c r="FJ23" i="56"/>
  <c r="BD23" i="56" s="1"/>
  <c r="FG22" i="56"/>
  <c r="BC22" i="56" s="1"/>
  <c r="FJ34" i="56"/>
  <c r="BD34" i="56" s="1"/>
  <c r="FG32" i="56"/>
  <c r="BC32" i="56" s="1"/>
  <c r="FG35" i="56"/>
  <c r="BC35" i="56" s="1"/>
  <c r="FJ48" i="56"/>
  <c r="BD48" i="56" s="1"/>
  <c r="FJ18" i="56"/>
  <c r="BD18" i="56" s="1"/>
  <c r="FJ32" i="56"/>
  <c r="BD32" i="56" s="1"/>
  <c r="FG29" i="56"/>
  <c r="BC29" i="56" s="1"/>
  <c r="FG38" i="56"/>
  <c r="BC38" i="56" s="1"/>
  <c r="FJ22" i="56"/>
  <c r="BD22" i="56" s="1"/>
  <c r="FJ28" i="56"/>
  <c r="BD28" i="56" s="1"/>
  <c r="FG55" i="56"/>
  <c r="BC55" i="56" s="1"/>
  <c r="FJ44" i="56"/>
  <c r="BD44" i="56" s="1"/>
  <c r="FJ56" i="56"/>
  <c r="BD56" i="56" s="1"/>
  <c r="FJ33" i="56"/>
  <c r="BD33" i="56" s="1"/>
  <c r="FG48" i="56"/>
  <c r="BC48" i="56" s="1"/>
  <c r="FJ30" i="56"/>
  <c r="BD30" i="56" s="1"/>
  <c r="FJ49" i="56"/>
  <c r="BD49" i="56" s="1"/>
  <c r="FJ43" i="56"/>
  <c r="BD43" i="56" s="1"/>
  <c r="FJ41" i="56"/>
  <c r="BD41" i="56" s="1"/>
  <c r="FJ26" i="56"/>
  <c r="BD26" i="56" s="1"/>
  <c r="FG31" i="56"/>
  <c r="BC31" i="56" s="1"/>
  <c r="FG54" i="56"/>
  <c r="BC54" i="56" s="1"/>
  <c r="FG41" i="56"/>
  <c r="BC41" i="56" s="1"/>
  <c r="FJ31" i="56"/>
  <c r="BD31" i="56" s="1"/>
  <c r="FG30" i="56"/>
  <c r="BC30" i="56" s="1"/>
  <c r="FG18" i="56"/>
  <c r="BC18" i="56" s="1"/>
  <c r="FG53" i="56"/>
  <c r="BC53" i="56" s="1"/>
  <c r="FJ54" i="56"/>
  <c r="BD54" i="56" s="1"/>
  <c r="FJ25" i="56"/>
  <c r="BD25" i="56" s="1"/>
  <c r="FJ38" i="56"/>
  <c r="BD38" i="56" s="1"/>
  <c r="FJ21" i="56"/>
  <c r="BD21" i="56" s="1"/>
  <c r="FJ53" i="56"/>
  <c r="BD53" i="56" s="1"/>
  <c r="FG49" i="56"/>
  <c r="BC49" i="56" s="1"/>
  <c r="FJ42" i="56"/>
  <c r="BD42" i="56" s="1"/>
  <c r="FJ37" i="56"/>
  <c r="BD37" i="56" s="1"/>
  <c r="FG25" i="56"/>
  <c r="BC25" i="56" s="1"/>
  <c r="FG37" i="44"/>
  <c r="BC37" i="44" s="1"/>
  <c r="FG35" i="44"/>
  <c r="BC35" i="44" s="1"/>
  <c r="FG31" i="44"/>
  <c r="BC31" i="44" s="1"/>
  <c r="FG26" i="44"/>
  <c r="BC26" i="44" s="1"/>
  <c r="FJ37" i="44"/>
  <c r="BD37" i="44" s="1"/>
  <c r="FJ33" i="44"/>
  <c r="BD33" i="44" s="1"/>
  <c r="FJ35" i="44"/>
  <c r="BD35" i="44" s="1"/>
  <c r="FJ19" i="44"/>
  <c r="BD19" i="44" s="1"/>
  <c r="FJ18" i="44"/>
  <c r="BD18" i="44" s="1"/>
  <c r="FJ21" i="44"/>
  <c r="BD21" i="44" s="1"/>
  <c r="FJ20" i="44"/>
  <c r="BD20" i="44" s="1"/>
  <c r="FJ24" i="44"/>
  <c r="BD24" i="44" s="1"/>
  <c r="FG33" i="44"/>
  <c r="BC33" i="44" s="1"/>
  <c r="FJ32" i="44"/>
  <c r="BD32" i="44" s="1"/>
  <c r="FG34" i="44"/>
  <c r="BC34" i="44" s="1"/>
  <c r="FJ31" i="44"/>
  <c r="BD31" i="44" s="1"/>
  <c r="FJ30" i="44"/>
  <c r="BD30" i="44" s="1"/>
  <c r="FG29" i="44"/>
  <c r="BC29" i="44" s="1"/>
  <c r="FJ26" i="44"/>
  <c r="BD26" i="44" s="1"/>
  <c r="FG20" i="44"/>
  <c r="BC20" i="44" s="1"/>
  <c r="FG25" i="44"/>
  <c r="BC25" i="44" s="1"/>
  <c r="FG24" i="44"/>
  <c r="BC24" i="44" s="1"/>
  <c r="FG19" i="44"/>
  <c r="BC19" i="44" s="1"/>
  <c r="FG18" i="44"/>
  <c r="BC18" i="44" s="1"/>
  <c r="FJ34" i="44"/>
  <c r="BD34" i="44" s="1"/>
  <c r="FJ29" i="44"/>
  <c r="BD29" i="44" s="1"/>
  <c r="FG22" i="44"/>
  <c r="BC22" i="44" s="1"/>
  <c r="FJ25" i="44"/>
  <c r="BD25" i="44" s="1"/>
  <c r="FG36" i="44"/>
  <c r="BC36" i="44" s="1"/>
  <c r="FJ28" i="44"/>
  <c r="BD28" i="44" s="1"/>
  <c r="FJ27" i="44"/>
  <c r="BD27" i="44" s="1"/>
  <c r="FG21" i="44"/>
  <c r="BC21" i="44" s="1"/>
  <c r="FJ36" i="44"/>
  <c r="BD36" i="44" s="1"/>
  <c r="FG27" i="44"/>
  <c r="BC27" i="44" s="1"/>
  <c r="FG32" i="44"/>
  <c r="BC32" i="44" s="1"/>
  <c r="FG28" i="44"/>
  <c r="BC28" i="44" s="1"/>
  <c r="FJ17" i="44"/>
  <c r="BD17" i="44" s="1"/>
  <c r="E15" i="78" s="1"/>
  <c r="FG17" i="44"/>
  <c r="BC44" i="57" l="1"/>
  <c r="BC38" i="57"/>
  <c r="E34" i="78"/>
  <c r="BC52" i="57"/>
  <c r="BC49" i="57"/>
  <c r="BD40" i="57"/>
  <c r="BC27" i="57"/>
  <c r="P50" i="75"/>
  <c r="N46" i="81" s="1"/>
  <c r="BC54" i="57"/>
  <c r="BC24" i="57"/>
  <c r="BD21" i="57"/>
  <c r="BC56" i="57"/>
  <c r="BD35" i="57"/>
  <c r="E20" i="78"/>
  <c r="P48" i="75"/>
  <c r="N44" i="81" s="1"/>
  <c r="R48" i="75"/>
  <c r="P44" i="81" s="1"/>
  <c r="BC22" i="57"/>
  <c r="BD45" i="57"/>
  <c r="D37" i="78"/>
  <c r="R49" i="75"/>
  <c r="P45" i="81" s="1"/>
  <c r="R50" i="75"/>
  <c r="P46" i="81" s="1"/>
  <c r="BC47" i="57"/>
  <c r="BD37" i="57"/>
  <c r="BD30" i="57"/>
  <c r="S4" i="81"/>
  <c r="T26" i="81" s="1"/>
  <c r="BC34" i="57"/>
  <c r="S49" i="75"/>
  <c r="Q45" i="81" s="1"/>
  <c r="T41" i="81"/>
  <c r="T35" i="81"/>
  <c r="T43" i="81"/>
  <c r="T40" i="81"/>
  <c r="T34" i="81"/>
  <c r="T38" i="81"/>
  <c r="T30" i="81"/>
  <c r="T33" i="81"/>
  <c r="T29" i="81"/>
  <c r="T39" i="81"/>
  <c r="T42" i="81"/>
  <c r="T36" i="81"/>
  <c r="T32" i="81"/>
  <c r="T37" i="81"/>
  <c r="T28" i="81"/>
  <c r="BC26" i="57"/>
  <c r="T25" i="81"/>
  <c r="T6" i="81"/>
  <c r="T12" i="81"/>
  <c r="T17" i="81"/>
  <c r="T13" i="81"/>
  <c r="T10" i="81"/>
  <c r="T16" i="81"/>
  <c r="T4" i="81"/>
  <c r="R4" i="81"/>
  <c r="E24" i="78"/>
  <c r="BC32" i="57"/>
  <c r="D43" i="78"/>
  <c r="BD28" i="57"/>
  <c r="E17" i="78"/>
  <c r="E16" i="78"/>
  <c r="E31" i="78"/>
  <c r="E22" i="78"/>
  <c r="E40" i="78"/>
  <c r="BD18" i="57"/>
  <c r="E42" i="78" s="1"/>
  <c r="E18" i="78"/>
  <c r="E26" i="78"/>
  <c r="D29" i="78"/>
  <c r="L48" i="75"/>
  <c r="J44" i="81" s="1"/>
  <c r="L50" i="75"/>
  <c r="J46" i="81" s="1"/>
  <c r="L49" i="75"/>
  <c r="J45" i="81" s="1"/>
  <c r="D22" i="78"/>
  <c r="I50" i="75"/>
  <c r="G46" i="81" s="1"/>
  <c r="I49" i="75"/>
  <c r="G45" i="81" s="1"/>
  <c r="I48" i="75"/>
  <c r="G44" i="81" s="1"/>
  <c r="E19" i="78"/>
  <c r="E39" i="78"/>
  <c r="D33" i="78"/>
  <c r="N50" i="75"/>
  <c r="L46" i="81" s="1"/>
  <c r="N49" i="75"/>
  <c r="L45" i="81" s="1"/>
  <c r="N48" i="75"/>
  <c r="L44" i="81" s="1"/>
  <c r="BC17" i="44"/>
  <c r="E14" i="78" s="1"/>
  <c r="T14" i="81" l="1"/>
  <c r="T8" i="81"/>
  <c r="T5" i="81"/>
  <c r="T7" i="81"/>
  <c r="T21" i="81"/>
  <c r="T11" i="81"/>
  <c r="T20" i="81"/>
  <c r="T22" i="81"/>
  <c r="T19" i="81"/>
  <c r="T24" i="81"/>
  <c r="T23" i="81"/>
  <c r="T18" i="81"/>
  <c r="T15" i="81"/>
  <c r="T9" i="81"/>
  <c r="T27" i="81"/>
  <c r="A37" i="6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K6" authorId="0" shapeId="0" xr:uid="{00000000-0006-0000-4200-000001000000}">
      <text>
        <r>
          <rPr>
            <b/>
            <sz val="9"/>
            <color indexed="81"/>
            <rFont val="Tahoma"/>
            <family val="2"/>
          </rPr>
          <t>Baik, mampu menerapkan Dwi Darma maupun Dasa Darma, Cakap memahami sejarah dan teknik kepramukaan</t>
        </r>
      </text>
    </comment>
  </commentList>
</comments>
</file>

<file path=xl/sharedStrings.xml><?xml version="1.0" encoding="utf-8"?>
<sst xmlns="http://schemas.openxmlformats.org/spreadsheetml/2006/main" count="2552" uniqueCount="409">
  <si>
    <t>KURIKULUM MERDEKA</t>
  </si>
  <si>
    <t>Dibuat oleh : Ayu Chandra Astari - 088805566108 (WA only)</t>
  </si>
  <si>
    <t>Nama Sekolah</t>
  </si>
  <si>
    <t>:</t>
  </si>
  <si>
    <t>No</t>
  </si>
  <si>
    <t>Mata Pelajaran</t>
  </si>
  <si>
    <t>NPSN</t>
  </si>
  <si>
    <t>NSS</t>
  </si>
  <si>
    <t>Alamat Sekolah</t>
  </si>
  <si>
    <t>Kode Pos</t>
  </si>
  <si>
    <t>Desa / Kelurahan</t>
  </si>
  <si>
    <t>Kecamatan</t>
  </si>
  <si>
    <t>Kabupaten / Kota</t>
  </si>
  <si>
    <t>Provinsi</t>
  </si>
  <si>
    <t>Website</t>
  </si>
  <si>
    <t>E-mail</t>
  </si>
  <si>
    <t>Nama Kepala Sekolah</t>
  </si>
  <si>
    <t>NIP</t>
  </si>
  <si>
    <t>Kelas</t>
  </si>
  <si>
    <t>Fase</t>
  </si>
  <si>
    <t>Semester</t>
  </si>
  <si>
    <t>Kembali ke halaman awal</t>
  </si>
  <si>
    <t>Tahun Pelajaran</t>
  </si>
  <si>
    <t>Kembali ke halaman sebelumnya</t>
  </si>
  <si>
    <t>Tempat/Tanggal Rapor</t>
  </si>
  <si>
    <t>Nama Wali Kelas</t>
  </si>
  <si>
    <t>KETERANGAN</t>
  </si>
  <si>
    <t>DATA SEKOLAH</t>
  </si>
  <si>
    <t>NO</t>
  </si>
  <si>
    <t>NIS</t>
  </si>
  <si>
    <t>NISN</t>
  </si>
  <si>
    <t>NAMA PESERTA DIDIK</t>
  </si>
  <si>
    <t>L/P</t>
  </si>
  <si>
    <t>TEMPAT LAHIR</t>
  </si>
  <si>
    <t>TANGGAL LAHIR</t>
  </si>
  <si>
    <t>AGAMA</t>
  </si>
  <si>
    <t>PENDIDIKAN SEBELUMNYA</t>
  </si>
  <si>
    <t>ALAMAT PESERTA DIDIK</t>
  </si>
  <si>
    <t>ORANG TUA</t>
  </si>
  <si>
    <t>WALI PESERTA DIDIK</t>
  </si>
  <si>
    <t>KEGIATAN EKTRAKURIKULER</t>
  </si>
  <si>
    <t>Tinggi Badan</t>
  </si>
  <si>
    <t>Berat Badan</t>
  </si>
  <si>
    <t>Kondisi Kesehatan</t>
  </si>
  <si>
    <t>Prestasi</t>
  </si>
  <si>
    <t>KEHADIRAN</t>
  </si>
  <si>
    <t>SARAN - SARAN</t>
  </si>
  <si>
    <t>NAMA AYAH</t>
  </si>
  <si>
    <t>NAMA IBU</t>
  </si>
  <si>
    <t>PEKERJAAN AYAH</t>
  </si>
  <si>
    <t>PEKERJAAN IBU</t>
  </si>
  <si>
    <t>ALAMAT ORANG TUA</t>
  </si>
  <si>
    <t>JALAN</t>
  </si>
  <si>
    <t>KELURAHAN/  DESA</t>
  </si>
  <si>
    <t>KECAMATAN</t>
  </si>
  <si>
    <t>KAB./KOTA</t>
  </si>
  <si>
    <t>PROPINSI</t>
  </si>
  <si>
    <t>NAMA WALI</t>
  </si>
  <si>
    <t>PEKERJAAN</t>
  </si>
  <si>
    <t>ALAMAT WALI</t>
  </si>
  <si>
    <t>NOMOR TELEPHON</t>
  </si>
  <si>
    <t>Semester 1</t>
  </si>
  <si>
    <t>Semester 2</t>
  </si>
  <si>
    <t>Pendengaran</t>
  </si>
  <si>
    <t>Penglihatan</t>
  </si>
  <si>
    <t>Gigi</t>
  </si>
  <si>
    <t>…</t>
  </si>
  <si>
    <t>Kesenian</t>
  </si>
  <si>
    <t>Olahraga</t>
  </si>
  <si>
    <t>Sains</t>
  </si>
  <si>
    <t>S</t>
  </si>
  <si>
    <t>I</t>
  </si>
  <si>
    <t>A</t>
  </si>
  <si>
    <t>SARAN 1</t>
  </si>
  <si>
    <t>PROFIL PENGEMBANG</t>
  </si>
  <si>
    <t>Nama</t>
  </si>
  <si>
    <t>Unit Kerja</t>
  </si>
  <si>
    <t>Kota</t>
  </si>
  <si>
    <t>Jabatan</t>
  </si>
  <si>
    <t>LPTK</t>
  </si>
  <si>
    <t>Email</t>
  </si>
  <si>
    <t>Pengalaman</t>
  </si>
  <si>
    <t>Tempat / Tanggal Lahir</t>
  </si>
  <si>
    <t>Pendidikan</t>
  </si>
  <si>
    <t>No WA</t>
  </si>
  <si>
    <t>Ayu Chandra Astari, S.Pd., M.Pd.</t>
  </si>
  <si>
    <t>Malang, 6 November 1985</t>
  </si>
  <si>
    <t>SDN Oro-Oro Ombo 02</t>
  </si>
  <si>
    <t>Kota Batu</t>
  </si>
  <si>
    <t>Jawa Timur</t>
  </si>
  <si>
    <t>Guru Kelas</t>
  </si>
  <si>
    <t>Magister Pendidikan Dasar Konsentrasi Guru Kelas</t>
  </si>
  <si>
    <t>Universitas Negeri Malang</t>
  </si>
  <si>
    <t>088805566108</t>
  </si>
  <si>
    <t>ayuchandraastari@gmail.com</t>
  </si>
  <si>
    <t>Instruktur Nasional Program Sekolah Penggerak Tahun 2021</t>
  </si>
  <si>
    <t>Narasumber Nasional Rumpun Kurikulum Bimtek Fasilitator Sekolah Penggerak Tahun 2022</t>
  </si>
  <si>
    <t>INTRAKURIKULER</t>
  </si>
  <si>
    <t>MUATAN LOKAL</t>
  </si>
  <si>
    <t xml:space="preserve">Tuliskan Muatan Lokal yang anda berikan di sekolah anda. Tuliskan pada bagian yang berwarna putih. </t>
  </si>
  <si>
    <t>Mata Pelajaran Muatan Lokal</t>
  </si>
  <si>
    <t>EKSTRAKURIKULER</t>
  </si>
  <si>
    <t xml:space="preserve">Tuliskan Program Ekstrakurikuler yang diberikan di sekolah anda. Tuliskan pada bagian yang berwarna putih. </t>
  </si>
  <si>
    <t>Program Ekstrakurikuler</t>
  </si>
  <si>
    <t>TUJUAN PEMBELAJARAN</t>
  </si>
  <si>
    <t xml:space="preserve">Silahkan Input Tujuan Pembelajaran Tiap Mata Pelajaran anda untuk 1 semester ini. Tuliskan hanya pada bagian yang berwarna putih. </t>
  </si>
  <si>
    <t>TUJUAN PEMBELAJARAN MAPEL INTRAKURIKULER</t>
  </si>
  <si>
    <t>LINGKUP MATERI</t>
  </si>
  <si>
    <t>Tujuan Pembelajaran</t>
  </si>
  <si>
    <t>ASESMEN FORMATIF</t>
  </si>
  <si>
    <t>TP 1</t>
  </si>
  <si>
    <t>TP 2</t>
  </si>
  <si>
    <t>KKTP</t>
  </si>
  <si>
    <t>TP 3</t>
  </si>
  <si>
    <t>TP 4</t>
  </si>
  <si>
    <t>TP 5</t>
  </si>
  <si>
    <t>TP 6</t>
  </si>
  <si>
    <t>TP 7</t>
  </si>
  <si>
    <t>TP 8</t>
  </si>
  <si>
    <t>TP 9</t>
  </si>
  <si>
    <t>TP 10</t>
  </si>
  <si>
    <t>TP 11</t>
  </si>
  <si>
    <t>TP 12</t>
  </si>
  <si>
    <t>TP 13</t>
  </si>
  <si>
    <t>TP 14</t>
  </si>
  <si>
    <t>Nama Siswa</t>
  </si>
  <si>
    <t>TP 15</t>
  </si>
  <si>
    <t>TP 16</t>
  </si>
  <si>
    <t>TP 17</t>
  </si>
  <si>
    <t>TP 18</t>
  </si>
  <si>
    <t>TP 19</t>
  </si>
  <si>
    <t>TP 20</t>
  </si>
  <si>
    <t>TP 21</t>
  </si>
  <si>
    <t>TP 22</t>
  </si>
  <si>
    <t>TP 23</t>
  </si>
  <si>
    <t>TP 24</t>
  </si>
  <si>
    <t>TP 25</t>
  </si>
  <si>
    <t>INPUT ASESMEN FORMATIF</t>
  </si>
  <si>
    <t>Petunjuk Pengisian :</t>
  </si>
  <si>
    <t>Tampil/Tidak</t>
  </si>
  <si>
    <t>kktp</t>
  </si>
  <si>
    <t>mencapai</t>
  </si>
  <si>
    <t>tidak mencapai</t>
  </si>
  <si>
    <t>Rapor ini berasumsi bahwa guru telah melakukan penilaian formatif dan direkap dalam lembar tersendiri</t>
  </si>
  <si>
    <t>Contoh :</t>
  </si>
  <si>
    <t>Pada TP 1, siswa mencapai KKTP tapi tidak ingin ditampilkan dalam rapor. Pilih KKTP = 1, dan Tampil/Tidak = 0.</t>
  </si>
  <si>
    <t>Pada TP 2, siswa tidak mencapai KKTP tapi ingin ditampilkan dalam rapor. Pilih KKTP = 0, dan Tampil/Tidak = 1.</t>
  </si>
  <si>
    <t>Pada Kolom KKTP, pilih '0' jika siswa tidak memenuhi KKTP, Pilih '1' jika siswa memenuhi KKTP. Bisa juga diketikkan langsung angka 1 atau 0</t>
  </si>
  <si>
    <t>Pada Kolom Tampil/Tidak, pilih '0' jika tidak ingin menampilkan TP tersebut di deskripsi rapor, pilih '1' jika ingin menampilkan TP di deskripsi rapor. Bisa juga diketikkan langsung angka 1 atau 0</t>
  </si>
  <si>
    <t>Isilah hanya pada TP yang diinginkan</t>
  </si>
  <si>
    <t>masuk dalam deskripsi rapor</t>
  </si>
  <si>
    <t>Asesmen Formatif bertujuan untuk memperbaiki proses pembelajaran baik bagi guru maupun siswa. Hasil asesmen formatif tidak</t>
  </si>
  <si>
    <t>ASESMEN SUMATIF</t>
  </si>
  <si>
    <t>Asesmen Sumatif bertujuan untuk mengevaluasi hasil belajar siswa pada tiap lingkup materi. Hasil asesmen sumatif digunakan</t>
  </si>
  <si>
    <t xml:space="preserve">untuk pengolahan nilai pada laporan hasil belajar siswa (rapor). </t>
  </si>
  <si>
    <t>Asesmen Sumatif dilaksanakan tiap akhir lingkup materi dan/atau akhir semester.</t>
  </si>
  <si>
    <t>Asesmen Sumatif Akhir Semester tidak wajib untuk dilakukan, kewenangan diserahkan pada sekolah.</t>
  </si>
  <si>
    <t>Non Tes</t>
  </si>
  <si>
    <t>Tes</t>
  </si>
  <si>
    <t>NA Sumatif Akhir Semester</t>
  </si>
  <si>
    <t>NA Sumatif Lingkup Materi</t>
  </si>
  <si>
    <t>Nilai Rapor</t>
  </si>
  <si>
    <t>Sumatif 2</t>
  </si>
  <si>
    <t>Sumatif 3</t>
  </si>
  <si>
    <t>Sumatif 4</t>
  </si>
  <si>
    <t>Sumatif 5</t>
  </si>
  <si>
    <t>Sumatif 6</t>
  </si>
  <si>
    <t>Sumatif 7</t>
  </si>
  <si>
    <t>Sumatif 8</t>
  </si>
  <si>
    <t>Sumatif 9</t>
  </si>
  <si>
    <t>Sumatif 10</t>
  </si>
  <si>
    <t>Sumatif     1</t>
  </si>
  <si>
    <t>Isilah dengan nilai kuantitatif sejumlah asesmen sumatif yang sudah dilakukan (tidak harus diisi semua)</t>
  </si>
  <si>
    <t>Sumatif Akhir Lingkup Materi (Wajib)</t>
  </si>
  <si>
    <t>Bentuk asesmen sumatif tidak hanya tes tulis saja bisa beragam (proyek, unjuk kerja, observasi, dll.)</t>
  </si>
  <si>
    <t>Ini adalah rangkuman hasil penilaian asesmen sumatif akhir lingkup materi dan/atau sumatif akhir semester. Tidak perlu dilakukan perubahan apapun.</t>
  </si>
  <si>
    <t>NILAI AKHIR ASESMEN SUMATIF</t>
  </si>
  <si>
    <t>DESKRIPSI PENILAIAN EKSTRAKURIKULER</t>
  </si>
  <si>
    <t>Pilihan Ekstrakurikuler 1</t>
  </si>
  <si>
    <t>Pilihan Ekstrakurikuler 2</t>
  </si>
  <si>
    <t>Pilihan Ekstrakurikuler 3</t>
  </si>
  <si>
    <t>Pilihan Ekstrakurikuler 5</t>
  </si>
  <si>
    <t>Pilihan Ekstrakurikuler 4</t>
  </si>
  <si>
    <t>Deskripsi Ekstrakurikuler 1</t>
  </si>
  <si>
    <t>Deskripsi Ekstrakurikuler 2</t>
  </si>
  <si>
    <t>Deskripsi Ekstrakurikuler 3</t>
  </si>
  <si>
    <t>Deskripsi Ekstrakurikuler 4</t>
  </si>
  <si>
    <t>Deskripsi Ekstrakurikuler 5</t>
  </si>
  <si>
    <t xml:space="preserve">Pilihlah Pilihan Ekstrakurikuler sesuai dengan pilihan siswa. </t>
  </si>
  <si>
    <t xml:space="preserve">Pada deskripsi Ekstrakurikuler 1, tuliskan capaian pembelajaran siswa dalam program ekstrakurikuler yang dipilihnya secara kualitatif. </t>
  </si>
  <si>
    <t>KLIK UNTUK CONTOH DESKRIPSI</t>
  </si>
  <si>
    <t xml:space="preserve">R A P O R </t>
  </si>
  <si>
    <t>PESERTA DIDIK</t>
  </si>
  <si>
    <t>SEKOLAH DASAR</t>
  </si>
  <si>
    <t>(SD)</t>
  </si>
  <si>
    <t>Nama Peserta Didik :</t>
  </si>
  <si>
    <t>KEMENTERIAN PENDIDIKAN DAN KEBUDAYAAN</t>
  </si>
  <si>
    <t>REPUBLIK INDONESIA</t>
  </si>
  <si>
    <t>R A P O R</t>
  </si>
  <si>
    <t>SEKOLAH DASAR ( SD )</t>
  </si>
  <si>
    <t>IDENTITAS PESERTA DIDIK</t>
  </si>
  <si>
    <t>Nama Peserta Didik</t>
  </si>
  <si>
    <t>Tempat, Tanggal Lahir</t>
  </si>
  <si>
    <t>Jenis Kelamin</t>
  </si>
  <si>
    <t>Agama</t>
  </si>
  <si>
    <t>Pendidikan sebelumnya</t>
  </si>
  <si>
    <t>Alamat Peserta Didik</t>
  </si>
  <si>
    <t>Nama Orang Tua</t>
  </si>
  <si>
    <t>Ayah</t>
  </si>
  <si>
    <t>Ibu</t>
  </si>
  <si>
    <t>Pekerjaan Orang Tua</t>
  </si>
  <si>
    <t>Alamat Orang Tua</t>
  </si>
  <si>
    <t>Jalan</t>
  </si>
  <si>
    <t>Kelurahan/Desa</t>
  </si>
  <si>
    <t>Wali Peserta Didik</t>
  </si>
  <si>
    <t>Pekerjaan</t>
  </si>
  <si>
    <t>Alamat</t>
  </si>
  <si>
    <t>Kepala Sekolah,</t>
  </si>
  <si>
    <t>NIS / NISN</t>
  </si>
  <si>
    <t>LAPORAN HASIL BELAJAR</t>
  </si>
  <si>
    <t>●</t>
  </si>
  <si>
    <t>Untuk melihat hasil sebelum di print Klik Print Preview</t>
  </si>
  <si>
    <t>(RAPOR)</t>
  </si>
  <si>
    <t>Untuk mencetak rapor, klik Print Out</t>
  </si>
  <si>
    <t xml:space="preserve">Jika tombol tidak berfungsi, cek di bagian atas biasanya </t>
  </si>
  <si>
    <t xml:space="preserve">ada Security Warning Macros have been disabled. </t>
  </si>
  <si>
    <t>Untuk mengaktifkannya, klik Enable Content di sebelah</t>
  </si>
  <si>
    <t>pesan tersebut.</t>
  </si>
  <si>
    <t>Sekolah</t>
  </si>
  <si>
    <t>Muatan Pelajaran</t>
  </si>
  <si>
    <t>Nilai   Akhir</t>
  </si>
  <si>
    <t>Capaian Kompetensi</t>
  </si>
  <si>
    <t>Ekstrakurikuler</t>
  </si>
  <si>
    <t>Keterangan</t>
  </si>
  <si>
    <t>Ketidakhadiran</t>
  </si>
  <si>
    <t>Sakit</t>
  </si>
  <si>
    <t>hari</t>
  </si>
  <si>
    <t>Izin</t>
  </si>
  <si>
    <t>Tanpa Keterangan</t>
  </si>
  <si>
    <t>Orang Tua,</t>
  </si>
  <si>
    <t>…………………………………………………..</t>
  </si>
  <si>
    <t>Mengetahui,</t>
  </si>
  <si>
    <t>Kepala Sekolah</t>
  </si>
  <si>
    <t>Deskripsi Capaian Tertinggi dalam Rapor</t>
  </si>
  <si>
    <t>Deskripsi Capaian Terendah dalam Rapor</t>
  </si>
  <si>
    <t>KETERANGAN PINDAH SEKOLAH</t>
  </si>
  <si>
    <t>Nama Peserta Didik : ………………………………………………………</t>
  </si>
  <si>
    <t>Tanggal</t>
  </si>
  <si>
    <t>Kelas yang Ditinggalkan</t>
  </si>
  <si>
    <t>Alasan</t>
  </si>
  <si>
    <t>Tanda Tangan Kepala sekolah, Stempel Sekolah dan Tanda Tangan Orang Tua/Wali</t>
  </si>
  <si>
    <t>…………., …………………………………….</t>
  </si>
  <si>
    <t>____________________________</t>
  </si>
  <si>
    <t>NIP.</t>
  </si>
  <si>
    <t>Orang Tua/Wali</t>
  </si>
  <si>
    <t>No.</t>
  </si>
  <si>
    <t>MASUK</t>
  </si>
  <si>
    <t>1.</t>
  </si>
  <si>
    <t>Nomor Induk</t>
  </si>
  <si>
    <t>Masuk di Sekolah ini :</t>
  </si>
  <si>
    <t>a. Tanggal</t>
  </si>
  <si>
    <t>b. Di Kelas</t>
  </si>
  <si>
    <t>c. Tahun Pelajaran</t>
  </si>
  <si>
    <t>Mengetahui</t>
  </si>
  <si>
    <t>………………., …………………………………..</t>
  </si>
  <si>
    <t>NIP………………………………………………</t>
  </si>
  <si>
    <t>BUKU INDUK</t>
  </si>
  <si>
    <t>Nilai</t>
  </si>
  <si>
    <t>KETIDAKHADIRAN</t>
  </si>
  <si>
    <t>PENILAIAN HASIL BELAJAR INTRAKURIKULER</t>
  </si>
  <si>
    <t>Petunjuk Pengisian:</t>
  </si>
  <si>
    <t>Isikan data tentang sekolah anda</t>
  </si>
  <si>
    <t xml:space="preserve">Tuliskan pada bagian yang berwarna </t>
  </si>
  <si>
    <t>putih</t>
  </si>
  <si>
    <t>DATA SISWA</t>
  </si>
  <si>
    <t xml:space="preserve">Tuliskan nama mata pelajaran yang disajikan di kelas anda. Tuliskan pada bagian yang berwarna putih. </t>
  </si>
  <si>
    <t>Termasuk mata Pelajaran Muatan Lokal.</t>
  </si>
  <si>
    <t>Asesmen Sumatif Akhir Semester tidak wajib untuk dilakukan, kewenangan diserahkan pada sekolah. Bisa dilakukan salah 1 atau keduanya (tes/non tes)</t>
  </si>
  <si>
    <t>Sumatif Akhir         Semester (Tidak Wajib)</t>
  </si>
  <si>
    <t>Petunjuk</t>
  </si>
  <si>
    <t xml:space="preserve">Mulailah secara berurutan dari kiri ke kanan. </t>
  </si>
  <si>
    <t>Isilah terlebih dahulu menu Informasi Umum</t>
  </si>
  <si>
    <t>B</t>
  </si>
  <si>
    <t>C</t>
  </si>
  <si>
    <t>D</t>
  </si>
  <si>
    <t>E</t>
  </si>
  <si>
    <t>F</t>
  </si>
  <si>
    <t>I (Satu)</t>
  </si>
  <si>
    <t>II (Dua)</t>
  </si>
  <si>
    <t>Tahun Ajaran</t>
  </si>
  <si>
    <t>I (satu)</t>
  </si>
  <si>
    <t>II (dua)</t>
  </si>
  <si>
    <t>III (tiga)</t>
  </si>
  <si>
    <t>IV (empat)</t>
  </si>
  <si>
    <t>V (lima)</t>
  </si>
  <si>
    <t>VI (enam)</t>
  </si>
  <si>
    <t>VII (tujuh)</t>
  </si>
  <si>
    <t>VIII (delapan)</t>
  </si>
  <si>
    <t>IX (sembilan)</t>
  </si>
  <si>
    <t>X (sepuluh)</t>
  </si>
  <si>
    <t>XI (sebelas)</t>
  </si>
  <si>
    <t>XII (dua belas)</t>
  </si>
  <si>
    <t>G</t>
  </si>
  <si>
    <t>H</t>
  </si>
  <si>
    <t>J</t>
  </si>
  <si>
    <t xml:space="preserve">digunakan dalam pengolahan rapor namun sebagai bahan pertimbangan untuk membuat deskripsi pada laporan hasil belajar siswa. </t>
  </si>
  <si>
    <t>Nilai Rata-Rata</t>
  </si>
  <si>
    <t>Nilai Tertinggi</t>
  </si>
  <si>
    <t>Nilai Terendah</t>
  </si>
  <si>
    <t>Jumlah</t>
  </si>
  <si>
    <t>Rata-rata</t>
  </si>
  <si>
    <t xml:space="preserve">  </t>
  </si>
  <si>
    <t>Rank</t>
  </si>
  <si>
    <t>Riau</t>
  </si>
  <si>
    <t>Pekanbaru</t>
  </si>
  <si>
    <t>Tuah Madani</t>
  </si>
  <si>
    <t>SMP IT AZIZIYYAH PEKANBARU</t>
  </si>
  <si>
    <t>20.4.09.60.01.114</t>
  </si>
  <si>
    <t>JL. Cipta Karya - PANAM</t>
  </si>
  <si>
    <t>Sialang munggu</t>
  </si>
  <si>
    <t>smpitaziziyyahpku@gmail.com</t>
  </si>
  <si>
    <t>PENDIDIKAN AGAMA ISLAM DAN BUDI PEKERTI</t>
  </si>
  <si>
    <t>PPKN</t>
  </si>
  <si>
    <t>BAHASA INDONESIA</t>
  </si>
  <si>
    <t>MATEMATIKA</t>
  </si>
  <si>
    <t>ILMU PENGETAHUAN ALAM</t>
  </si>
  <si>
    <t>ILMU PENGETAHUAN SOSIAL</t>
  </si>
  <si>
    <t>PJOK</t>
  </si>
  <si>
    <t>INFORMATIKA</t>
  </si>
  <si>
    <t>SENI TARI</t>
  </si>
  <si>
    <t>BUDAYA MELAYU RIAU</t>
  </si>
  <si>
    <t>SEJARAH KEBUDAYAAN ISLAM</t>
  </si>
  <si>
    <t>BAHASA ARAB</t>
  </si>
  <si>
    <t>BAHASA INGGRIS</t>
  </si>
  <si>
    <t>TAHFIDZUL QU'RAN</t>
  </si>
  <si>
    <t>AKIDAH AKHLAK</t>
  </si>
  <si>
    <t xml:space="preserve"> </t>
  </si>
  <si>
    <t>FUTSAL</t>
  </si>
  <si>
    <t>teks deskripsi</t>
  </si>
  <si>
    <t>teks prosedur</t>
  </si>
  <si>
    <t>Menyimak, membaca, menyampaikan, dan menulis informasi, gagasan teks deskripsi</t>
  </si>
  <si>
    <t>mengeksplorasi, mengidentifikasi, menulis teks puisi rakyat</t>
  </si>
  <si>
    <t>Menyimak, membaca, menulis teks dongeng fantasi.</t>
  </si>
  <si>
    <t>menyimak, menganalaisi, menidentifikasi, menulis teks prosedur</t>
  </si>
  <si>
    <t>teks Cerita fantasi</t>
  </si>
  <si>
    <t>teks puisi rakyat (pantun, gurindam, syair)</t>
  </si>
  <si>
    <t>H.A.RAHMAN, S. PD,I</t>
  </si>
  <si>
    <t>2024/2025</t>
  </si>
  <si>
    <t>Pekanbaru, 21 DESEMBER 2024</t>
  </si>
  <si>
    <t>TAHFIDZ</t>
  </si>
  <si>
    <t>SILAT</t>
  </si>
  <si>
    <t>PRAMUKA</t>
  </si>
  <si>
    <t>Suliyana, S. Pd</t>
  </si>
  <si>
    <t>Abdul Karim</t>
  </si>
  <si>
    <t>Abil Juandika</t>
  </si>
  <si>
    <t>Angga. S</t>
  </si>
  <si>
    <t>Arief Dwi Saputra</t>
  </si>
  <si>
    <t>Aser Jude Andra</t>
  </si>
  <si>
    <t>Azwan Syakhrir. D</t>
  </si>
  <si>
    <t>Bayu Kurniawan</t>
  </si>
  <si>
    <t>Bintang Harif .R</t>
  </si>
  <si>
    <t>Daffa Arya Arrozaq</t>
  </si>
  <si>
    <t>Giovanni</t>
  </si>
  <si>
    <t>Hafny Nindytia. F</t>
  </si>
  <si>
    <t>Ilham Apriyan Saputra</t>
  </si>
  <si>
    <t>M. Aryo Galuh</t>
  </si>
  <si>
    <t>M. Facri Salim</t>
  </si>
  <si>
    <t>Muhammad Hamdani. D</t>
  </si>
  <si>
    <t>Muhammad Rasyid</t>
  </si>
  <si>
    <t>Raja Arhavis Moralis Akbar</t>
  </si>
  <si>
    <t>Revan Aljisri</t>
  </si>
  <si>
    <t>Shakira Ramadhani</t>
  </si>
  <si>
    <t>Zafif Al Syathir</t>
  </si>
  <si>
    <t>memahami tentang prubahan sosial masyarakat indonesia</t>
  </si>
  <si>
    <t>menerangkan tentang globalisasi dan kearifan lokal</t>
  </si>
  <si>
    <t>mengenal uang dan lembaga keuangan</t>
  </si>
  <si>
    <t>mengerti tentang intraksi masyarakat abad 21 dan perkembangan transaksi ekonomi pada era digital</t>
  </si>
  <si>
    <t>memahami literasi finansial</t>
  </si>
  <si>
    <t>kondisi geografis dan plestarian sumber daya alam</t>
  </si>
  <si>
    <t>kemajuan masyarakat indonesia</t>
  </si>
  <si>
    <t>055</t>
  </si>
  <si>
    <t>056</t>
  </si>
  <si>
    <t>057</t>
  </si>
  <si>
    <t>058</t>
  </si>
  <si>
    <t>059</t>
  </si>
  <si>
    <t>060</t>
  </si>
  <si>
    <t>061</t>
  </si>
  <si>
    <t>062</t>
  </si>
  <si>
    <t>063</t>
  </si>
  <si>
    <t>064</t>
  </si>
  <si>
    <t>065</t>
  </si>
  <si>
    <t>066</t>
  </si>
  <si>
    <t>067</t>
  </si>
  <si>
    <t>068</t>
  </si>
  <si>
    <t>070</t>
  </si>
  <si>
    <t>071</t>
  </si>
  <si>
    <t>072</t>
  </si>
  <si>
    <t>073</t>
  </si>
  <si>
    <t>074</t>
  </si>
  <si>
    <t>075</t>
  </si>
  <si>
    <t>Ghaitsya Ataya Haura Riedy</t>
  </si>
  <si>
    <t>Menganalisis variasi dan kombinasi aktivitas keterampilan gerak spesifik dan fungsional pada permainan sepak bola (menendang/ mengumpan bola, menghentikan bola, menggiring bola, menyundul bola)</t>
  </si>
  <si>
    <t>menganalisis variasi dan kombinasi aktivitas keterampilan gerak spesifik dan fungsional pada permainan bola Voli (passing,servis,smes dan blok)</t>
  </si>
  <si>
    <t>menganalisis variasi dan kombinasi aktivitas keterampilan gerak spesifik dan fungsional pada olahraga bela diri Taekwondo</t>
  </si>
  <si>
    <t>menganalisis variasi dan kombinasi aktivitas keterampilan gerak spesifik dan fungsional pada olahraga Senam Lantai</t>
  </si>
  <si>
    <t xml:space="preserve">Permainan Sepak Bola </t>
  </si>
  <si>
    <t>Permainan Bola Voli</t>
  </si>
  <si>
    <t>Beladiri Taekwondi</t>
  </si>
  <si>
    <t>Aktivitas Senam Lantai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</si>
</sst>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21]dd\ mmmm\ yyyy;@"/>
    <numFmt numFmtId="165" formatCode="0.0"/>
    <numFmt numFmtId="166" formatCode="0.000"/>
  </numFmts>
  <fonts count="76" x14ac:knownFonts="1">
    <font>
      <sz val="11"/>
      <color theme="1"/>
      <name val="Calibri"/>
      <family val="2"/>
      <scheme val="minor"/>
    </font>
    <font>
      <sz val="11"/>
      <color theme="1"/>
      <name val="Calibri"/>
      <family val="2"/>
      <scheme val="minor"/>
    </font>
    <font>
      <b/>
      <sz val="14"/>
      <color theme="1"/>
      <name val="Arial Black"/>
      <family val="2"/>
    </font>
    <font>
      <sz val="12"/>
      <color theme="1"/>
      <name val="Algerian"/>
      <family val="5"/>
    </font>
    <font>
      <sz val="12"/>
      <color theme="1"/>
      <name val="Arial Black"/>
      <family val="2"/>
    </font>
    <font>
      <sz val="11"/>
      <color theme="1"/>
      <name val="Arial"/>
      <family val="2"/>
    </font>
    <font>
      <sz val="10"/>
      <name val="Arial"/>
      <family val="2"/>
    </font>
    <font>
      <sz val="11"/>
      <color theme="1"/>
      <name val="Calibri"/>
      <family val="2"/>
      <charset val="1"/>
      <scheme val="minor"/>
    </font>
    <font>
      <sz val="10"/>
      <name val="Arial Narrow"/>
      <family val="2"/>
    </font>
    <font>
      <sz val="10"/>
      <color theme="1"/>
      <name val="Arial Narrow"/>
      <family val="2"/>
    </font>
    <font>
      <b/>
      <sz val="14"/>
      <color theme="1"/>
      <name val="Bahnschrift SemiBold"/>
      <family val="2"/>
    </font>
    <font>
      <sz val="11"/>
      <color theme="1"/>
      <name val="Bahnschrift SemiBold"/>
      <family val="2"/>
    </font>
    <font>
      <b/>
      <sz val="11"/>
      <color theme="1"/>
      <name val="Bahnschrift"/>
      <family val="2"/>
    </font>
    <font>
      <b/>
      <sz val="11"/>
      <color theme="1"/>
      <name val="Bahnschrift SemiBold"/>
      <family val="2"/>
    </font>
    <font>
      <u/>
      <sz val="11"/>
      <color theme="10"/>
      <name val="Calibri"/>
      <family val="2"/>
      <scheme val="minor"/>
    </font>
    <font>
      <sz val="11"/>
      <color theme="1"/>
      <name val="Bahnschrift"/>
      <family val="2"/>
    </font>
    <font>
      <u/>
      <sz val="11"/>
      <color theme="10"/>
      <name val="Bahnschrift SemiBold"/>
      <family val="2"/>
    </font>
    <font>
      <b/>
      <sz val="16"/>
      <color theme="1"/>
      <name val="Bahnschrift SemiBold"/>
      <family val="2"/>
    </font>
    <font>
      <b/>
      <sz val="18"/>
      <color theme="1"/>
      <name val="Bahnschrift SemiBold"/>
      <family val="2"/>
    </font>
    <font>
      <sz val="10"/>
      <color theme="1"/>
      <name val="Bahnschrift SemiBold"/>
      <family val="2"/>
    </font>
    <font>
      <b/>
      <sz val="10"/>
      <color theme="1"/>
      <name val="Bahnschrift SemiBold"/>
      <family val="2"/>
    </font>
    <font>
      <b/>
      <sz val="11"/>
      <name val="Bahnschrift SemiBold"/>
      <family val="2"/>
    </font>
    <font>
      <u/>
      <sz val="11"/>
      <color theme="1"/>
      <name val="Calibri"/>
      <family val="2"/>
      <scheme val="minor"/>
    </font>
    <font>
      <u/>
      <sz val="11"/>
      <color theme="1"/>
      <name val="Bahnschrift SemiBold"/>
      <family val="2"/>
    </font>
    <font>
      <sz val="11"/>
      <name val="Bahnschrift SemiBold"/>
      <family val="2"/>
    </font>
    <font>
      <sz val="7"/>
      <color theme="1"/>
      <name val="Bahnschrift SemiBold"/>
      <family val="2"/>
    </font>
    <font>
      <sz val="8"/>
      <color theme="1"/>
      <name val="Bahnschrift SemiBold"/>
      <family val="2"/>
    </font>
    <font>
      <sz val="6"/>
      <color theme="1"/>
      <name val="Bahnschrift SemiBold"/>
      <family val="2"/>
    </font>
    <font>
      <sz val="12"/>
      <color theme="1"/>
      <name val="Bahnschrift SemiBold"/>
      <family val="2"/>
    </font>
    <font>
      <sz val="11"/>
      <color theme="1"/>
      <name val="Bahnschrift Light SemiCondensed"/>
      <family val="2"/>
    </font>
    <font>
      <sz val="16"/>
      <color theme="1"/>
      <name val="Bahnschrift SemiBold"/>
      <family val="2"/>
    </font>
    <font>
      <sz val="9"/>
      <color theme="1"/>
      <name val="Bahnschrift SemiBold"/>
      <family val="2"/>
    </font>
    <font>
      <b/>
      <sz val="20"/>
      <color theme="1"/>
      <name val="Bahnschrift SemiBold"/>
      <family val="2"/>
    </font>
    <font>
      <sz val="10"/>
      <color theme="1"/>
      <name val="Calibri"/>
      <family val="2"/>
      <scheme val="minor"/>
    </font>
    <font>
      <sz val="9"/>
      <color theme="1"/>
      <name val="Calibri"/>
      <family val="2"/>
      <scheme val="minor"/>
    </font>
    <font>
      <b/>
      <sz val="9"/>
      <color theme="1"/>
      <name val="Arial Narrow"/>
      <family val="2"/>
    </font>
    <font>
      <b/>
      <sz val="10"/>
      <color theme="1"/>
      <name val="Calibri"/>
      <family val="2"/>
      <scheme val="minor"/>
    </font>
    <font>
      <b/>
      <sz val="9"/>
      <color indexed="81"/>
      <name val="Tahoma"/>
      <family val="2"/>
    </font>
    <font>
      <b/>
      <sz val="8"/>
      <name val="Bahnschrift SemiBold"/>
      <family val="2"/>
    </font>
    <font>
      <sz val="11"/>
      <color theme="1"/>
      <name val="Book Antiqua"/>
      <family val="1"/>
    </font>
    <font>
      <sz val="10"/>
      <name val="Book Antiqua"/>
      <family val="1"/>
    </font>
    <font>
      <sz val="13"/>
      <color theme="1"/>
      <name val="Book Antiqua"/>
      <family val="1"/>
    </font>
    <font>
      <b/>
      <sz val="14"/>
      <name val="Book Antiqua"/>
      <family val="1"/>
    </font>
    <font>
      <b/>
      <sz val="18"/>
      <color theme="1"/>
      <name val="Book Antiqua"/>
      <family val="1"/>
    </font>
    <font>
      <b/>
      <sz val="20"/>
      <color theme="1"/>
      <name val="Book Antiqua"/>
      <family val="1"/>
    </font>
    <font>
      <sz val="14"/>
      <color theme="1"/>
      <name val="Book Antiqua"/>
      <family val="1"/>
    </font>
    <font>
      <b/>
      <sz val="14"/>
      <color theme="1"/>
      <name val="Book Antiqua"/>
      <family val="1"/>
    </font>
    <font>
      <b/>
      <sz val="16"/>
      <color theme="1"/>
      <name val="Book Antiqua"/>
      <family val="1"/>
    </font>
    <font>
      <b/>
      <u/>
      <sz val="13"/>
      <color theme="1"/>
      <name val="Book Antiqua"/>
      <family val="1"/>
    </font>
    <font>
      <b/>
      <sz val="11"/>
      <color theme="1"/>
      <name val="Calibri"/>
      <family val="2"/>
      <scheme val="minor"/>
    </font>
    <font>
      <sz val="11"/>
      <color theme="1"/>
      <name val="Bookman Old Style"/>
      <family val="1"/>
    </font>
    <font>
      <b/>
      <sz val="11"/>
      <color theme="1"/>
      <name val="Arial Black"/>
      <family val="2"/>
    </font>
    <font>
      <sz val="11"/>
      <color theme="1"/>
      <name val="Calibri"/>
      <family val="2"/>
    </font>
    <font>
      <sz val="10"/>
      <color theme="1"/>
      <name val="Book Antiqua"/>
      <family val="1"/>
    </font>
    <font>
      <b/>
      <sz val="10"/>
      <color theme="1"/>
      <name val="Book Antiqua"/>
      <family val="1"/>
    </font>
    <font>
      <sz val="9"/>
      <color theme="1"/>
      <name val="Book Antiqua"/>
      <family val="1"/>
    </font>
    <font>
      <sz val="8"/>
      <color theme="1"/>
      <name val="Book Antiqua"/>
      <family val="1"/>
    </font>
    <font>
      <b/>
      <sz val="11"/>
      <color theme="1"/>
      <name val="Book Antiqua"/>
      <family val="1"/>
    </font>
    <font>
      <sz val="10.5"/>
      <color theme="1"/>
      <name val="Calibri"/>
      <family val="2"/>
      <scheme val="minor"/>
    </font>
    <font>
      <sz val="10.5"/>
      <color theme="1"/>
      <name val="Book Antiqua"/>
      <family val="1"/>
    </font>
    <font>
      <sz val="7"/>
      <color theme="1"/>
      <name val="Bahnschrift Light"/>
      <family val="2"/>
    </font>
    <font>
      <sz val="11"/>
      <color rgb="FFFF0000"/>
      <name val="Calibri"/>
      <family val="2"/>
      <scheme val="minor"/>
    </font>
    <font>
      <sz val="9"/>
      <color theme="1"/>
      <name val="Arial Narrow"/>
      <family val="2"/>
    </font>
    <font>
      <b/>
      <sz val="9"/>
      <color theme="1"/>
      <name val="Book Antiqua"/>
      <family val="1"/>
    </font>
    <font>
      <b/>
      <sz val="11"/>
      <color theme="0"/>
      <name val="Bahnschrift SemiBold"/>
      <family val="2"/>
    </font>
    <font>
      <b/>
      <sz val="12"/>
      <color theme="0"/>
      <name val="Bahnschrift SemiBold"/>
      <family val="2"/>
    </font>
    <font>
      <b/>
      <sz val="16"/>
      <color theme="0"/>
      <name val="Bahnschrift SemiBold"/>
      <family val="2"/>
    </font>
    <font>
      <b/>
      <sz val="14"/>
      <color theme="0"/>
      <name val="Bahnschrift SemiBold"/>
      <family val="2"/>
    </font>
    <font>
      <b/>
      <sz val="10"/>
      <name val="Bahnschrift SemiBold"/>
      <family val="2"/>
    </font>
    <font>
      <sz val="18"/>
      <name val="Bahnschrift SemiBold"/>
      <family val="2"/>
    </font>
    <font>
      <b/>
      <sz val="20"/>
      <color theme="1"/>
      <name val="Calibri"/>
      <family val="2"/>
      <scheme val="minor"/>
    </font>
    <font>
      <b/>
      <sz val="9"/>
      <color theme="1"/>
      <name val="Calibri"/>
      <family val="2"/>
      <scheme val="minor"/>
    </font>
    <font>
      <b/>
      <sz val="10"/>
      <name val="Bahnschrift"/>
      <family val="2"/>
    </font>
    <font>
      <b/>
      <sz val="10"/>
      <color theme="1"/>
      <name val="Bahnschrift"/>
      <family val="2"/>
    </font>
    <font>
      <b/>
      <sz val="10"/>
      <color indexed="8"/>
      <name val="Bahnschrift SemiBold"/>
      <family val="2"/>
    </font>
    <font>
      <b/>
      <sz val="10"/>
      <color rgb="FF000000"/>
      <name val="Bahnschrift SemiBold"/>
      <family val="2"/>
    </font>
  </fonts>
  <fills count="27">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7"/>
        <bgColor indexed="64"/>
      </patternFill>
    </fill>
    <fill>
      <patternFill patternType="solid">
        <fgColor theme="7" tint="0.39997558519241921"/>
        <bgColor indexed="64"/>
      </patternFill>
    </fill>
    <fill>
      <patternFill patternType="solid">
        <fgColor rgb="FFC00000"/>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00B0F0"/>
        <bgColor indexed="64"/>
      </patternFill>
    </fill>
    <fill>
      <patternFill patternType="solid">
        <fgColor theme="6" tint="0.59999389629810485"/>
        <bgColor indexed="64"/>
      </patternFill>
    </fill>
    <fill>
      <patternFill patternType="solid">
        <fgColor theme="8"/>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rgb="FFFF0000"/>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8" tint="0.59999389629810485"/>
        <bgColor indexed="64"/>
      </patternFill>
    </fill>
  </fills>
  <borders count="49">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6">
    <xf numFmtId="0" fontId="0" fillId="0" borderId="0"/>
    <xf numFmtId="0" fontId="6" fillId="0" borderId="0"/>
    <xf numFmtId="0" fontId="7" fillId="0" borderId="0"/>
    <xf numFmtId="0" fontId="6" fillId="0" borderId="0"/>
    <xf numFmtId="0" fontId="1" fillId="0" borderId="0"/>
    <xf numFmtId="0" fontId="14" fillId="0" borderId="0" applyNumberFormat="0" applyFill="0" applyBorder="0" applyAlignment="0" applyProtection="0"/>
  </cellStyleXfs>
  <cellXfs count="459">
    <xf numFmtId="0" fontId="0" fillId="0" borderId="0" xfId="0"/>
    <xf numFmtId="0" fontId="0" fillId="2" borderId="0" xfId="0" applyFill="1"/>
    <xf numFmtId="0" fontId="0" fillId="4" borderId="0" xfId="0" applyFill="1"/>
    <xf numFmtId="0" fontId="0" fillId="6" borderId="0" xfId="0" applyFill="1"/>
    <xf numFmtId="0" fontId="0" fillId="7" borderId="0" xfId="0" applyFill="1"/>
    <xf numFmtId="0" fontId="0" fillId="9" borderId="0" xfId="0" applyFill="1"/>
    <xf numFmtId="0" fontId="0" fillId="3" borderId="0" xfId="0" applyFill="1"/>
    <xf numFmtId="0" fontId="3" fillId="2" borderId="0" xfId="0" applyFont="1" applyFill="1"/>
    <xf numFmtId="0" fontId="4" fillId="2" borderId="0" xfId="0" applyFont="1" applyFill="1"/>
    <xf numFmtId="0" fontId="0" fillId="16" borderId="0" xfId="0" applyFill="1"/>
    <xf numFmtId="0" fontId="5" fillId="5" borderId="0" xfId="0" applyFont="1" applyFill="1"/>
    <xf numFmtId="0" fontId="5" fillId="16" borderId="0" xfId="0" applyFont="1" applyFill="1"/>
    <xf numFmtId="0" fontId="5" fillId="0" borderId="0" xfId="0" applyFont="1"/>
    <xf numFmtId="0" fontId="6" fillId="10" borderId="0" xfId="1" applyFill="1"/>
    <xf numFmtId="0" fontId="6" fillId="14" borderId="0" xfId="1" applyFill="1"/>
    <xf numFmtId="0" fontId="6" fillId="0" borderId="0" xfId="1"/>
    <xf numFmtId="0" fontId="8" fillId="14" borderId="0" xfId="1" applyFont="1" applyFill="1" applyAlignment="1">
      <alignment vertical="center"/>
    </xf>
    <xf numFmtId="0" fontId="8" fillId="0" borderId="0" xfId="1" applyFont="1" applyAlignment="1">
      <alignment vertical="center"/>
    </xf>
    <xf numFmtId="0" fontId="6" fillId="3" borderId="0" xfId="1" applyFill="1"/>
    <xf numFmtId="0" fontId="13" fillId="6" borderId="0" xfId="0" applyFont="1" applyFill="1"/>
    <xf numFmtId="0" fontId="0" fillId="6" borderId="0" xfId="0" applyFill="1" applyAlignment="1">
      <alignment horizontal="right"/>
    </xf>
    <xf numFmtId="0" fontId="15" fillId="6" borderId="0" xfId="0" applyFont="1" applyFill="1"/>
    <xf numFmtId="0" fontId="11" fillId="6" borderId="0" xfId="0" applyFont="1" applyFill="1"/>
    <xf numFmtId="0" fontId="11" fillId="6" borderId="0" xfId="0" quotePrefix="1" applyFont="1" applyFill="1"/>
    <xf numFmtId="0" fontId="16" fillId="6" borderId="0" xfId="5" applyFont="1" applyFill="1"/>
    <xf numFmtId="0" fontId="12" fillId="6" borderId="12" xfId="0" applyFont="1" applyFill="1" applyBorder="1" applyAlignment="1">
      <alignment horizontal="center" vertical="center"/>
    </xf>
    <xf numFmtId="0" fontId="11" fillId="2" borderId="0" xfId="0" applyFont="1" applyFill="1"/>
    <xf numFmtId="0" fontId="19" fillId="2" borderId="0" xfId="0" applyFont="1" applyFill="1"/>
    <xf numFmtId="0" fontId="20" fillId="2" borderId="0" xfId="0" applyFont="1" applyFill="1"/>
    <xf numFmtId="0" fontId="11" fillId="8" borderId="12" xfId="0" applyFont="1" applyFill="1" applyBorder="1" applyAlignment="1">
      <alignment horizontal="center" vertical="center"/>
    </xf>
    <xf numFmtId="0" fontId="22" fillId="6" borderId="0" xfId="0" applyFont="1" applyFill="1" applyAlignment="1">
      <alignment vertical="center"/>
    </xf>
    <xf numFmtId="0" fontId="11" fillId="6" borderId="0" xfId="0" applyFont="1" applyFill="1" applyAlignment="1">
      <alignment vertical="center"/>
    </xf>
    <xf numFmtId="0" fontId="10" fillId="8" borderId="12" xfId="0" applyFont="1" applyFill="1" applyBorder="1" applyAlignment="1">
      <alignment horizontal="center" vertical="center"/>
    </xf>
    <xf numFmtId="0" fontId="12" fillId="18" borderId="12" xfId="0" applyFont="1" applyFill="1" applyBorder="1" applyAlignment="1">
      <alignment horizontal="center" vertical="center"/>
    </xf>
    <xf numFmtId="0" fontId="12" fillId="18" borderId="17" xfId="0" applyFont="1" applyFill="1" applyBorder="1" applyAlignment="1">
      <alignment horizontal="center" vertical="center"/>
    </xf>
    <xf numFmtId="0" fontId="11" fillId="4" borderId="0" xfId="0" applyFont="1" applyFill="1"/>
    <xf numFmtId="0" fontId="11" fillId="0" borderId="0" xfId="0" applyFont="1"/>
    <xf numFmtId="0" fontId="11" fillId="0" borderId="12" xfId="0" applyFont="1" applyBorder="1" applyAlignment="1">
      <alignment horizontal="center" vertical="center"/>
    </xf>
    <xf numFmtId="0" fontId="11" fillId="21" borderId="0" xfId="0" applyFont="1" applyFill="1"/>
    <xf numFmtId="0" fontId="11" fillId="0" borderId="12" xfId="0" applyFont="1" applyBorder="1" applyAlignment="1">
      <alignment horizontal="left" vertical="center"/>
    </xf>
    <xf numFmtId="0" fontId="26" fillId="13" borderId="12" xfId="0" applyFont="1" applyFill="1" applyBorder="1" applyAlignment="1">
      <alignment horizontal="center" vertical="center"/>
    </xf>
    <xf numFmtId="0" fontId="19" fillId="13" borderId="12" xfId="0" applyFont="1" applyFill="1" applyBorder="1" applyAlignment="1">
      <alignment horizontal="center" vertical="center"/>
    </xf>
    <xf numFmtId="0" fontId="27" fillId="22" borderId="12" xfId="0" applyFont="1" applyFill="1" applyBorder="1" applyAlignment="1">
      <alignment horizontal="center" vertical="center" wrapText="1"/>
    </xf>
    <xf numFmtId="0" fontId="19" fillId="22" borderId="12" xfId="0" applyFont="1" applyFill="1" applyBorder="1" applyAlignment="1">
      <alignment horizontal="center" vertical="center"/>
    </xf>
    <xf numFmtId="0" fontId="11" fillId="16" borderId="0" xfId="0" applyFont="1" applyFill="1"/>
    <xf numFmtId="0" fontId="11" fillId="16" borderId="0" xfId="0" applyFont="1" applyFill="1" applyAlignment="1">
      <alignment horizontal="center"/>
    </xf>
    <xf numFmtId="0" fontId="11" fillId="16" borderId="0" xfId="0" applyFont="1" applyFill="1" applyAlignment="1">
      <alignment horizontal="center" vertical="center"/>
    </xf>
    <xf numFmtId="0" fontId="19" fillId="21" borderId="0" xfId="0" applyFont="1" applyFill="1"/>
    <xf numFmtId="0" fontId="19" fillId="23" borderId="0" xfId="0" applyFont="1" applyFill="1"/>
    <xf numFmtId="0" fontId="11" fillId="23" borderId="0" xfId="0" applyFont="1" applyFill="1"/>
    <xf numFmtId="0" fontId="11" fillId="4" borderId="0" xfId="0" applyFont="1" applyFill="1" applyAlignment="1">
      <alignment wrapText="1"/>
    </xf>
    <xf numFmtId="0" fontId="11" fillId="0" borderId="0" xfId="0" applyFont="1" applyAlignment="1">
      <alignment wrapText="1"/>
    </xf>
    <xf numFmtId="0" fontId="30" fillId="4" borderId="0" xfId="0" applyFont="1" applyFill="1" applyAlignment="1">
      <alignment vertical="center"/>
    </xf>
    <xf numFmtId="0" fontId="11" fillId="4" borderId="0" xfId="0" applyFont="1" applyFill="1" applyAlignment="1">
      <alignment vertical="center"/>
    </xf>
    <xf numFmtId="0" fontId="26" fillId="4" borderId="0" xfId="0" applyFont="1" applyFill="1" applyAlignment="1">
      <alignment horizontal="center" vertical="top" wrapText="1"/>
    </xf>
    <xf numFmtId="0" fontId="11" fillId="5" borderId="0" xfId="0" applyFont="1" applyFill="1"/>
    <xf numFmtId="0" fontId="11" fillId="5" borderId="0" xfId="0" applyFont="1" applyFill="1" applyAlignment="1">
      <alignment wrapText="1"/>
    </xf>
    <xf numFmtId="0" fontId="11" fillId="5" borderId="0" xfId="0" applyFont="1" applyFill="1" applyAlignment="1">
      <alignment horizontal="center" vertical="center"/>
    </xf>
    <xf numFmtId="0" fontId="26" fillId="5" borderId="0" xfId="0" applyFont="1" applyFill="1" applyAlignment="1">
      <alignment horizontal="center" vertical="top" wrapText="1"/>
    </xf>
    <xf numFmtId="0" fontId="11" fillId="4" borderId="0" xfId="0" applyFont="1" applyFill="1" applyAlignment="1">
      <alignment horizontal="center" vertical="center"/>
    </xf>
    <xf numFmtId="0" fontId="11" fillId="0" borderId="0" xfId="0" applyFont="1" applyAlignment="1">
      <alignment horizontal="center" vertical="center"/>
    </xf>
    <xf numFmtId="0" fontId="31" fillId="24" borderId="12" xfId="0" applyFont="1" applyFill="1" applyBorder="1" applyAlignment="1">
      <alignment horizontal="center" wrapText="1"/>
    </xf>
    <xf numFmtId="0" fontId="26" fillId="24" borderId="12" xfId="0" applyFont="1" applyFill="1" applyBorder="1" applyAlignment="1">
      <alignment horizontal="center" vertical="center" wrapText="1"/>
    </xf>
    <xf numFmtId="0" fontId="29" fillId="0" borderId="12" xfId="0" applyFont="1" applyBorder="1" applyAlignment="1">
      <alignment horizontal="center" vertical="center" wrapText="1"/>
    </xf>
    <xf numFmtId="0" fontId="29" fillId="0" borderId="12" xfId="0" applyFont="1" applyBorder="1" applyAlignment="1">
      <alignment horizontal="center" vertical="center"/>
    </xf>
    <xf numFmtId="0" fontId="26" fillId="16" borderId="0" xfId="0" applyFont="1" applyFill="1" applyAlignment="1">
      <alignment horizontal="center" vertical="top" wrapText="1"/>
    </xf>
    <xf numFmtId="0" fontId="26" fillId="16" borderId="0" xfId="0" applyFont="1" applyFill="1" applyAlignment="1">
      <alignment horizontal="center" vertical="center" wrapText="1"/>
    </xf>
    <xf numFmtId="0" fontId="11" fillId="16" borderId="0" xfId="0" applyFont="1" applyFill="1" applyAlignment="1">
      <alignment wrapText="1"/>
    </xf>
    <xf numFmtId="0" fontId="19" fillId="4" borderId="0" xfId="0" applyFont="1" applyFill="1"/>
    <xf numFmtId="0" fontId="19" fillId="5" borderId="0" xfId="0" applyFont="1" applyFill="1"/>
    <xf numFmtId="0" fontId="19" fillId="5" borderId="0" xfId="0" applyFont="1" applyFill="1" applyAlignment="1">
      <alignment wrapText="1"/>
    </xf>
    <xf numFmtId="0" fontId="19" fillId="5" borderId="0" xfId="0" applyFont="1" applyFill="1" applyAlignment="1">
      <alignment horizontal="center" vertical="center"/>
    </xf>
    <xf numFmtId="0" fontId="19" fillId="16" borderId="0" xfId="0" applyFont="1" applyFill="1"/>
    <xf numFmtId="0" fontId="19" fillId="0" borderId="0" xfId="0" applyFont="1"/>
    <xf numFmtId="0" fontId="19" fillId="5" borderId="0" xfId="0" applyFont="1" applyFill="1" applyAlignment="1">
      <alignment vertical="center"/>
    </xf>
    <xf numFmtId="0" fontId="33" fillId="9" borderId="0" xfId="0" applyFont="1" applyFill="1" applyAlignment="1">
      <alignment horizontal="center" vertical="center" textRotation="90" wrapText="1"/>
    </xf>
    <xf numFmtId="0" fontId="33" fillId="2" borderId="0" xfId="0" applyFont="1" applyFill="1" applyAlignment="1">
      <alignment horizontal="center" vertical="center" textRotation="90" wrapText="1"/>
    </xf>
    <xf numFmtId="0" fontId="33" fillId="0" borderId="0" xfId="0" applyFont="1" applyAlignment="1">
      <alignment horizontal="center" vertical="center" textRotation="90" wrapText="1"/>
    </xf>
    <xf numFmtId="0" fontId="19" fillId="0" borderId="12" xfId="0" applyFont="1" applyBorder="1" applyAlignment="1">
      <alignment horizontal="center" vertical="center" wrapText="1"/>
    </xf>
    <xf numFmtId="0" fontId="34" fillId="2" borderId="0" xfId="0" applyFont="1" applyFill="1" applyAlignment="1">
      <alignment horizontal="center" vertical="center" wrapText="1"/>
    </xf>
    <xf numFmtId="0" fontId="33" fillId="4" borderId="0" xfId="0" applyFont="1" applyFill="1" applyAlignment="1">
      <alignment horizontal="center" vertical="center" textRotation="90" wrapText="1"/>
    </xf>
    <xf numFmtId="0" fontId="11" fillId="25" borderId="12" xfId="0" applyFont="1" applyFill="1" applyBorder="1" applyAlignment="1">
      <alignment horizontal="center" vertical="center"/>
    </xf>
    <xf numFmtId="0" fontId="35" fillId="25" borderId="12" xfId="0" applyFont="1" applyFill="1" applyBorder="1" applyAlignment="1">
      <alignment horizontal="center" vertical="center" wrapText="1"/>
    </xf>
    <xf numFmtId="0" fontId="11" fillId="25" borderId="12" xfId="0" applyFont="1" applyFill="1" applyBorder="1" applyAlignment="1">
      <alignment horizontal="center" vertical="center" wrapText="1"/>
    </xf>
    <xf numFmtId="0" fontId="13" fillId="13" borderId="12" xfId="0" applyFont="1" applyFill="1" applyBorder="1" applyAlignment="1">
      <alignment horizontal="center" vertical="center" wrapText="1"/>
    </xf>
    <xf numFmtId="0" fontId="36" fillId="2" borderId="0" xfId="0" applyFont="1" applyFill="1" applyAlignment="1">
      <alignment horizontal="center" vertical="center" wrapText="1"/>
    </xf>
    <xf numFmtId="0" fontId="11" fillId="0" borderId="12" xfId="0" applyFont="1" applyBorder="1" applyAlignment="1">
      <alignment horizontal="center" vertical="center" wrapText="1"/>
    </xf>
    <xf numFmtId="0" fontId="19" fillId="2" borderId="0" xfId="0" applyFont="1" applyFill="1" applyAlignment="1">
      <alignment horizontal="center" vertical="center" textRotation="90" wrapText="1"/>
    </xf>
    <xf numFmtId="0" fontId="39" fillId="0" borderId="0" xfId="3" applyFont="1"/>
    <xf numFmtId="0" fontId="40" fillId="5" borderId="0" xfId="3" applyFont="1" applyFill="1"/>
    <xf numFmtId="0" fontId="40" fillId="0" borderId="0" xfId="3" applyFont="1"/>
    <xf numFmtId="0" fontId="41" fillId="0" borderId="0" xfId="3" applyFont="1"/>
    <xf numFmtId="0" fontId="42" fillId="3" borderId="0" xfId="3" applyFont="1" applyFill="1" applyAlignment="1">
      <alignment vertical="center"/>
    </xf>
    <xf numFmtId="0" fontId="44" fillId="0" borderId="0" xfId="3" applyFont="1" applyAlignment="1">
      <alignment horizontal="center"/>
    </xf>
    <xf numFmtId="0" fontId="45" fillId="0" borderId="0" xfId="3" applyFont="1"/>
    <xf numFmtId="0" fontId="41" fillId="0" borderId="0" xfId="3" applyFont="1" applyAlignment="1">
      <alignment horizontal="right"/>
    </xf>
    <xf numFmtId="0" fontId="41" fillId="0" borderId="0" xfId="3" applyFont="1" applyAlignment="1">
      <alignment vertical="center"/>
    </xf>
    <xf numFmtId="0" fontId="48" fillId="0" borderId="0" xfId="3" applyFont="1"/>
    <xf numFmtId="0" fontId="39" fillId="5" borderId="0" xfId="3" applyFont="1" applyFill="1"/>
    <xf numFmtId="0" fontId="40" fillId="5" borderId="0" xfId="3" applyFont="1" applyFill="1" applyAlignment="1">
      <alignment vertical="top" wrapText="1"/>
    </xf>
    <xf numFmtId="0" fontId="40" fillId="5" borderId="0" xfId="3" applyFont="1" applyFill="1" applyAlignment="1">
      <alignment vertical="top"/>
    </xf>
    <xf numFmtId="0" fontId="18" fillId="3" borderId="0" xfId="0" applyFont="1" applyFill="1" applyAlignment="1">
      <alignment horizontal="center" vertical="center"/>
    </xf>
    <xf numFmtId="0" fontId="28" fillId="21" borderId="0" xfId="0" applyFont="1" applyFill="1" applyAlignment="1">
      <alignment horizontal="center"/>
    </xf>
    <xf numFmtId="0" fontId="0" fillId="26" borderId="0" xfId="0" applyFill="1"/>
    <xf numFmtId="0" fontId="50" fillId="3" borderId="0" xfId="0" applyFont="1" applyFill="1"/>
    <xf numFmtId="0" fontId="0" fillId="23" borderId="1" xfId="0" applyFill="1" applyBorder="1"/>
    <xf numFmtId="0" fontId="0" fillId="23" borderId="2" xfId="0" applyFill="1" applyBorder="1"/>
    <xf numFmtId="0" fontId="0" fillId="23" borderId="34" xfId="0" applyFill="1" applyBorder="1"/>
    <xf numFmtId="0" fontId="0" fillId="23" borderId="6" xfId="0" applyFill="1" applyBorder="1"/>
    <xf numFmtId="0" fontId="52" fillId="16" borderId="1" xfId="0" applyFont="1" applyFill="1" applyBorder="1"/>
    <xf numFmtId="0" fontId="9" fillId="16" borderId="2" xfId="0" applyFont="1" applyFill="1" applyBorder="1"/>
    <xf numFmtId="0" fontId="0" fillId="16" borderId="2" xfId="0" applyFill="1" applyBorder="1"/>
    <xf numFmtId="0" fontId="0" fillId="16" borderId="34" xfId="0" applyFill="1" applyBorder="1"/>
    <xf numFmtId="0" fontId="0" fillId="23" borderId="35" xfId="0" applyFill="1" applyBorder="1"/>
    <xf numFmtId="0" fontId="52" fillId="16" borderId="6" xfId="0" applyFont="1" applyFill="1" applyBorder="1"/>
    <xf numFmtId="0" fontId="9" fillId="16" borderId="0" xfId="0" applyFont="1" applyFill="1"/>
    <xf numFmtId="0" fontId="0" fillId="16" borderId="35" xfId="0" applyFill="1" applyBorder="1"/>
    <xf numFmtId="0" fontId="0" fillId="16" borderId="6" xfId="0" applyFill="1" applyBorder="1"/>
    <xf numFmtId="0" fontId="53" fillId="16" borderId="0" xfId="0" applyFont="1" applyFill="1" applyAlignment="1">
      <alignment horizontal="left" indent="4"/>
    </xf>
    <xf numFmtId="0" fontId="53" fillId="16" borderId="0" xfId="0" applyFont="1" applyFill="1"/>
    <xf numFmtId="0" fontId="0" fillId="16" borderId="9" xfId="0" applyFill="1" applyBorder="1"/>
    <xf numFmtId="0" fontId="9" fillId="16" borderId="10" xfId="0" applyFont="1" applyFill="1" applyBorder="1"/>
    <xf numFmtId="0" fontId="0" fillId="16" borderId="10" xfId="0" applyFill="1" applyBorder="1"/>
    <xf numFmtId="0" fontId="0" fillId="16" borderId="36" xfId="0" applyFill="1" applyBorder="1"/>
    <xf numFmtId="0" fontId="0" fillId="23" borderId="9" xfId="0" applyFill="1" applyBorder="1"/>
    <xf numFmtId="0" fontId="0" fillId="23" borderId="10" xfId="0" applyFill="1" applyBorder="1"/>
    <xf numFmtId="0" fontId="0" fillId="23" borderId="36" xfId="0" applyFill="1" applyBorder="1"/>
    <xf numFmtId="0" fontId="39" fillId="16" borderId="0" xfId="0" applyFont="1" applyFill="1"/>
    <xf numFmtId="0" fontId="0" fillId="16" borderId="0" xfId="0" applyFill="1" applyAlignment="1">
      <alignment vertical="center"/>
    </xf>
    <xf numFmtId="0" fontId="54" fillId="16" borderId="12" xfId="0" applyFont="1" applyFill="1" applyBorder="1" applyAlignment="1">
      <alignment horizontal="center" vertical="center"/>
    </xf>
    <xf numFmtId="0" fontId="54" fillId="16" borderId="12" xfId="0" applyFont="1" applyFill="1" applyBorder="1" applyAlignment="1">
      <alignment horizontal="center" vertical="center" wrapText="1"/>
    </xf>
    <xf numFmtId="0" fontId="49" fillId="16" borderId="0" xfId="0" applyFont="1" applyFill="1" applyAlignment="1">
      <alignment vertical="center"/>
    </xf>
    <xf numFmtId="0" fontId="0" fillId="26" borderId="0" xfId="0" applyFill="1" applyAlignment="1">
      <alignment vertical="center"/>
    </xf>
    <xf numFmtId="0" fontId="0" fillId="0" borderId="0" xfId="0" applyAlignment="1">
      <alignment vertical="center"/>
    </xf>
    <xf numFmtId="0" fontId="53" fillId="16" borderId="12" xfId="0" applyFont="1" applyFill="1" applyBorder="1" applyAlignment="1">
      <alignment horizontal="center" vertical="center"/>
    </xf>
    <xf numFmtId="0" fontId="49" fillId="16" borderId="0" xfId="0" applyFont="1" applyFill="1" applyAlignment="1">
      <alignment horizontal="center"/>
    </xf>
    <xf numFmtId="0" fontId="49" fillId="26" borderId="0" xfId="0" applyFont="1" applyFill="1" applyAlignment="1">
      <alignment horizontal="center"/>
    </xf>
    <xf numFmtId="0" fontId="49" fillId="0" borderId="0" xfId="0" applyFont="1" applyAlignment="1">
      <alignment horizontal="center"/>
    </xf>
    <xf numFmtId="0" fontId="0" fillId="16" borderId="0" xfId="0" applyFill="1" applyAlignment="1">
      <alignment horizontal="center" vertical="center"/>
    </xf>
    <xf numFmtId="0" fontId="53" fillId="16" borderId="12" xfId="0" applyFont="1" applyFill="1" applyBorder="1" applyAlignment="1">
      <alignment horizontal="left" vertical="center" indent="2"/>
    </xf>
    <xf numFmtId="0" fontId="0" fillId="26" borderId="0" xfId="0" applyFill="1" applyAlignment="1">
      <alignment horizontal="center" vertical="center"/>
    </xf>
    <xf numFmtId="0" fontId="0" fillId="0" borderId="0" xfId="0" applyAlignment="1">
      <alignment horizontal="center" vertical="center"/>
    </xf>
    <xf numFmtId="0" fontId="39" fillId="16" borderId="37" xfId="0" applyFont="1" applyFill="1" applyBorder="1" applyAlignment="1">
      <alignment horizontal="center" vertical="center"/>
    </xf>
    <xf numFmtId="0" fontId="58" fillId="16" borderId="0" xfId="0" applyFont="1" applyFill="1"/>
    <xf numFmtId="0" fontId="59" fillId="16" borderId="0" xfId="0" applyFont="1" applyFill="1" applyAlignment="1">
      <alignment horizontal="center"/>
    </xf>
    <xf numFmtId="0" fontId="59" fillId="16" borderId="0" xfId="0" applyFont="1" applyFill="1"/>
    <xf numFmtId="0" fontId="11" fillId="16" borderId="0" xfId="0" applyFont="1" applyFill="1" applyAlignment="1">
      <alignment horizontal="left" vertical="center"/>
    </xf>
    <xf numFmtId="0" fontId="2" fillId="3" borderId="0" xfId="0" applyFont="1" applyFill="1" applyAlignment="1">
      <alignment horizontal="center" vertical="center"/>
    </xf>
    <xf numFmtId="0" fontId="19" fillId="12" borderId="12" xfId="0" applyFont="1" applyFill="1" applyBorder="1" applyAlignment="1">
      <alignment horizontal="center" vertical="center"/>
    </xf>
    <xf numFmtId="0" fontId="11" fillId="21" borderId="0" xfId="0" applyFont="1" applyFill="1" applyAlignment="1">
      <alignment horizontal="center" vertical="center"/>
    </xf>
    <xf numFmtId="0" fontId="9" fillId="0" borderId="12" xfId="0" applyFont="1" applyBorder="1" applyAlignment="1">
      <alignment horizontal="left" vertical="top" wrapText="1"/>
    </xf>
    <xf numFmtId="0" fontId="25" fillId="12" borderId="12" xfId="0" applyFont="1" applyFill="1" applyBorder="1" applyAlignment="1">
      <alignment horizontal="center" vertical="center" wrapText="1"/>
    </xf>
    <xf numFmtId="0" fontId="60" fillId="22" borderId="12" xfId="0" applyFont="1" applyFill="1" applyBorder="1" applyAlignment="1">
      <alignment horizontal="center" vertical="center" wrapText="1"/>
    </xf>
    <xf numFmtId="0" fontId="9" fillId="0" borderId="12" xfId="0" applyFont="1" applyBorder="1" applyAlignment="1">
      <alignment vertical="top" wrapText="1"/>
    </xf>
    <xf numFmtId="0" fontId="25" fillId="22" borderId="12" xfId="0" applyFont="1" applyFill="1" applyBorder="1" applyAlignment="1">
      <alignment horizontal="center" vertical="center" wrapText="1"/>
    </xf>
    <xf numFmtId="0" fontId="40" fillId="16" borderId="0" xfId="3" applyFont="1" applyFill="1"/>
    <xf numFmtId="49" fontId="46" fillId="16" borderId="0" xfId="3" applyNumberFormat="1" applyFont="1" applyFill="1" applyAlignment="1">
      <alignment horizontal="center"/>
    </xf>
    <xf numFmtId="49" fontId="40" fillId="16" borderId="0" xfId="3" applyNumberFormat="1" applyFont="1" applyFill="1"/>
    <xf numFmtId="49" fontId="57" fillId="16" borderId="0" xfId="3" applyNumberFormat="1" applyFont="1" applyFill="1"/>
    <xf numFmtId="49" fontId="57" fillId="16" borderId="12" xfId="3" applyNumberFormat="1" applyFont="1" applyFill="1" applyBorder="1" applyAlignment="1">
      <alignment horizontal="center" vertical="center" wrapText="1"/>
    </xf>
    <xf numFmtId="49" fontId="40" fillId="16" borderId="13" xfId="3" applyNumberFormat="1" applyFont="1" applyFill="1" applyBorder="1"/>
    <xf numFmtId="49" fontId="40" fillId="16" borderId="38" xfId="3" applyNumberFormat="1" applyFont="1" applyFill="1" applyBorder="1"/>
    <xf numFmtId="49" fontId="40" fillId="16" borderId="19" xfId="3" applyNumberFormat="1" applyFont="1" applyFill="1" applyBorder="1"/>
    <xf numFmtId="49" fontId="57" fillId="16" borderId="12" xfId="3" applyNumberFormat="1" applyFont="1" applyFill="1" applyBorder="1" applyAlignment="1">
      <alignment horizontal="center" vertical="center"/>
    </xf>
    <xf numFmtId="49" fontId="40" fillId="16" borderId="27" xfId="3" applyNumberFormat="1" applyFont="1" applyFill="1" applyBorder="1"/>
    <xf numFmtId="49" fontId="40" fillId="16" borderId="38" xfId="3" applyNumberFormat="1" applyFont="1" applyFill="1" applyBorder="1" applyAlignment="1">
      <alignment horizontal="center"/>
    </xf>
    <xf numFmtId="49" fontId="40" fillId="16" borderId="24" xfId="3" applyNumberFormat="1" applyFont="1" applyFill="1" applyBorder="1"/>
    <xf numFmtId="49" fontId="40" fillId="16" borderId="26" xfId="3" applyNumberFormat="1" applyFont="1" applyFill="1" applyBorder="1"/>
    <xf numFmtId="49" fontId="40" fillId="16" borderId="19" xfId="3" applyNumberFormat="1" applyFont="1" applyFill="1" applyBorder="1" applyAlignment="1">
      <alignment horizontal="center"/>
    </xf>
    <xf numFmtId="49" fontId="40" fillId="16" borderId="29" xfId="3" applyNumberFormat="1" applyFont="1" applyFill="1" applyBorder="1"/>
    <xf numFmtId="49" fontId="40" fillId="16" borderId="13" xfId="3" applyNumberFormat="1" applyFont="1" applyFill="1" applyBorder="1" applyAlignment="1">
      <alignment horizontal="center"/>
    </xf>
    <xf numFmtId="49" fontId="40" fillId="16" borderId="0" xfId="3" applyNumberFormat="1" applyFont="1" applyFill="1" applyAlignment="1">
      <alignment horizontal="center"/>
    </xf>
    <xf numFmtId="0" fontId="0" fillId="25" borderId="0" xfId="0" applyFill="1"/>
    <xf numFmtId="0" fontId="57" fillId="3" borderId="0" xfId="0" applyFont="1" applyFill="1"/>
    <xf numFmtId="0" fontId="53" fillId="16" borderId="0" xfId="0" applyFont="1" applyFill="1" applyAlignment="1">
      <alignment horizontal="left"/>
    </xf>
    <xf numFmtId="0" fontId="53" fillId="25" borderId="0" xfId="0" applyFont="1" applyFill="1"/>
    <xf numFmtId="0" fontId="53" fillId="16" borderId="0" xfId="0" applyFont="1" applyFill="1" applyAlignment="1">
      <alignment horizontal="center" vertical="center"/>
    </xf>
    <xf numFmtId="0" fontId="57" fillId="16" borderId="12" xfId="0" applyFont="1" applyFill="1" applyBorder="1" applyAlignment="1">
      <alignment horizontal="center" vertical="center"/>
    </xf>
    <xf numFmtId="0" fontId="0" fillId="25" borderId="0" xfId="0" applyFill="1" applyAlignment="1">
      <alignment horizontal="center" vertical="center"/>
    </xf>
    <xf numFmtId="0" fontId="39" fillId="16" borderId="12" xfId="0" applyFont="1" applyFill="1" applyBorder="1" applyAlignment="1">
      <alignment horizontal="center" vertical="center"/>
    </xf>
    <xf numFmtId="0" fontId="39" fillId="16" borderId="12" xfId="0" applyFont="1" applyFill="1" applyBorder="1"/>
    <xf numFmtId="0" fontId="53" fillId="16" borderId="0" xfId="0" applyFont="1" applyFill="1" applyAlignment="1">
      <alignment horizontal="left" vertical="top"/>
    </xf>
    <xf numFmtId="165" fontId="39" fillId="16" borderId="12" xfId="0" applyNumberFormat="1" applyFont="1" applyFill="1" applyBorder="1" applyAlignment="1">
      <alignment horizontal="center" vertical="center"/>
    </xf>
    <xf numFmtId="0" fontId="63" fillId="16" borderId="12" xfId="0" applyFont="1" applyFill="1" applyBorder="1" applyAlignment="1">
      <alignment vertical="center"/>
    </xf>
    <xf numFmtId="0" fontId="0" fillId="20" borderId="1" xfId="0" applyFill="1" applyBorder="1"/>
    <xf numFmtId="0" fontId="0" fillId="20" borderId="2" xfId="0" applyFill="1" applyBorder="1"/>
    <xf numFmtId="0" fontId="0" fillId="20" borderId="34" xfId="0" applyFill="1" applyBorder="1"/>
    <xf numFmtId="0" fontId="0" fillId="20" borderId="6" xfId="0" applyFill="1" applyBorder="1"/>
    <xf numFmtId="0" fontId="0" fillId="20" borderId="0" xfId="0" applyFill="1"/>
    <xf numFmtId="0" fontId="0" fillId="20" borderId="35" xfId="0" applyFill="1" applyBorder="1"/>
    <xf numFmtId="0" fontId="0" fillId="20" borderId="9" xfId="0" applyFill="1" applyBorder="1"/>
    <xf numFmtId="0" fontId="0" fillId="20" borderId="10" xfId="0" applyFill="1" applyBorder="1"/>
    <xf numFmtId="0" fontId="0" fillId="20" borderId="36" xfId="0" applyFill="1" applyBorder="1"/>
    <xf numFmtId="0" fontId="11" fillId="5" borderId="1" xfId="0" applyFont="1" applyFill="1" applyBorder="1"/>
    <xf numFmtId="0" fontId="11" fillId="5" borderId="2" xfId="0" applyFont="1" applyFill="1" applyBorder="1"/>
    <xf numFmtId="0" fontId="13" fillId="5" borderId="0" xfId="0" applyFont="1" applyFill="1"/>
    <xf numFmtId="0" fontId="11" fillId="5" borderId="6" xfId="0" applyFont="1" applyFill="1" applyBorder="1"/>
    <xf numFmtId="0" fontId="11" fillId="5" borderId="0" xfId="0" applyFont="1" applyFill="1" applyAlignment="1">
      <alignment horizontal="left" indent="1"/>
    </xf>
    <xf numFmtId="0" fontId="11" fillId="5" borderId="9" xfId="0" applyFont="1" applyFill="1" applyBorder="1"/>
    <xf numFmtId="0" fontId="11" fillId="5" borderId="10" xfId="0" applyFont="1" applyFill="1" applyBorder="1"/>
    <xf numFmtId="0" fontId="64" fillId="15" borderId="12" xfId="2" applyFont="1" applyFill="1" applyBorder="1" applyAlignment="1" applyProtection="1">
      <alignment horizontal="center" vertical="center" wrapText="1"/>
      <protection hidden="1"/>
    </xf>
    <xf numFmtId="0" fontId="6" fillId="9" borderId="0" xfId="1" applyFill="1"/>
    <xf numFmtId="0" fontId="8" fillId="9" borderId="0" xfId="1" applyFont="1" applyFill="1" applyAlignment="1">
      <alignment vertical="center"/>
    </xf>
    <xf numFmtId="0" fontId="6" fillId="6" borderId="0" xfId="1" applyFill="1"/>
    <xf numFmtId="0" fontId="8" fillId="6" borderId="0" xfId="1" applyFont="1" applyFill="1" applyAlignment="1">
      <alignment vertical="center"/>
    </xf>
    <xf numFmtId="0" fontId="69" fillId="3" borderId="0" xfId="1" applyFont="1" applyFill="1" applyAlignment="1">
      <alignment horizontal="center" vertical="center"/>
    </xf>
    <xf numFmtId="0" fontId="61" fillId="16" borderId="0" xfId="0" applyFont="1" applyFill="1"/>
    <xf numFmtId="0" fontId="11" fillId="18" borderId="12" xfId="0" applyFont="1" applyFill="1" applyBorder="1" applyAlignment="1">
      <alignment horizontal="center" vertical="center"/>
    </xf>
    <xf numFmtId="0" fontId="39" fillId="16" borderId="17" xfId="0" applyFont="1" applyFill="1" applyBorder="1" applyAlignment="1">
      <alignment vertical="center"/>
    </xf>
    <xf numFmtId="0" fontId="39" fillId="16" borderId="16" xfId="0" applyFont="1" applyFill="1" applyBorder="1" applyAlignment="1">
      <alignment vertical="center"/>
    </xf>
    <xf numFmtId="0" fontId="0" fillId="15" borderId="1" xfId="0" applyFill="1" applyBorder="1"/>
    <xf numFmtId="0" fontId="0" fillId="15" borderId="34" xfId="0" applyFill="1" applyBorder="1"/>
    <xf numFmtId="0" fontId="0" fillId="15" borderId="6" xfId="0" applyFill="1" applyBorder="1"/>
    <xf numFmtId="0" fontId="0" fillId="15" borderId="35" xfId="0" applyFill="1" applyBorder="1"/>
    <xf numFmtId="0" fontId="0" fillId="15" borderId="9" xfId="0" applyFill="1" applyBorder="1"/>
    <xf numFmtId="0" fontId="0" fillId="15" borderId="36" xfId="0" applyFill="1" applyBorder="1"/>
    <xf numFmtId="0" fontId="0" fillId="12" borderId="0" xfId="0" applyFill="1"/>
    <xf numFmtId="0" fontId="11" fillId="12" borderId="1" xfId="0" applyFont="1" applyFill="1" applyBorder="1"/>
    <xf numFmtId="0" fontId="0" fillId="12" borderId="2" xfId="0" applyFill="1" applyBorder="1"/>
    <xf numFmtId="0" fontId="0" fillId="12" borderId="34" xfId="0" applyFill="1" applyBorder="1"/>
    <xf numFmtId="0" fontId="11" fillId="12" borderId="6" xfId="0" applyFont="1" applyFill="1" applyBorder="1"/>
    <xf numFmtId="0" fontId="0" fillId="12" borderId="35" xfId="0" applyFill="1" applyBorder="1"/>
    <xf numFmtId="0" fontId="11" fillId="12" borderId="9" xfId="0" applyFont="1" applyFill="1" applyBorder="1"/>
    <xf numFmtId="0" fontId="0" fillId="12" borderId="10" xfId="0" applyFill="1" applyBorder="1"/>
    <xf numFmtId="0" fontId="0" fillId="12" borderId="36" xfId="0" applyFill="1" applyBorder="1"/>
    <xf numFmtId="0" fontId="0" fillId="4" borderId="0" xfId="0" applyFill="1" applyAlignment="1">
      <alignment wrapText="1"/>
    </xf>
    <xf numFmtId="0" fontId="0" fillId="2" borderId="0" xfId="0" applyFill="1" applyAlignment="1">
      <alignment wrapText="1"/>
    </xf>
    <xf numFmtId="0" fontId="33" fillId="16" borderId="0" xfId="0" applyFont="1" applyFill="1" applyAlignment="1">
      <alignment horizontal="center" vertical="center" textRotation="90" wrapText="1"/>
    </xf>
    <xf numFmtId="0" fontId="19" fillId="5" borderId="12" xfId="0" applyFont="1" applyFill="1" applyBorder="1" applyAlignment="1">
      <alignment horizontal="center" vertical="center" wrapText="1"/>
    </xf>
    <xf numFmtId="0" fontId="11" fillId="0" borderId="17" xfId="0" applyFont="1" applyBorder="1" applyAlignment="1">
      <alignment vertical="center"/>
    </xf>
    <xf numFmtId="0" fontId="11" fillId="0" borderId="37" xfId="0" applyFont="1" applyBorder="1" applyAlignment="1">
      <alignment vertical="center"/>
    </xf>
    <xf numFmtId="0" fontId="11" fillId="0" borderId="16" xfId="0" applyFont="1" applyBorder="1" applyAlignment="1">
      <alignment vertical="center"/>
    </xf>
    <xf numFmtId="0" fontId="0" fillId="0" borderId="0" xfId="0" applyAlignment="1">
      <alignment textRotation="90"/>
    </xf>
    <xf numFmtId="0" fontId="34" fillId="0" borderId="12" xfId="0" applyFont="1" applyBorder="1"/>
    <xf numFmtId="0" fontId="34" fillId="0" borderId="12" xfId="0" applyFont="1" applyBorder="1" applyAlignment="1">
      <alignment shrinkToFit="1"/>
    </xf>
    <xf numFmtId="165" fontId="34" fillId="0" borderId="12" xfId="0" applyNumberFormat="1" applyFont="1" applyBorder="1"/>
    <xf numFmtId="2" fontId="34" fillId="0" borderId="12" xfId="0" applyNumberFormat="1" applyFont="1" applyBorder="1" applyAlignment="1">
      <alignment horizontal="center"/>
    </xf>
    <xf numFmtId="0" fontId="0" fillId="26" borderId="0" xfId="0" applyFill="1" applyAlignment="1">
      <alignment textRotation="90"/>
    </xf>
    <xf numFmtId="0" fontId="34" fillId="0" borderId="8" xfId="0" applyFont="1" applyBorder="1"/>
    <xf numFmtId="1" fontId="34" fillId="0" borderId="18" xfId="0" applyNumberFormat="1" applyFont="1" applyBorder="1" applyAlignment="1">
      <alignment horizontal="center"/>
    </xf>
    <xf numFmtId="0" fontId="34" fillId="0" borderId="18" xfId="0" applyFont="1" applyBorder="1"/>
    <xf numFmtId="0" fontId="34" fillId="0" borderId="43" xfId="0" applyFont="1" applyBorder="1"/>
    <xf numFmtId="0" fontId="34" fillId="0" borderId="44" xfId="0" applyFont="1" applyBorder="1"/>
    <xf numFmtId="0" fontId="34" fillId="0" borderId="45" xfId="0" applyFont="1" applyBorder="1"/>
    <xf numFmtId="0" fontId="34" fillId="0" borderId="21" xfId="0" applyFont="1" applyBorder="1"/>
    <xf numFmtId="0" fontId="34" fillId="0" borderId="19" xfId="0" applyFont="1" applyBorder="1"/>
    <xf numFmtId="165" fontId="34" fillId="0" borderId="19" xfId="0" applyNumberFormat="1" applyFont="1" applyBorder="1"/>
    <xf numFmtId="0" fontId="34" fillId="0" borderId="44" xfId="0" applyFont="1" applyBorder="1" applyAlignment="1">
      <alignment shrinkToFit="1"/>
    </xf>
    <xf numFmtId="165" fontId="34" fillId="0" borderId="44" xfId="0" applyNumberFormat="1" applyFont="1" applyBorder="1"/>
    <xf numFmtId="2" fontId="34" fillId="0" borderId="44" xfId="0" applyNumberFormat="1" applyFont="1" applyBorder="1" applyAlignment="1">
      <alignment horizontal="center"/>
    </xf>
    <xf numFmtId="1" fontId="34" fillId="0" borderId="45" xfId="0" applyNumberFormat="1" applyFont="1" applyBorder="1" applyAlignment="1">
      <alignment horizontal="center"/>
    </xf>
    <xf numFmtId="166" fontId="34" fillId="0" borderId="12" xfId="0" applyNumberFormat="1" applyFont="1" applyBorder="1"/>
    <xf numFmtId="0" fontId="71" fillId="0" borderId="46" xfId="0" applyFont="1" applyBorder="1" applyAlignment="1">
      <alignment horizontal="center" vertical="center" shrinkToFit="1"/>
    </xf>
    <xf numFmtId="0" fontId="71" fillId="0" borderId="47" xfId="0" applyFont="1" applyBorder="1" applyAlignment="1">
      <alignment horizontal="center" vertical="center" shrinkToFit="1"/>
    </xf>
    <xf numFmtId="0" fontId="34" fillId="0" borderId="47" xfId="0" applyFont="1" applyBorder="1" applyAlignment="1">
      <alignment horizontal="center" vertical="center" wrapText="1" shrinkToFit="1"/>
    </xf>
    <xf numFmtId="0" fontId="71" fillId="0" borderId="47" xfId="0" applyFont="1" applyBorder="1" applyAlignment="1">
      <alignment horizontal="center" vertical="center" wrapText="1" shrinkToFit="1"/>
    </xf>
    <xf numFmtId="0" fontId="71" fillId="0" borderId="48" xfId="0" applyFont="1" applyBorder="1" applyAlignment="1">
      <alignment horizontal="center" vertical="center" wrapText="1" shrinkToFit="1"/>
    </xf>
    <xf numFmtId="0" fontId="34" fillId="0" borderId="22" xfId="0" applyFont="1" applyBorder="1"/>
    <xf numFmtId="0" fontId="34" fillId="0" borderId="4" xfId="0" applyFont="1" applyBorder="1"/>
    <xf numFmtId="0" fontId="34" fillId="0" borderId="15" xfId="0" applyFont="1" applyBorder="1" applyAlignment="1">
      <alignment shrinkToFit="1"/>
    </xf>
    <xf numFmtId="0" fontId="34" fillId="0" borderId="15" xfId="0" applyFont="1" applyBorder="1"/>
    <xf numFmtId="166" fontId="34" fillId="0" borderId="15" xfId="0" applyNumberFormat="1" applyFont="1" applyBorder="1"/>
    <xf numFmtId="165" fontId="34" fillId="0" borderId="15" xfId="0" applyNumberFormat="1" applyFont="1" applyBorder="1"/>
    <xf numFmtId="2" fontId="34" fillId="0" borderId="15" xfId="0" applyNumberFormat="1" applyFont="1" applyBorder="1" applyAlignment="1">
      <alignment horizontal="center"/>
    </xf>
    <xf numFmtId="1" fontId="34" fillId="0" borderId="5" xfId="0" applyNumberFormat="1" applyFont="1" applyBorder="1" applyAlignment="1">
      <alignment horizontal="center"/>
    </xf>
    <xf numFmtId="0" fontId="0" fillId="25" borderId="0" xfId="0" applyFill="1" applyAlignment="1">
      <alignment textRotation="90"/>
    </xf>
    <xf numFmtId="0" fontId="11" fillId="0" borderId="3" xfId="0" applyFont="1" applyBorder="1" applyAlignment="1">
      <alignment horizontal="left" vertical="top"/>
    </xf>
    <xf numFmtId="0" fontId="11" fillId="0" borderId="7" xfId="0" applyFont="1" applyBorder="1" applyAlignment="1">
      <alignment horizontal="left" vertical="top"/>
    </xf>
    <xf numFmtId="0" fontId="11" fillId="0" borderId="7" xfId="0" quotePrefix="1" applyFont="1" applyBorder="1" applyAlignment="1">
      <alignment horizontal="left" vertical="top"/>
    </xf>
    <xf numFmtId="0" fontId="14" fillId="0" borderId="7" xfId="5" applyBorder="1" applyAlignment="1">
      <alignment horizontal="left" vertical="top"/>
    </xf>
    <xf numFmtId="0" fontId="11" fillId="0" borderId="11" xfId="0" quotePrefix="1" applyFont="1" applyBorder="1" applyAlignment="1">
      <alignment horizontal="left" vertical="top"/>
    </xf>
    <xf numFmtId="0" fontId="72" fillId="0" borderId="12" xfId="1" applyFont="1" applyBorder="1" applyAlignment="1">
      <alignment vertical="center"/>
    </xf>
    <xf numFmtId="0" fontId="73" fillId="0" borderId="12" xfId="0" applyFont="1" applyBorder="1"/>
    <xf numFmtId="0" fontId="72" fillId="0" borderId="12" xfId="3" applyFont="1" applyBorder="1" applyAlignment="1">
      <alignment horizontal="left" vertical="center"/>
    </xf>
    <xf numFmtId="0" fontId="68" fillId="10" borderId="12" xfId="1" applyFont="1" applyFill="1" applyBorder="1" applyAlignment="1">
      <alignment horizontal="center" vertical="center" wrapText="1"/>
    </xf>
    <xf numFmtId="0" fontId="64" fillId="15" borderId="8" xfId="2" applyFont="1" applyFill="1" applyBorder="1" applyAlignment="1" applyProtection="1">
      <alignment horizontal="center" vertical="center" wrapText="1"/>
      <protection hidden="1"/>
    </xf>
    <xf numFmtId="0" fontId="64" fillId="15" borderId="18" xfId="2" applyFont="1" applyFill="1" applyBorder="1" applyAlignment="1" applyProtection="1">
      <alignment horizontal="center" vertical="center" wrapText="1"/>
      <protection hidden="1"/>
    </xf>
    <xf numFmtId="0" fontId="68" fillId="13" borderId="16" xfId="1" applyFont="1" applyFill="1" applyBorder="1" applyAlignment="1">
      <alignment horizontal="center" vertical="center" wrapText="1"/>
    </xf>
    <xf numFmtId="0" fontId="68" fillId="13" borderId="12" xfId="1" applyFont="1" applyFill="1" applyBorder="1" applyAlignment="1">
      <alignment horizontal="center" vertical="center" wrapText="1"/>
    </xf>
    <xf numFmtId="0" fontId="68" fillId="5" borderId="12" xfId="1" applyFont="1" applyFill="1" applyBorder="1" applyAlignment="1">
      <alignment horizontal="center" vertical="center" wrapText="1"/>
    </xf>
    <xf numFmtId="0" fontId="68" fillId="19" borderId="12" xfId="1" applyFont="1" applyFill="1" applyBorder="1" applyAlignment="1">
      <alignment horizontal="center" vertical="center" wrapText="1"/>
    </xf>
    <xf numFmtId="0" fontId="68" fillId="17" borderId="12" xfId="1" applyFont="1" applyFill="1" applyBorder="1" applyAlignment="1">
      <alignment horizontal="center" vertical="center" wrapText="1"/>
    </xf>
    <xf numFmtId="0" fontId="68" fillId="6" borderId="12" xfId="1" applyFont="1" applyFill="1" applyBorder="1" applyAlignment="1">
      <alignment horizontal="center" vertical="center" wrapText="1"/>
    </xf>
    <xf numFmtId="0" fontId="68" fillId="12" borderId="12" xfId="1" applyFont="1" applyFill="1" applyBorder="1" applyAlignment="1">
      <alignment horizontal="center" vertical="center" wrapText="1"/>
    </xf>
    <xf numFmtId="0" fontId="38" fillId="3" borderId="12" xfId="2" applyFont="1" applyFill="1" applyBorder="1" applyAlignment="1" applyProtection="1">
      <alignment horizontal="center" vertical="center"/>
      <protection hidden="1"/>
    </xf>
    <xf numFmtId="0" fontId="38" fillId="3" borderId="13" xfId="2" applyFont="1" applyFill="1" applyBorder="1" applyAlignment="1" applyProtection="1">
      <alignment horizontal="center" vertical="center"/>
      <protection hidden="1"/>
    </xf>
    <xf numFmtId="0" fontId="38" fillId="3" borderId="14" xfId="2" applyFont="1" applyFill="1" applyBorder="1" applyAlignment="1" applyProtection="1">
      <alignment horizontal="center" vertical="center"/>
      <protection hidden="1"/>
    </xf>
    <xf numFmtId="0" fontId="38" fillId="3" borderId="41" xfId="2" applyFont="1" applyFill="1" applyBorder="1" applyAlignment="1" applyProtection="1">
      <alignment horizontal="center" vertical="center"/>
      <protection hidden="1"/>
    </xf>
    <xf numFmtId="0" fontId="38" fillId="3" borderId="42" xfId="2" applyFont="1" applyFill="1" applyBorder="1" applyAlignment="1" applyProtection="1">
      <alignment horizontal="center" vertical="center"/>
      <protection hidden="1"/>
    </xf>
    <xf numFmtId="0" fontId="38" fillId="3" borderId="28" xfId="2" applyFont="1" applyFill="1" applyBorder="1" applyAlignment="1" applyProtection="1">
      <alignment horizontal="center" vertical="center"/>
      <protection hidden="1"/>
    </xf>
    <xf numFmtId="0" fontId="68" fillId="3" borderId="19" xfId="2" applyFont="1" applyFill="1" applyBorder="1" applyAlignment="1" applyProtection="1">
      <alignment horizontal="center" vertical="center"/>
      <protection locked="0"/>
    </xf>
    <xf numFmtId="0" fontId="68" fillId="0" borderId="12" xfId="1" quotePrefix="1" applyFont="1" applyBorder="1" applyAlignment="1" applyProtection="1">
      <alignment horizontal="center" vertical="center" wrapText="1"/>
      <protection locked="0"/>
    </xf>
    <xf numFmtId="0" fontId="72" fillId="0" borderId="12" xfId="1" quotePrefix="1" applyFont="1" applyBorder="1" applyAlignment="1" applyProtection="1">
      <alignment horizontal="center" wrapText="1"/>
      <protection locked="0"/>
    </xf>
    <xf numFmtId="0" fontId="72" fillId="0" borderId="12" xfId="1" applyFont="1" applyBorder="1" applyAlignment="1" applyProtection="1">
      <alignment horizontal="center" vertical="center" wrapText="1"/>
      <protection locked="0"/>
    </xf>
    <xf numFmtId="0" fontId="73" fillId="0" borderId="12" xfId="0" applyFont="1" applyBorder="1" applyAlignment="1">
      <alignment horizontal="center"/>
    </xf>
    <xf numFmtId="164" fontId="72" fillId="0" borderId="12" xfId="1" applyNumberFormat="1" applyFont="1" applyBorder="1" applyAlignment="1" applyProtection="1">
      <alignment horizontal="left" vertical="center" wrapText="1"/>
      <protection locked="0"/>
    </xf>
    <xf numFmtId="0" fontId="72" fillId="0" borderId="12" xfId="1" applyFont="1" applyBorder="1" applyAlignment="1" applyProtection="1">
      <alignment horizontal="left" vertical="center"/>
      <protection locked="0"/>
    </xf>
    <xf numFmtId="0" fontId="73" fillId="0" borderId="12" xfId="1" applyFont="1" applyBorder="1" applyAlignment="1" applyProtection="1">
      <alignment horizontal="left" vertical="center" wrapText="1"/>
      <protection locked="0"/>
    </xf>
    <xf numFmtId="0" fontId="72" fillId="0" borderId="12" xfId="1" applyFont="1" applyBorder="1" applyAlignment="1" applyProtection="1">
      <alignment vertical="center" wrapText="1"/>
      <protection locked="0"/>
    </xf>
    <xf numFmtId="0" fontId="68" fillId="0" borderId="12" xfId="1" applyFont="1" applyBorder="1" applyAlignment="1" applyProtection="1">
      <alignment vertical="center" wrapText="1"/>
      <protection locked="0"/>
    </xf>
    <xf numFmtId="0" fontId="68" fillId="0" borderId="12" xfId="1" applyFont="1" applyBorder="1" applyAlignment="1">
      <alignment horizontal="center" vertical="center"/>
    </xf>
    <xf numFmtId="0" fontId="68" fillId="0" borderId="23" xfId="1" applyFont="1" applyBorder="1" applyAlignment="1">
      <alignment vertical="top" wrapText="1"/>
    </xf>
    <xf numFmtId="0" fontId="20" fillId="3" borderId="12" xfId="2" applyFont="1" applyFill="1" applyBorder="1" applyAlignment="1" applyProtection="1">
      <alignment horizontal="center" vertical="center"/>
      <protection locked="0"/>
    </xf>
    <xf numFmtId="0" fontId="73" fillId="0" borderId="12" xfId="0" quotePrefix="1" applyFont="1" applyBorder="1" applyAlignment="1">
      <alignment horizontal="center"/>
    </xf>
    <xf numFmtId="0" fontId="68" fillId="0" borderId="25" xfId="1" applyFont="1" applyBorder="1" applyAlignment="1">
      <alignment vertical="top" wrapText="1"/>
    </xf>
    <xf numFmtId="0" fontId="68" fillId="3" borderId="12" xfId="2" applyFont="1" applyFill="1" applyBorder="1" applyAlignment="1" applyProtection="1">
      <alignment horizontal="center" vertical="center"/>
      <protection locked="0"/>
    </xf>
    <xf numFmtId="0" fontId="73" fillId="0" borderId="12" xfId="1" applyFont="1" applyBorder="1" applyAlignment="1" applyProtection="1">
      <alignment horizontal="center" vertical="center" wrapText="1"/>
      <protection locked="0"/>
    </xf>
    <xf numFmtId="15" fontId="72" fillId="0" borderId="12" xfId="1" applyNumberFormat="1" applyFont="1" applyBorder="1" applyAlignment="1" applyProtection="1">
      <alignment horizontal="center" vertical="center" wrapText="1"/>
      <protection locked="0"/>
    </xf>
    <xf numFmtId="0" fontId="72" fillId="0" borderId="12" xfId="1" applyFont="1" applyBorder="1" applyAlignment="1">
      <alignment horizontal="center" vertical="center"/>
    </xf>
    <xf numFmtId="15" fontId="72" fillId="0" borderId="12" xfId="1" quotePrefix="1" applyNumberFormat="1" applyFont="1" applyBorder="1" applyAlignment="1">
      <alignment horizontal="left" vertical="top"/>
    </xf>
    <xf numFmtId="0" fontId="72" fillId="0" borderId="12" xfId="1" applyFont="1" applyBorder="1" applyAlignment="1" applyProtection="1">
      <alignment horizontal="center" wrapText="1"/>
      <protection locked="0"/>
    </xf>
    <xf numFmtId="164" fontId="72" fillId="0" borderId="12" xfId="1" quotePrefix="1" applyNumberFormat="1" applyFont="1" applyBorder="1" applyAlignment="1" applyProtection="1">
      <alignment horizontal="left" vertical="center" wrapText="1"/>
      <protection locked="0"/>
    </xf>
    <xf numFmtId="0" fontId="72" fillId="0" borderId="12" xfId="1" applyFont="1" applyBorder="1" applyAlignment="1" applyProtection="1">
      <alignment horizontal="center" vertical="center"/>
      <protection locked="0"/>
    </xf>
    <xf numFmtId="0" fontId="68" fillId="0" borderId="12" xfId="1" applyFont="1" applyBorder="1" applyAlignment="1" applyProtection="1">
      <alignment horizontal="center" vertical="center" wrapText="1"/>
      <protection locked="0"/>
    </xf>
    <xf numFmtId="0" fontId="72" fillId="0" borderId="12" xfId="1" quotePrefix="1" applyFont="1" applyBorder="1" applyAlignment="1" applyProtection="1">
      <alignment horizontal="center" vertical="center" wrapText="1"/>
      <protection locked="0"/>
    </xf>
    <xf numFmtId="0" fontId="72" fillId="0" borderId="12" xfId="1" quotePrefix="1" applyFont="1" applyBorder="1" applyAlignment="1" applyProtection="1">
      <alignment vertical="center" wrapText="1"/>
      <protection locked="0"/>
    </xf>
    <xf numFmtId="0" fontId="68" fillId="0" borderId="12" xfId="3" applyFont="1" applyBorder="1" applyAlignment="1">
      <alignment horizontal="left" vertical="center"/>
    </xf>
    <xf numFmtId="0" fontId="20" fillId="0" borderId="12" xfId="1" applyFont="1" applyBorder="1" applyAlignment="1" applyProtection="1">
      <alignment horizontal="center" vertical="center" wrapText="1"/>
      <protection locked="0"/>
    </xf>
    <xf numFmtId="0" fontId="20" fillId="0" borderId="12" xfId="1" applyFont="1" applyBorder="1" applyAlignment="1" applyProtection="1">
      <alignment horizontal="left" vertical="center" wrapText="1"/>
      <protection locked="0"/>
    </xf>
    <xf numFmtId="164" fontId="68" fillId="0" borderId="12" xfId="1" applyNumberFormat="1" applyFont="1" applyBorder="1" applyAlignment="1" applyProtection="1">
      <alignment horizontal="left" vertical="center" wrapText="1"/>
      <protection locked="0"/>
    </xf>
    <xf numFmtId="0" fontId="68" fillId="0" borderId="12" xfId="1" applyFont="1" applyBorder="1" applyAlignment="1" applyProtection="1">
      <alignment horizontal="left" vertical="center"/>
      <protection locked="0"/>
    </xf>
    <xf numFmtId="49" fontId="68" fillId="0" borderId="12" xfId="1" quotePrefix="1" applyNumberFormat="1" applyFont="1" applyBorder="1" applyAlignment="1" applyProtection="1">
      <alignment horizontal="center" vertical="center"/>
      <protection locked="0"/>
    </xf>
    <xf numFmtId="0" fontId="68" fillId="0" borderId="12" xfId="1" applyFont="1" applyBorder="1" applyAlignment="1" applyProtection="1">
      <alignment horizontal="left" vertical="center" wrapText="1"/>
      <protection locked="0"/>
    </xf>
    <xf numFmtId="0" fontId="20" fillId="0" borderId="12" xfId="1" applyFont="1" applyBorder="1" applyAlignment="1" applyProtection="1">
      <alignment vertical="center" wrapText="1"/>
      <protection locked="0"/>
    </xf>
    <xf numFmtId="0" fontId="74" fillId="0" borderId="12" xfId="1" applyFont="1" applyBorder="1" applyAlignment="1" applyProtection="1">
      <alignment horizontal="center" vertical="center" wrapText="1"/>
      <protection locked="0"/>
    </xf>
    <xf numFmtId="49" fontId="68" fillId="0" borderId="12" xfId="1" applyNumberFormat="1" applyFont="1" applyBorder="1" applyAlignment="1" applyProtection="1">
      <alignment horizontal="center" vertical="center"/>
      <protection locked="0"/>
    </xf>
    <xf numFmtId="0" fontId="68" fillId="0" borderId="12" xfId="3" applyFont="1" applyBorder="1" applyAlignment="1" applyProtection="1">
      <alignment horizontal="center" vertical="center"/>
      <protection locked="0"/>
    </xf>
    <xf numFmtId="0" fontId="68" fillId="0" borderId="12" xfId="1" quotePrefix="1" applyFont="1" applyBorder="1" applyAlignment="1" applyProtection="1">
      <alignment horizontal="center" vertical="center"/>
      <protection locked="0"/>
    </xf>
    <xf numFmtId="0" fontId="20" fillId="0" borderId="12" xfId="1" applyFont="1" applyBorder="1" applyAlignment="1" applyProtection="1">
      <alignment horizontal="center" vertical="center"/>
      <protection locked="0"/>
    </xf>
    <xf numFmtId="0" fontId="20" fillId="0" borderId="12" xfId="1" applyFont="1" applyBorder="1" applyAlignment="1" applyProtection="1">
      <alignment vertical="center"/>
      <protection locked="0"/>
    </xf>
    <xf numFmtId="1" fontId="68" fillId="0" borderId="12" xfId="4" applyNumberFormat="1" applyFont="1" applyBorder="1" applyAlignment="1" applyProtection="1">
      <alignment horizontal="center" vertical="center"/>
      <protection locked="0"/>
    </xf>
    <xf numFmtId="0" fontId="75" fillId="0" borderId="12" xfId="1" quotePrefix="1" applyFont="1" applyBorder="1" applyAlignment="1" applyProtection="1">
      <alignment horizontal="center" vertical="center" wrapText="1"/>
      <protection locked="0"/>
    </xf>
    <xf numFmtId="1" fontId="29" fillId="0" borderId="12" xfId="0" applyNumberFormat="1" applyFont="1" applyBorder="1" applyAlignment="1">
      <alignment horizontal="center" vertical="center" wrapText="1"/>
    </xf>
    <xf numFmtId="0" fontId="15" fillId="0" borderId="12" xfId="0" applyFont="1" applyBorder="1"/>
    <xf numFmtId="0" fontId="2" fillId="3" borderId="0" xfId="0" applyFont="1" applyFill="1" applyAlignment="1">
      <alignment horizontal="center" vertical="center"/>
    </xf>
    <xf numFmtId="0" fontId="24" fillId="9" borderId="14" xfId="5" applyFont="1" applyFill="1" applyBorder="1" applyAlignment="1">
      <alignment horizontal="center" vertical="center" wrapText="1"/>
    </xf>
    <xf numFmtId="0" fontId="24" fillId="9" borderId="27" xfId="5" applyFont="1" applyFill="1" applyBorder="1" applyAlignment="1">
      <alignment horizontal="center" vertical="center" wrapText="1"/>
    </xf>
    <xf numFmtId="0" fontId="24" fillId="9" borderId="28" xfId="5" applyFont="1" applyFill="1" applyBorder="1" applyAlignment="1">
      <alignment horizontal="center" vertical="center" wrapText="1"/>
    </xf>
    <xf numFmtId="0" fontId="24" fillId="9" borderId="20" xfId="5" applyFont="1" applyFill="1" applyBorder="1" applyAlignment="1">
      <alignment horizontal="center" vertical="center" wrapText="1"/>
    </xf>
    <xf numFmtId="0" fontId="24" fillId="9" borderId="29" xfId="5" applyFont="1" applyFill="1" applyBorder="1" applyAlignment="1">
      <alignment horizontal="center" vertical="center" wrapText="1"/>
    </xf>
    <xf numFmtId="0" fontId="24" fillId="9" borderId="30" xfId="5" applyFont="1" applyFill="1" applyBorder="1" applyAlignment="1">
      <alignment horizontal="center" vertical="center" wrapText="1"/>
    </xf>
    <xf numFmtId="0" fontId="18" fillId="3" borderId="0" xfId="0" applyFont="1" applyFill="1" applyAlignment="1">
      <alignment horizontal="center" vertical="center"/>
    </xf>
    <xf numFmtId="0" fontId="21" fillId="9" borderId="12" xfId="5" applyFont="1" applyFill="1" applyBorder="1" applyAlignment="1">
      <alignment horizontal="center" vertical="center" wrapText="1"/>
    </xf>
    <xf numFmtId="0" fontId="11" fillId="0" borderId="17" xfId="0" applyFont="1" applyBorder="1" applyAlignment="1">
      <alignment horizontal="center" vertical="center"/>
    </xf>
    <xf numFmtId="0" fontId="11" fillId="0" borderId="37" xfId="0" applyFont="1" applyBorder="1" applyAlignment="1">
      <alignment horizontal="center" vertical="center"/>
    </xf>
    <xf numFmtId="0" fontId="11" fillId="0" borderId="16" xfId="0" applyFont="1" applyBorder="1" applyAlignment="1">
      <alignment horizontal="center" vertical="center"/>
    </xf>
    <xf numFmtId="0" fontId="17" fillId="3" borderId="0" xfId="0" applyFont="1" applyFill="1" applyAlignment="1">
      <alignment horizontal="center" vertical="center"/>
    </xf>
    <xf numFmtId="0" fontId="10" fillId="8" borderId="12" xfId="0" applyFont="1" applyFill="1" applyBorder="1" applyAlignment="1">
      <alignment horizontal="center" vertical="center"/>
    </xf>
    <xf numFmtId="0" fontId="23" fillId="6" borderId="0" xfId="0" applyFont="1" applyFill="1" applyAlignment="1">
      <alignment horizontal="left" vertical="center"/>
    </xf>
    <xf numFmtId="0" fontId="11" fillId="0" borderId="12" xfId="0" applyFont="1" applyBorder="1" applyAlignment="1">
      <alignment horizontal="left" vertical="center" wrapText="1"/>
    </xf>
    <xf numFmtId="0" fontId="24" fillId="9" borderId="12" xfId="5" applyFont="1" applyFill="1" applyBorder="1" applyAlignment="1">
      <alignment horizontal="center" vertical="center"/>
    </xf>
    <xf numFmtId="0" fontId="24" fillId="9" borderId="14" xfId="5" applyFont="1" applyFill="1" applyBorder="1" applyAlignment="1">
      <alignment horizontal="center" vertical="center"/>
    </xf>
    <xf numFmtId="0" fontId="24" fillId="9" borderId="27" xfId="5" applyFont="1" applyFill="1" applyBorder="1" applyAlignment="1">
      <alignment horizontal="center" vertical="center"/>
    </xf>
    <xf numFmtId="0" fontId="24" fillId="9" borderId="28" xfId="5" applyFont="1" applyFill="1" applyBorder="1" applyAlignment="1">
      <alignment horizontal="center" vertical="center"/>
    </xf>
    <xf numFmtId="0" fontId="24" fillId="9" borderId="20" xfId="5" applyFont="1" applyFill="1" applyBorder="1" applyAlignment="1">
      <alignment horizontal="center" vertical="center"/>
    </xf>
    <xf numFmtId="0" fontId="24" fillId="9" borderId="29" xfId="5" applyFont="1" applyFill="1" applyBorder="1" applyAlignment="1">
      <alignment horizontal="center" vertical="center"/>
    </xf>
    <xf numFmtId="0" fontId="24" fillId="9" borderId="30" xfId="5" applyFont="1" applyFill="1" applyBorder="1" applyAlignment="1">
      <alignment horizontal="center" vertical="center"/>
    </xf>
    <xf numFmtId="0" fontId="25" fillId="6" borderId="12" xfId="0" applyFont="1" applyFill="1" applyBorder="1" applyAlignment="1">
      <alignment horizontal="center" vertical="top" wrapText="1"/>
    </xf>
    <xf numFmtId="0" fontId="11" fillId="6" borderId="12" xfId="0" applyFont="1" applyFill="1" applyBorder="1" applyAlignment="1">
      <alignment horizontal="center"/>
    </xf>
    <xf numFmtId="0" fontId="11" fillId="6" borderId="12" xfId="0" applyFont="1" applyFill="1" applyBorder="1" applyAlignment="1">
      <alignment horizontal="center" vertical="center"/>
    </xf>
    <xf numFmtId="0" fontId="25" fillId="16" borderId="0" xfId="0" applyFont="1" applyFill="1" applyAlignment="1">
      <alignment horizontal="center" vertical="top" wrapText="1"/>
    </xf>
    <xf numFmtId="0" fontId="11" fillId="6" borderId="13" xfId="0" applyFont="1" applyFill="1" applyBorder="1" applyAlignment="1">
      <alignment horizontal="center" vertical="center" wrapText="1"/>
    </xf>
    <xf numFmtId="0" fontId="11" fillId="6" borderId="38" xfId="0" applyFont="1" applyFill="1" applyBorder="1" applyAlignment="1">
      <alignment horizontal="center" vertical="center" wrapText="1"/>
    </xf>
    <xf numFmtId="0" fontId="11" fillId="6" borderId="19" xfId="0" applyFont="1" applyFill="1" applyBorder="1" applyAlignment="1">
      <alignment horizontal="center" vertical="center" wrapText="1"/>
    </xf>
    <xf numFmtId="0" fontId="28" fillId="21" borderId="0" xfId="0" applyFont="1" applyFill="1" applyAlignment="1">
      <alignment horizontal="center"/>
    </xf>
    <xf numFmtId="0" fontId="24" fillId="9" borderId="12" xfId="5" applyFont="1" applyFill="1" applyBorder="1" applyAlignment="1">
      <alignment horizontal="center" vertical="center" wrapText="1"/>
    </xf>
    <xf numFmtId="0" fontId="30" fillId="3" borderId="0" xfId="0" applyFont="1" applyFill="1" applyAlignment="1">
      <alignment horizontal="center" vertical="center"/>
    </xf>
    <xf numFmtId="0" fontId="11" fillId="5" borderId="0" xfId="0" applyFont="1" applyFill="1" applyAlignment="1">
      <alignment horizontal="center" vertical="center"/>
    </xf>
    <xf numFmtId="0" fontId="11" fillId="24" borderId="12" xfId="0" applyFont="1" applyFill="1" applyBorder="1" applyAlignment="1">
      <alignment horizontal="center" vertical="center"/>
    </xf>
    <xf numFmtId="0" fontId="11" fillId="24" borderId="12" xfId="0" applyFont="1" applyFill="1" applyBorder="1" applyAlignment="1">
      <alignment horizontal="center" vertical="center" wrapText="1"/>
    </xf>
    <xf numFmtId="0" fontId="26" fillId="24" borderId="13" xfId="0" applyFont="1" applyFill="1" applyBorder="1" applyAlignment="1">
      <alignment horizontal="center" vertical="center" wrapText="1"/>
    </xf>
    <xf numFmtId="0" fontId="26" fillId="24" borderId="19" xfId="0" applyFont="1" applyFill="1" applyBorder="1" applyAlignment="1">
      <alignment horizontal="center" vertical="center" wrapText="1"/>
    </xf>
    <xf numFmtId="0" fontId="32" fillId="3" borderId="0" xfId="0" applyFont="1" applyFill="1" applyAlignment="1">
      <alignment horizontal="center" vertical="center"/>
    </xf>
    <xf numFmtId="0" fontId="11" fillId="5" borderId="12" xfId="0" applyFont="1" applyFill="1" applyBorder="1" applyAlignment="1">
      <alignment horizontal="center" vertical="center"/>
    </xf>
    <xf numFmtId="0" fontId="38" fillId="23" borderId="3" xfId="0" applyFont="1" applyFill="1" applyBorder="1" applyAlignment="1">
      <alignment horizontal="center" vertical="center" wrapText="1"/>
    </xf>
    <xf numFmtId="0" fontId="38" fillId="23" borderId="11" xfId="0" applyFont="1" applyFill="1" applyBorder="1" applyAlignment="1">
      <alignment horizontal="center" vertical="center" wrapText="1"/>
    </xf>
    <xf numFmtId="0" fontId="19" fillId="0" borderId="17" xfId="0" applyFont="1" applyBorder="1" applyAlignment="1">
      <alignment horizontal="left" vertical="center" indent="1"/>
    </xf>
    <xf numFmtId="0" fontId="19" fillId="0" borderId="37" xfId="0" applyFont="1" applyBorder="1" applyAlignment="1">
      <alignment horizontal="left" vertical="center" indent="1"/>
    </xf>
    <xf numFmtId="0" fontId="19" fillId="0" borderId="16" xfId="0" applyFont="1" applyBorder="1" applyAlignment="1">
      <alignment horizontal="left" vertical="center" indent="1"/>
    </xf>
    <xf numFmtId="0" fontId="12" fillId="18" borderId="12" xfId="0" applyFont="1" applyFill="1" applyBorder="1" applyAlignment="1">
      <alignment horizontal="center" vertical="center"/>
    </xf>
    <xf numFmtId="0" fontId="19" fillId="0" borderId="12" xfId="0" applyFont="1" applyBorder="1" applyAlignment="1">
      <alignment horizontal="left" vertical="center" indent="1"/>
    </xf>
    <xf numFmtId="0" fontId="13" fillId="3" borderId="6" xfId="0" applyFont="1" applyFill="1" applyBorder="1" applyAlignment="1">
      <alignment horizontal="center"/>
    </xf>
    <xf numFmtId="0" fontId="13" fillId="3" borderId="0" xfId="0" applyFont="1" applyFill="1" applyAlignment="1">
      <alignment horizontal="center"/>
    </xf>
    <xf numFmtId="0" fontId="64" fillId="11" borderId="12" xfId="2" applyFont="1" applyFill="1" applyBorder="1" applyAlignment="1" applyProtection="1">
      <alignment horizontal="center" vertical="center" wrapText="1"/>
      <protection hidden="1"/>
    </xf>
    <xf numFmtId="0" fontId="65" fillId="11" borderId="12" xfId="2" applyFont="1" applyFill="1" applyBorder="1" applyAlignment="1" applyProtection="1">
      <alignment horizontal="center" vertical="center" wrapText="1"/>
      <protection hidden="1"/>
    </xf>
    <xf numFmtId="0" fontId="65" fillId="11" borderId="17" xfId="2" applyFont="1" applyFill="1" applyBorder="1" applyAlignment="1" applyProtection="1">
      <alignment horizontal="center" vertical="center" wrapText="1"/>
      <protection hidden="1"/>
    </xf>
    <xf numFmtId="0" fontId="66" fillId="15" borderId="13" xfId="2" applyFont="1" applyFill="1" applyBorder="1" applyAlignment="1" applyProtection="1">
      <alignment horizontal="center" vertical="center" wrapText="1"/>
      <protection hidden="1"/>
    </xf>
    <xf numFmtId="0" fontId="66" fillId="15" borderId="14" xfId="2" applyFont="1" applyFill="1" applyBorder="1" applyAlignment="1" applyProtection="1">
      <alignment horizontal="center" vertical="center" wrapText="1"/>
      <protection hidden="1"/>
    </xf>
    <xf numFmtId="0" fontId="68" fillId="10" borderId="12" xfId="1" applyFont="1" applyFill="1" applyBorder="1" applyAlignment="1">
      <alignment horizontal="center" vertical="center" wrapText="1"/>
    </xf>
    <xf numFmtId="0" fontId="64" fillId="15" borderId="4" xfId="2" applyFont="1" applyFill="1" applyBorder="1" applyAlignment="1" applyProtection="1">
      <alignment horizontal="center" vertical="center" wrapText="1"/>
      <protection hidden="1"/>
    </xf>
    <xf numFmtId="0" fontId="64" fillId="15" borderId="8" xfId="2" applyFont="1" applyFill="1" applyBorder="1" applyAlignment="1" applyProtection="1">
      <alignment horizontal="center" vertical="center" wrapText="1"/>
      <protection hidden="1"/>
    </xf>
    <xf numFmtId="0" fontId="64" fillId="15" borderId="5" xfId="2" applyFont="1" applyFill="1" applyBorder="1" applyAlignment="1" applyProtection="1">
      <alignment horizontal="center" vertical="center" wrapText="1"/>
      <protection hidden="1"/>
    </xf>
    <xf numFmtId="0" fontId="64" fillId="15" borderId="18" xfId="2" applyFont="1" applyFill="1" applyBorder="1" applyAlignment="1" applyProtection="1">
      <alignment horizontal="center" vertical="center" wrapText="1"/>
      <protection hidden="1"/>
    </xf>
    <xf numFmtId="0" fontId="64" fillId="15" borderId="15" xfId="2" applyFont="1" applyFill="1" applyBorder="1" applyAlignment="1" applyProtection="1">
      <alignment horizontal="center" vertical="center" wrapText="1"/>
      <protection hidden="1"/>
    </xf>
    <xf numFmtId="0" fontId="68" fillId="13" borderId="16" xfId="1" applyFont="1" applyFill="1" applyBorder="1" applyAlignment="1">
      <alignment horizontal="center" vertical="center" wrapText="1"/>
    </xf>
    <xf numFmtId="0" fontId="68" fillId="13" borderId="12" xfId="1" applyFont="1" applyFill="1" applyBorder="1" applyAlignment="1">
      <alignment horizontal="center" vertical="center" wrapText="1"/>
    </xf>
    <xf numFmtId="0" fontId="68" fillId="5" borderId="12" xfId="1" applyFont="1" applyFill="1" applyBorder="1" applyAlignment="1">
      <alignment horizontal="center" vertical="center" wrapText="1"/>
    </xf>
    <xf numFmtId="0" fontId="68" fillId="19" borderId="12" xfId="1" applyFont="1" applyFill="1" applyBorder="1" applyAlignment="1">
      <alignment horizontal="center" vertical="center" wrapText="1"/>
    </xf>
    <xf numFmtId="0" fontId="68" fillId="17" borderId="12" xfId="1" applyFont="1" applyFill="1" applyBorder="1" applyAlignment="1">
      <alignment horizontal="center" vertical="center" wrapText="1"/>
    </xf>
    <xf numFmtId="0" fontId="68" fillId="6" borderId="12" xfId="1" applyFont="1" applyFill="1" applyBorder="1" applyAlignment="1">
      <alignment horizontal="center" vertical="center" wrapText="1"/>
    </xf>
    <xf numFmtId="0" fontId="68" fillId="12" borderId="12" xfId="1" applyFont="1" applyFill="1" applyBorder="1" applyAlignment="1">
      <alignment horizontal="center" vertical="center" wrapText="1"/>
    </xf>
    <xf numFmtId="0" fontId="67" fillId="15" borderId="4" xfId="2" applyFont="1" applyFill="1" applyBorder="1" applyAlignment="1" applyProtection="1">
      <alignment horizontal="center" vertical="center" wrapText="1"/>
      <protection hidden="1"/>
    </xf>
    <xf numFmtId="0" fontId="67" fillId="15" borderId="15" xfId="2" applyFont="1" applyFill="1" applyBorder="1" applyAlignment="1" applyProtection="1">
      <alignment horizontal="center" vertical="center" wrapText="1"/>
      <protection hidden="1"/>
    </xf>
    <xf numFmtId="0" fontId="67" fillId="15" borderId="5" xfId="2" applyFont="1" applyFill="1" applyBorder="1" applyAlignment="1" applyProtection="1">
      <alignment horizontal="center" vertical="center" wrapText="1"/>
      <protection hidden="1"/>
    </xf>
    <xf numFmtId="0" fontId="67" fillId="15" borderId="8" xfId="2" applyFont="1" applyFill="1" applyBorder="1" applyAlignment="1" applyProtection="1">
      <alignment horizontal="center" vertical="center" wrapText="1"/>
      <protection hidden="1"/>
    </xf>
    <xf numFmtId="0" fontId="67" fillId="15" borderId="12" xfId="2" applyFont="1" applyFill="1" applyBorder="1" applyAlignment="1" applyProtection="1">
      <alignment horizontal="center" vertical="center" wrapText="1"/>
      <protection hidden="1"/>
    </xf>
    <xf numFmtId="0" fontId="67" fillId="15" borderId="18" xfId="2" applyFont="1" applyFill="1" applyBorder="1" applyAlignment="1" applyProtection="1">
      <alignment horizontal="center" vertical="center" wrapText="1"/>
      <protection hidden="1"/>
    </xf>
    <xf numFmtId="0" fontId="47" fillId="0" borderId="0" xfId="3" applyFont="1" applyAlignment="1">
      <alignment horizontal="center"/>
    </xf>
    <xf numFmtId="164" fontId="41" fillId="0" borderId="0" xfId="3" applyNumberFormat="1" applyFont="1" applyAlignment="1">
      <alignment horizontal="left" vertical="center"/>
    </xf>
    <xf numFmtId="0" fontId="40" fillId="5" borderId="0" xfId="3" applyFont="1" applyFill="1" applyAlignment="1">
      <alignment horizontal="left" vertical="top" wrapText="1"/>
    </xf>
    <xf numFmtId="0" fontId="45" fillId="0" borderId="0" xfId="3" applyFont="1" applyAlignment="1">
      <alignment horizontal="center"/>
    </xf>
    <xf numFmtId="0" fontId="43" fillId="0" borderId="31" xfId="3" applyFont="1" applyBorder="1" applyAlignment="1">
      <alignment horizontal="center" vertical="center"/>
    </xf>
    <xf numFmtId="0" fontId="43" fillId="0" borderId="32" xfId="3" applyFont="1" applyBorder="1" applyAlignment="1">
      <alignment horizontal="center" vertical="center"/>
    </xf>
    <xf numFmtId="0" fontId="43" fillId="0" borderId="33" xfId="3" applyFont="1" applyBorder="1" applyAlignment="1">
      <alignment horizontal="center" vertical="center"/>
    </xf>
    <xf numFmtId="0" fontId="46" fillId="0" borderId="0" xfId="3" applyFont="1" applyAlignment="1">
      <alignment horizontal="center"/>
    </xf>
    <xf numFmtId="0" fontId="43" fillId="0" borderId="0" xfId="3" applyFont="1" applyAlignment="1">
      <alignment horizontal="center"/>
    </xf>
    <xf numFmtId="0" fontId="54" fillId="16" borderId="12" xfId="0" applyFont="1" applyFill="1" applyBorder="1" applyAlignment="1">
      <alignment horizontal="center" vertical="center"/>
    </xf>
    <xf numFmtId="0" fontId="55" fillId="16" borderId="12" xfId="0" applyFont="1" applyFill="1" applyBorder="1" applyAlignment="1">
      <alignment horizontal="left" vertical="center" wrapText="1"/>
    </xf>
    <xf numFmtId="0" fontId="54" fillId="16" borderId="17" xfId="0" applyFont="1" applyFill="1" applyBorder="1" applyAlignment="1">
      <alignment horizontal="center" vertical="center"/>
    </xf>
    <xf numFmtId="0" fontId="54" fillId="16" borderId="37" xfId="0" applyFont="1" applyFill="1" applyBorder="1" applyAlignment="1">
      <alignment horizontal="center" vertical="center"/>
    </xf>
    <xf numFmtId="0" fontId="54" fillId="16" borderId="16" xfId="0" applyFont="1" applyFill="1" applyBorder="1" applyAlignment="1">
      <alignment horizontal="center" vertical="center"/>
    </xf>
    <xf numFmtId="0" fontId="56" fillId="16" borderId="17" xfId="0" applyFont="1" applyFill="1" applyBorder="1" applyAlignment="1">
      <alignment horizontal="left" vertical="center" wrapText="1"/>
    </xf>
    <xf numFmtId="0" fontId="56" fillId="16" borderId="37" xfId="0" applyFont="1" applyFill="1" applyBorder="1" applyAlignment="1">
      <alignment horizontal="left" vertical="center" wrapText="1"/>
    </xf>
    <xf numFmtId="0" fontId="56" fillId="16" borderId="16" xfId="0" applyFont="1" applyFill="1" applyBorder="1" applyAlignment="1">
      <alignment horizontal="left" vertical="center" wrapText="1"/>
    </xf>
    <xf numFmtId="0" fontId="59" fillId="16" borderId="0" xfId="0" applyFont="1" applyFill="1" applyAlignment="1">
      <alignment horizontal="center"/>
    </xf>
    <xf numFmtId="0" fontId="53" fillId="16" borderId="12" xfId="0" applyFont="1" applyFill="1" applyBorder="1" applyAlignment="1">
      <alignment horizontal="center" vertical="center"/>
    </xf>
    <xf numFmtId="0" fontId="53" fillId="16" borderId="12" xfId="0" applyFont="1" applyFill="1" applyBorder="1" applyAlignment="1">
      <alignment horizontal="left" vertical="center" wrapText="1"/>
    </xf>
    <xf numFmtId="1" fontId="53" fillId="16" borderId="12" xfId="0" applyNumberFormat="1" applyFont="1" applyFill="1" applyBorder="1" applyAlignment="1">
      <alignment horizontal="center" vertical="center"/>
    </xf>
    <xf numFmtId="0" fontId="57" fillId="16" borderId="17" xfId="0" applyFont="1" applyFill="1" applyBorder="1" applyAlignment="1">
      <alignment horizontal="center" vertical="center"/>
    </xf>
    <xf numFmtId="0" fontId="57" fillId="16" borderId="37" xfId="0" applyFont="1" applyFill="1" applyBorder="1" applyAlignment="1">
      <alignment horizontal="center" vertical="center"/>
    </xf>
    <xf numFmtId="0" fontId="57" fillId="16" borderId="16" xfId="0" applyFont="1" applyFill="1" applyBorder="1" applyAlignment="1">
      <alignment horizontal="center" vertical="center"/>
    </xf>
    <xf numFmtId="0" fontId="59" fillId="16" borderId="0" xfId="0" applyFont="1" applyFill="1" applyAlignment="1">
      <alignment horizontal="center" vertical="center"/>
    </xf>
    <xf numFmtId="0" fontId="51" fillId="16" borderId="0" xfId="0" applyFont="1" applyFill="1" applyAlignment="1">
      <alignment horizontal="center"/>
    </xf>
    <xf numFmtId="0" fontId="55" fillId="16" borderId="17" xfId="0" applyFont="1" applyFill="1" applyBorder="1" applyAlignment="1">
      <alignment horizontal="left" vertical="center" wrapText="1"/>
    </xf>
    <xf numFmtId="0" fontId="55" fillId="16" borderId="37" xfId="0" applyFont="1" applyFill="1" applyBorder="1" applyAlignment="1">
      <alignment horizontal="left" vertical="center" wrapText="1"/>
    </xf>
    <xf numFmtId="0" fontId="55" fillId="16" borderId="16" xfId="0" applyFont="1" applyFill="1" applyBorder="1" applyAlignment="1">
      <alignment horizontal="left" vertical="center" wrapText="1"/>
    </xf>
    <xf numFmtId="0" fontId="70" fillId="0" borderId="0" xfId="0" applyFont="1" applyAlignment="1">
      <alignment horizontal="center"/>
    </xf>
    <xf numFmtId="0" fontId="15" fillId="0" borderId="12" xfId="0" applyFont="1" applyBorder="1" applyAlignment="1">
      <alignment horizontal="left" vertical="center"/>
    </xf>
    <xf numFmtId="49" fontId="40" fillId="16" borderId="0" xfId="3" applyNumberFormat="1" applyFont="1" applyFill="1" applyAlignment="1">
      <alignment horizontal="left"/>
    </xf>
    <xf numFmtId="49" fontId="40" fillId="16" borderId="0" xfId="3" applyNumberFormat="1" applyFont="1" applyFill="1" applyAlignment="1">
      <alignment horizontal="center"/>
    </xf>
    <xf numFmtId="49" fontId="40" fillId="16" borderId="39" xfId="3" applyNumberFormat="1" applyFont="1" applyFill="1" applyBorder="1" applyAlignment="1">
      <alignment horizontal="center"/>
    </xf>
    <xf numFmtId="49" fontId="40" fillId="16" borderId="40" xfId="3" applyNumberFormat="1" applyFont="1" applyFill="1" applyBorder="1" applyAlignment="1">
      <alignment horizontal="center"/>
    </xf>
    <xf numFmtId="49" fontId="40" fillId="16" borderId="20" xfId="3" applyNumberFormat="1" applyFont="1" applyFill="1" applyBorder="1" applyAlignment="1">
      <alignment horizontal="center"/>
    </xf>
    <xf numFmtId="49" fontId="40" fillId="16" borderId="30" xfId="3" applyNumberFormat="1" applyFont="1" applyFill="1" applyBorder="1" applyAlignment="1">
      <alignment horizontal="center"/>
    </xf>
    <xf numFmtId="49" fontId="46" fillId="16" borderId="0" xfId="3" applyNumberFormat="1" applyFont="1" applyFill="1" applyAlignment="1">
      <alignment horizontal="center"/>
    </xf>
    <xf numFmtId="49" fontId="57" fillId="16" borderId="12" xfId="3" applyNumberFormat="1" applyFont="1" applyFill="1" applyBorder="1" applyAlignment="1">
      <alignment horizontal="center" vertical="center"/>
    </xf>
    <xf numFmtId="49" fontId="40" fillId="16" borderId="14" xfId="3" applyNumberFormat="1" applyFont="1" applyFill="1" applyBorder="1" applyAlignment="1">
      <alignment horizontal="center"/>
    </xf>
    <xf numFmtId="49" fontId="40" fillId="16" borderId="28" xfId="3" applyNumberFormat="1" applyFont="1" applyFill="1" applyBorder="1" applyAlignment="1">
      <alignment horizontal="center"/>
    </xf>
    <xf numFmtId="49" fontId="57" fillId="16" borderId="12" xfId="3" applyNumberFormat="1" applyFont="1" applyFill="1" applyBorder="1" applyAlignment="1">
      <alignment horizontal="center" vertical="center" wrapText="1"/>
    </xf>
    <xf numFmtId="0" fontId="57" fillId="16" borderId="12" xfId="0" applyFont="1" applyFill="1" applyBorder="1" applyAlignment="1">
      <alignment horizontal="center"/>
    </xf>
    <xf numFmtId="0" fontId="39" fillId="16" borderId="12" xfId="0" applyFont="1" applyFill="1" applyBorder="1" applyAlignment="1">
      <alignment horizontal="left" vertical="center" indent="2"/>
    </xf>
    <xf numFmtId="0" fontId="63" fillId="16" borderId="17" xfId="0" applyFont="1" applyFill="1" applyBorder="1" applyAlignment="1">
      <alignment horizontal="center" vertical="center"/>
    </xf>
    <xf numFmtId="0" fontId="63" fillId="16" borderId="37" xfId="0" applyFont="1" applyFill="1" applyBorder="1" applyAlignment="1">
      <alignment horizontal="center" vertical="center"/>
    </xf>
    <xf numFmtId="0" fontId="63" fillId="16" borderId="16" xfId="0" applyFont="1" applyFill="1" applyBorder="1" applyAlignment="1">
      <alignment horizontal="center" vertical="center"/>
    </xf>
    <xf numFmtId="0" fontId="62" fillId="16" borderId="17" xfId="0" applyFont="1" applyFill="1" applyBorder="1" applyAlignment="1">
      <alignment horizontal="left" vertical="top" wrapText="1"/>
    </xf>
    <xf numFmtId="0" fontId="62" fillId="16" borderId="37" xfId="0" applyFont="1" applyFill="1" applyBorder="1" applyAlignment="1">
      <alignment horizontal="left" vertical="top" wrapText="1"/>
    </xf>
    <xf numFmtId="0" fontId="62" fillId="16" borderId="16" xfId="0" applyFont="1" applyFill="1" applyBorder="1" applyAlignment="1">
      <alignment horizontal="left" vertical="top" wrapText="1"/>
    </xf>
    <xf numFmtId="0" fontId="46" fillId="16" borderId="0" xfId="0" applyFont="1" applyFill="1" applyAlignment="1">
      <alignment horizontal="center"/>
    </xf>
    <xf numFmtId="0" fontId="57" fillId="16" borderId="12" xfId="0" applyFont="1" applyFill="1" applyBorder="1" applyAlignment="1">
      <alignment horizontal="center" vertical="center"/>
    </xf>
  </cellXfs>
  <cellStyles count="6">
    <cellStyle name="Hyperlink" xfId="5" builtinId="8"/>
    <cellStyle name="Normal" xfId="0" builtinId="0"/>
    <cellStyle name="Normal 2" xfId="1" xr:uid="{00000000-0005-0000-0000-000002000000}"/>
    <cellStyle name="Normal 2 2 2" xfId="2" xr:uid="{00000000-0005-0000-0000-000003000000}"/>
    <cellStyle name="Normal 2 2 6" xfId="3" xr:uid="{00000000-0005-0000-0000-000004000000}"/>
    <cellStyle name="Normal 4 4" xfId="4"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externalLink" Target="externalLinks/externalLink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2.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theme" Target="theme/theme1.xml"/></Relationships>
</file>

<file path=xl/ctrlProps/ctrlProp1.xml><?xml version="1.0" encoding="utf-8"?>
<formControlPr xmlns="http://schemas.microsoft.com/office/spreadsheetml/2009/9/main" objectType="Spin" dx="22" fmlaLink="$K$2" max="50" min="1" page="10" val="2"/>
</file>

<file path=xl/ctrlProps/ctrlProp2.xml><?xml version="1.0" encoding="utf-8"?>
<formControlPr xmlns="http://schemas.microsoft.com/office/spreadsheetml/2009/9/main" objectType="Spin" dx="22" fmlaLink="$L$2" max="50" min="1" page="10"/>
</file>

<file path=xl/ctrlProps/ctrlProp3.xml><?xml version="1.0" encoding="utf-8"?>
<formControlPr xmlns="http://schemas.microsoft.com/office/spreadsheetml/2009/9/main" objectType="Spin" dx="22" fmlaLink="$J$2" max="50" min="1" page="10" val="4"/>
</file>

<file path=xl/drawings/_rels/drawing1.xml.rels><?xml version="1.0" encoding="UTF-8" standalone="yes"?>
<Relationships xmlns="http://schemas.openxmlformats.org/package/2006/relationships"><Relationship Id="rId8" Type="http://schemas.openxmlformats.org/officeDocument/2006/relationships/hyperlink" Target="#RAPOR!A1"/><Relationship Id="rId13" Type="http://schemas.openxmlformats.org/officeDocument/2006/relationships/hyperlink" Target="#NA!A1"/><Relationship Id="rId18" Type="http://schemas.openxmlformats.org/officeDocument/2006/relationships/hyperlink" Target="#NEKS!A1"/><Relationship Id="rId3" Type="http://schemas.openxmlformats.org/officeDocument/2006/relationships/hyperlink" Target="#INTRAKURIKULER!A1"/><Relationship Id="rId7" Type="http://schemas.openxmlformats.org/officeDocument/2006/relationships/hyperlink" Target="#SAMPUL!A1"/><Relationship Id="rId12" Type="http://schemas.openxmlformats.org/officeDocument/2006/relationships/hyperlink" Target="#FORMATIF!A1"/><Relationship Id="rId17" Type="http://schemas.openxmlformats.org/officeDocument/2006/relationships/image" Target="../media/image3.png"/><Relationship Id="rId2" Type="http://schemas.openxmlformats.org/officeDocument/2006/relationships/hyperlink" Target="#'DATA SISWA'!A1"/><Relationship Id="rId16" Type="http://schemas.openxmlformats.org/officeDocument/2006/relationships/image" Target="../media/image2.png"/><Relationship Id="rId1" Type="http://schemas.openxmlformats.org/officeDocument/2006/relationships/hyperlink" Target="#'DATA SEKOLAH'!A1"/><Relationship Id="rId6" Type="http://schemas.openxmlformats.org/officeDocument/2006/relationships/hyperlink" Target="#'LINGKUP MATERI'!A1"/><Relationship Id="rId11" Type="http://schemas.openxmlformats.org/officeDocument/2006/relationships/hyperlink" Target="#'PROFIL PENGEMBANG'!A1"/><Relationship Id="rId5" Type="http://schemas.openxmlformats.org/officeDocument/2006/relationships/hyperlink" Target="#'TUJUAN PEMBELAJARAN'!A1"/><Relationship Id="rId15" Type="http://schemas.openxmlformats.org/officeDocument/2006/relationships/image" Target="../media/image1.png"/><Relationship Id="rId10" Type="http://schemas.openxmlformats.org/officeDocument/2006/relationships/hyperlink" Target="#INDUK!A1"/><Relationship Id="rId4" Type="http://schemas.openxmlformats.org/officeDocument/2006/relationships/hyperlink" Target="#EKSTRAKURIKULER!A1"/><Relationship Id="rId9" Type="http://schemas.openxmlformats.org/officeDocument/2006/relationships/hyperlink" Target="#MUTASI!A1"/><Relationship Id="rId14" Type="http://schemas.openxmlformats.org/officeDocument/2006/relationships/hyperlink" Target="#SUMATIF!A1"/></Relationships>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hyperlink" Target="#'COVER DEPAN'!A1"/></Relationships>
</file>

<file path=xl/drawings/_rels/drawing3.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7.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8.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9.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7.xml.rels><?xml version="1.0" encoding="UTF-8" standalone="yes"?>
<Relationships xmlns="http://schemas.openxmlformats.org/package/2006/relationships"><Relationship Id="rId3" Type="http://schemas.openxmlformats.org/officeDocument/2006/relationships/hyperlink" Target="#'TUJUAN PEMBELAJARAN'!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hyperlink" Target="#'COVER DEPAN'!A1"/></Relationships>
</file>

<file path=xl/drawings/_rels/drawing19.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0.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1.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2.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3.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4.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5.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6.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7.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8.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29.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30.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31.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32.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33.xml.rels><?xml version="1.0" encoding="UTF-8" standalone="yes"?>
<Relationships xmlns="http://schemas.openxmlformats.org/package/2006/relationships"><Relationship Id="rId3" Type="http://schemas.openxmlformats.org/officeDocument/2006/relationships/hyperlink" Target="#'LINGKUP MATERI'!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3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hyperlink" Target="#'COVER DEPAN'!A1"/></Relationships>
</file>

<file path=xl/drawings/_rels/drawing35.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6.png"/><Relationship Id="rId1" Type="http://schemas.openxmlformats.org/officeDocument/2006/relationships/hyperlink" Target="#'COVER DEPAN'!A1"/><Relationship Id="rId4" Type="http://schemas.openxmlformats.org/officeDocument/2006/relationships/image" Target="../media/image5.jpeg"/></Relationships>
</file>

<file path=xl/drawings/_rels/drawing36.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37.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38.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39.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0.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1.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2.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3.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4.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5.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6.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7.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8.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49.xml.rels><?xml version="1.0" encoding="UTF-8" standalone="yes"?>
<Relationships xmlns="http://schemas.openxmlformats.org/package/2006/relationships"><Relationship Id="rId3" Type="http://schemas.openxmlformats.org/officeDocument/2006/relationships/hyperlink" Target="#FOR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hyperlink" Target="#'COVER DEPAN'!A1"/></Relationships>
</file>

<file path=xl/drawings/_rels/drawing51.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2.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3.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4.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5.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6.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7.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8.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59.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60.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61.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62.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63.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64.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65.xml.rels><?xml version="1.0" encoding="UTF-8" standalone="yes"?>
<Relationships xmlns="http://schemas.openxmlformats.org/package/2006/relationships"><Relationship Id="rId3" Type="http://schemas.openxmlformats.org/officeDocument/2006/relationships/hyperlink" Target="#SUMATIF!A1"/><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5.jpeg"/></Relationships>
</file>

<file path=xl/drawings/_rels/drawing6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7.png"/><Relationship Id="rId1" Type="http://schemas.openxmlformats.org/officeDocument/2006/relationships/hyperlink" Target="#'COVER DEPAN'!A1"/></Relationships>
</file>

<file path=xl/drawings/_rels/drawing6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6.png"/><Relationship Id="rId1" Type="http://schemas.openxmlformats.org/officeDocument/2006/relationships/hyperlink" Target="#'COVER DEPAN'!A1"/></Relationships>
</file>

<file path=xl/drawings/_rels/drawing6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hyperlink" Target="#'COVER DEPAN'!A1"/></Relationships>
</file>

<file path=xl/drawings/_rels/drawing69.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hyperlink" Target="#'COVER DEPAN'!A1"/><Relationship Id="rId5" Type="http://schemas.openxmlformats.org/officeDocument/2006/relationships/image" Target="../media/image9.jpeg"/><Relationship Id="rId4" Type="http://schemas.openxmlformats.org/officeDocument/2006/relationships/image" Target="../media/image8.png"/></Relationships>
</file>

<file path=xl/drawings/_rels/drawing7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0.png"/><Relationship Id="rId1" Type="http://schemas.openxmlformats.org/officeDocument/2006/relationships/hyperlink" Target="#'COVER DEPAN'!A1"/></Relationships>
</file>

<file path=xl/drawings/_rels/drawing7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hyperlink" Target="#'COVER DEPAN'!A1"/><Relationship Id="rId1" Type="http://schemas.openxmlformats.org/officeDocument/2006/relationships/image" Target="../media/image11.png"/></Relationships>
</file>

<file path=xl/drawings/_rels/drawing72.xml.rels><?xml version="1.0" encoding="UTF-8" standalone="yes"?>
<Relationships xmlns="http://schemas.openxmlformats.org/package/2006/relationships"><Relationship Id="rId3" Type="http://schemas.openxmlformats.org/officeDocument/2006/relationships/hyperlink" Target="#LEGER!Print_Area"/><Relationship Id="rId2" Type="http://schemas.openxmlformats.org/officeDocument/2006/relationships/image" Target="../media/image4.png"/><Relationship Id="rId1" Type="http://schemas.openxmlformats.org/officeDocument/2006/relationships/hyperlink" Target="#'COVER DEPAN'!A1"/></Relationships>
</file>

<file path=xl/drawings/_rels/drawing73.xml.rels><?xml version="1.0" encoding="UTF-8" standalone="yes"?>
<Relationships xmlns="http://schemas.openxmlformats.org/package/2006/relationships"><Relationship Id="rId3" Type="http://schemas.openxmlformats.org/officeDocument/2006/relationships/hyperlink" Target="https://www.youtube.com/@bugefa" TargetMode="External"/><Relationship Id="rId2" Type="http://schemas.openxmlformats.org/officeDocument/2006/relationships/image" Target="../media/image4.png"/><Relationship Id="rId1" Type="http://schemas.openxmlformats.org/officeDocument/2006/relationships/hyperlink" Target="#'COVER DEPAN'!A1"/><Relationship Id="rId4" Type="http://schemas.openxmlformats.org/officeDocument/2006/relationships/image" Target="../media/image13.png"/></Relationships>
</file>

<file path=xl/drawings/_rels/drawing7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0.png"/><Relationship Id="rId1" Type="http://schemas.openxmlformats.org/officeDocument/2006/relationships/hyperlink" Target="#'COVER DEPAN'!A1"/><Relationship Id="rId4" Type="http://schemas.openxmlformats.org/officeDocument/2006/relationships/image" Target="../media/image14.jpeg"/></Relationships>
</file>

<file path=xl/drawings/_rels/drawing75.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hyperlink" Target="#'COVER DEPAN'!A1"/></Relationships>
</file>

<file path=xl/drawings/_rels/drawing76.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hyperlink" Target="#'COVER DEPAN'!A1"/></Relationships>
</file>

<file path=xl/drawings/_rels/drawing7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COVER DEPAN'!A1"/></Relationships>
</file>

<file path=xl/drawings/_rels/drawing7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COVER DEPAN'!A1"/></Relationships>
</file>

<file path=xl/drawings/drawing1.xml><?xml version="1.0" encoding="utf-8"?>
<xdr:wsDr xmlns:xdr="http://schemas.openxmlformats.org/drawingml/2006/spreadsheetDrawing" xmlns:a="http://schemas.openxmlformats.org/drawingml/2006/main">
  <xdr:twoCellAnchor>
    <xdr:from>
      <xdr:col>2</xdr:col>
      <xdr:colOff>173588</xdr:colOff>
      <xdr:row>7</xdr:row>
      <xdr:rowOff>193415</xdr:rowOff>
    </xdr:from>
    <xdr:to>
      <xdr:col>4</xdr:col>
      <xdr:colOff>443009</xdr:colOff>
      <xdr:row>10</xdr:row>
      <xdr:rowOff>65703</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426292" y="1651323"/>
          <a:ext cx="1494064" cy="455451"/>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SemiBold" panose="020B0502040204020203" pitchFamily="34" charset="0"/>
            </a:rPr>
            <a:t>DATA SEKOLAH</a:t>
          </a:r>
        </a:p>
      </xdr:txBody>
    </xdr:sp>
    <xdr:clientData/>
  </xdr:twoCellAnchor>
  <xdr:twoCellAnchor>
    <xdr:from>
      <xdr:col>2</xdr:col>
      <xdr:colOff>173588</xdr:colOff>
      <xdr:row>10</xdr:row>
      <xdr:rowOff>135099</xdr:rowOff>
    </xdr:from>
    <xdr:to>
      <xdr:col>4</xdr:col>
      <xdr:colOff>443009</xdr:colOff>
      <xdr:row>13</xdr:row>
      <xdr:rowOff>7386</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426292" y="2176170"/>
          <a:ext cx="1494064" cy="455451"/>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SemiBold" panose="020B0502040204020203" pitchFamily="34" charset="0"/>
            </a:rPr>
            <a:t>DATA SISWA</a:t>
          </a:r>
        </a:p>
      </xdr:txBody>
    </xdr:sp>
    <xdr:clientData/>
  </xdr:twoCellAnchor>
  <xdr:twoCellAnchor>
    <xdr:from>
      <xdr:col>6</xdr:col>
      <xdr:colOff>187389</xdr:colOff>
      <xdr:row>7</xdr:row>
      <xdr:rowOff>193415</xdr:rowOff>
    </xdr:from>
    <xdr:to>
      <xdr:col>8</xdr:col>
      <xdr:colOff>413074</xdr:colOff>
      <xdr:row>10</xdr:row>
      <xdr:rowOff>113328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2607517" y="1651323"/>
          <a:ext cx="1450327" cy="503076"/>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SemiBold" panose="020B0502040204020203" pitchFamily="34" charset="0"/>
            </a:rPr>
            <a:t>INTRAKURIKULER</a:t>
          </a:r>
        </a:p>
      </xdr:txBody>
    </xdr:sp>
    <xdr:clientData/>
  </xdr:twoCellAnchor>
  <xdr:twoCellAnchor>
    <xdr:from>
      <xdr:col>6</xdr:col>
      <xdr:colOff>187389</xdr:colOff>
      <xdr:row>10</xdr:row>
      <xdr:rowOff>174171</xdr:rowOff>
    </xdr:from>
    <xdr:to>
      <xdr:col>8</xdr:col>
      <xdr:colOff>413074</xdr:colOff>
      <xdr:row>13</xdr:row>
      <xdr:rowOff>94083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000-000006000000}"/>
            </a:ext>
          </a:extLst>
        </xdr:cNvPr>
        <xdr:cNvSpPr/>
      </xdr:nvSpPr>
      <xdr:spPr>
        <a:xfrm>
          <a:off x="2625789" y="2241096"/>
          <a:ext cx="1444885" cy="500937"/>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latin typeface="Bahnschrift SemiBold" panose="020B0502040204020203" pitchFamily="34" charset="0"/>
            </a:rPr>
            <a:t>EKSTRAKURIKULER</a:t>
          </a:r>
        </a:p>
      </xdr:txBody>
    </xdr:sp>
    <xdr:clientData/>
  </xdr:twoCellAnchor>
  <xdr:twoCellAnchor>
    <xdr:from>
      <xdr:col>10</xdr:col>
      <xdr:colOff>60842</xdr:colOff>
      <xdr:row>7</xdr:row>
      <xdr:rowOff>173785</xdr:rowOff>
    </xdr:from>
    <xdr:to>
      <xdr:col>12</xdr:col>
      <xdr:colOff>372771</xdr:colOff>
      <xdr:row>10</xdr:row>
      <xdr:rowOff>104654</xdr:rowOff>
    </xdr:to>
    <xdr:sp macro="" textlink="">
      <xdr:nvSpPr>
        <xdr:cNvPr id="7" name="Rounded Rectangle 6">
          <a:hlinkClick xmlns:r="http://schemas.openxmlformats.org/officeDocument/2006/relationships" r:id="rId5"/>
          <a:extLst>
            <a:ext uri="{FF2B5EF4-FFF2-40B4-BE49-F238E27FC236}">
              <a16:creationId xmlns:a16="http://schemas.microsoft.com/office/drawing/2014/main" id="{00000000-0008-0000-0000-000007000000}"/>
            </a:ext>
          </a:extLst>
        </xdr:cNvPr>
        <xdr:cNvSpPr/>
      </xdr:nvSpPr>
      <xdr:spPr>
        <a:xfrm>
          <a:off x="4667832" y="1631693"/>
          <a:ext cx="1536572" cy="514032"/>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latin typeface="Bahnschrift SemiBold" panose="020B0502040204020203" pitchFamily="34" charset="0"/>
            </a:rPr>
            <a:t>TUJUAN PEMBELAJARAN</a:t>
          </a:r>
        </a:p>
      </xdr:txBody>
    </xdr:sp>
    <xdr:clientData/>
  </xdr:twoCellAnchor>
  <xdr:twoCellAnchor>
    <xdr:from>
      <xdr:col>10</xdr:col>
      <xdr:colOff>70367</xdr:colOff>
      <xdr:row>10</xdr:row>
      <xdr:rowOff>167952</xdr:rowOff>
    </xdr:from>
    <xdr:to>
      <xdr:col>12</xdr:col>
      <xdr:colOff>359617</xdr:colOff>
      <xdr:row>13</xdr:row>
      <xdr:rowOff>97972</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000-000008000000}"/>
            </a:ext>
          </a:extLst>
        </xdr:cNvPr>
        <xdr:cNvSpPr/>
      </xdr:nvSpPr>
      <xdr:spPr>
        <a:xfrm>
          <a:off x="4556642" y="2234877"/>
          <a:ext cx="1508450" cy="511045"/>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SemiBold" panose="020B0502040204020203" pitchFamily="34" charset="0"/>
            </a:rPr>
            <a:t>LINGKUP MATERI</a:t>
          </a:r>
        </a:p>
      </xdr:txBody>
    </xdr:sp>
    <xdr:clientData/>
  </xdr:twoCellAnchor>
  <xdr:twoCellAnchor>
    <xdr:from>
      <xdr:col>17</xdr:col>
      <xdr:colOff>238125</xdr:colOff>
      <xdr:row>7</xdr:row>
      <xdr:rowOff>136072</xdr:rowOff>
    </xdr:from>
    <xdr:to>
      <xdr:col>19</xdr:col>
      <xdr:colOff>213827</xdr:colOff>
      <xdr:row>10</xdr:row>
      <xdr:rowOff>74256</xdr:rowOff>
    </xdr:to>
    <xdr:sp macro="" textlink="">
      <xdr:nvSpPr>
        <xdr:cNvPr id="14" name="Rounded Rectangle 13">
          <a:hlinkClick xmlns:r="http://schemas.openxmlformats.org/officeDocument/2006/relationships" r:id="rId7"/>
          <a:extLst>
            <a:ext uri="{FF2B5EF4-FFF2-40B4-BE49-F238E27FC236}">
              <a16:creationId xmlns:a16="http://schemas.microsoft.com/office/drawing/2014/main" id="{00000000-0008-0000-0000-00000E000000}"/>
            </a:ext>
          </a:extLst>
        </xdr:cNvPr>
        <xdr:cNvSpPr/>
      </xdr:nvSpPr>
      <xdr:spPr>
        <a:xfrm>
          <a:off x="8538482" y="1593980"/>
          <a:ext cx="1200345" cy="521347"/>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SAMPUL RAPOR</a:t>
          </a:r>
        </a:p>
      </xdr:txBody>
    </xdr:sp>
    <xdr:clientData/>
  </xdr:twoCellAnchor>
  <xdr:twoCellAnchor>
    <xdr:from>
      <xdr:col>17</xdr:col>
      <xdr:colOff>238515</xdr:colOff>
      <xdr:row>10</xdr:row>
      <xdr:rowOff>135878</xdr:rowOff>
    </xdr:from>
    <xdr:to>
      <xdr:col>19</xdr:col>
      <xdr:colOff>223742</xdr:colOff>
      <xdr:row>13</xdr:row>
      <xdr:rowOff>74061</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000-00000F000000}"/>
            </a:ext>
          </a:extLst>
        </xdr:cNvPr>
        <xdr:cNvSpPr/>
      </xdr:nvSpPr>
      <xdr:spPr>
        <a:xfrm>
          <a:off x="8704102" y="2176949"/>
          <a:ext cx="1209870" cy="521347"/>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RAPOR</a:t>
          </a:r>
        </a:p>
      </xdr:txBody>
    </xdr:sp>
    <xdr:clientData/>
  </xdr:twoCellAnchor>
  <xdr:twoCellAnchor>
    <xdr:from>
      <xdr:col>17</xdr:col>
      <xdr:colOff>248040</xdr:colOff>
      <xdr:row>13</xdr:row>
      <xdr:rowOff>119161</xdr:rowOff>
    </xdr:from>
    <xdr:to>
      <xdr:col>19</xdr:col>
      <xdr:colOff>233267</xdr:colOff>
      <xdr:row>16</xdr:row>
      <xdr:rowOff>57345</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000-000010000000}"/>
            </a:ext>
          </a:extLst>
        </xdr:cNvPr>
        <xdr:cNvSpPr/>
      </xdr:nvSpPr>
      <xdr:spPr>
        <a:xfrm>
          <a:off x="8713627" y="2743396"/>
          <a:ext cx="1209870" cy="521347"/>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MUTASI</a:t>
          </a:r>
        </a:p>
      </xdr:txBody>
    </xdr:sp>
    <xdr:clientData/>
  </xdr:twoCellAnchor>
  <xdr:twoCellAnchor>
    <xdr:from>
      <xdr:col>17</xdr:col>
      <xdr:colOff>258342</xdr:colOff>
      <xdr:row>16</xdr:row>
      <xdr:rowOff>108470</xdr:rowOff>
    </xdr:from>
    <xdr:to>
      <xdr:col>19</xdr:col>
      <xdr:colOff>253093</xdr:colOff>
      <xdr:row>19</xdr:row>
      <xdr:rowOff>46655</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000-000011000000}"/>
            </a:ext>
          </a:extLst>
        </xdr:cNvPr>
        <xdr:cNvSpPr/>
      </xdr:nvSpPr>
      <xdr:spPr>
        <a:xfrm>
          <a:off x="8723929" y="3315868"/>
          <a:ext cx="1219394" cy="521348"/>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BUKU INDUK</a:t>
          </a:r>
        </a:p>
      </xdr:txBody>
    </xdr:sp>
    <xdr:clientData/>
  </xdr:twoCellAnchor>
  <xdr:twoCellAnchor>
    <xdr:from>
      <xdr:col>21</xdr:col>
      <xdr:colOff>276033</xdr:colOff>
      <xdr:row>7</xdr:row>
      <xdr:rowOff>135098</xdr:rowOff>
    </xdr:from>
    <xdr:to>
      <xdr:col>22</xdr:col>
      <xdr:colOff>1214148</xdr:colOff>
      <xdr:row>10</xdr:row>
      <xdr:rowOff>97776</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000-000012000000}"/>
            </a:ext>
          </a:extLst>
        </xdr:cNvPr>
        <xdr:cNvSpPr/>
      </xdr:nvSpPr>
      <xdr:spPr>
        <a:xfrm>
          <a:off x="10410633" y="1582898"/>
          <a:ext cx="1452465" cy="534178"/>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PROFIL PENGEMBANG</a:t>
          </a:r>
        </a:p>
      </xdr:txBody>
    </xdr:sp>
    <xdr:clientData/>
  </xdr:twoCellAnchor>
  <xdr:twoCellAnchor>
    <xdr:from>
      <xdr:col>12</xdr:col>
      <xdr:colOff>510462</xdr:colOff>
      <xdr:row>7</xdr:row>
      <xdr:rowOff>180587</xdr:rowOff>
    </xdr:from>
    <xdr:to>
      <xdr:col>15</xdr:col>
      <xdr:colOff>196138</xdr:colOff>
      <xdr:row>10</xdr:row>
      <xdr:rowOff>100500</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000-000014000000}"/>
            </a:ext>
          </a:extLst>
        </xdr:cNvPr>
        <xdr:cNvSpPr/>
      </xdr:nvSpPr>
      <xdr:spPr>
        <a:xfrm>
          <a:off x="6342095" y="1638495"/>
          <a:ext cx="1522640" cy="503076"/>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SemiBold" panose="020B0502040204020203" pitchFamily="34" charset="0"/>
            </a:rPr>
            <a:t>ASESMEN FORMATIF</a:t>
          </a:r>
        </a:p>
      </xdr:txBody>
    </xdr:sp>
    <xdr:clientData/>
  </xdr:twoCellAnchor>
  <xdr:twoCellAnchor>
    <xdr:from>
      <xdr:col>12</xdr:col>
      <xdr:colOff>510268</xdr:colOff>
      <xdr:row>14</xdr:row>
      <xdr:rowOff>113914</xdr:rowOff>
    </xdr:from>
    <xdr:to>
      <xdr:col>15</xdr:col>
      <xdr:colOff>195943</xdr:colOff>
      <xdr:row>17</xdr:row>
      <xdr:rowOff>33825</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000-000015000000}"/>
            </a:ext>
          </a:extLst>
        </xdr:cNvPr>
        <xdr:cNvSpPr/>
      </xdr:nvSpPr>
      <xdr:spPr>
        <a:xfrm>
          <a:off x="6215743" y="2961889"/>
          <a:ext cx="1514475" cy="491411"/>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SemiBold" panose="020B0502040204020203" pitchFamily="34" charset="0"/>
            </a:rPr>
            <a:t>NILAI AKHIR</a:t>
          </a:r>
        </a:p>
      </xdr:txBody>
    </xdr:sp>
    <xdr:clientData/>
  </xdr:twoCellAnchor>
  <xdr:twoCellAnchor>
    <xdr:from>
      <xdr:col>12</xdr:col>
      <xdr:colOff>539426</xdr:colOff>
      <xdr:row>10</xdr:row>
      <xdr:rowOff>161732</xdr:rowOff>
    </xdr:from>
    <xdr:to>
      <xdr:col>15</xdr:col>
      <xdr:colOff>195977</xdr:colOff>
      <xdr:row>13</xdr:row>
      <xdr:rowOff>88057</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000-000016000000}"/>
            </a:ext>
          </a:extLst>
        </xdr:cNvPr>
        <xdr:cNvSpPr/>
      </xdr:nvSpPr>
      <xdr:spPr>
        <a:xfrm>
          <a:off x="6244901" y="2228657"/>
          <a:ext cx="1485351" cy="507350"/>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SemiBold" panose="020B0502040204020203" pitchFamily="34" charset="0"/>
            </a:rPr>
            <a:t>ASESMEN  SUMATIF</a:t>
          </a:r>
        </a:p>
      </xdr:txBody>
    </xdr:sp>
    <xdr:clientData/>
  </xdr:twoCellAnchor>
  <xdr:twoCellAnchor>
    <xdr:from>
      <xdr:col>2</xdr:col>
      <xdr:colOff>165229</xdr:colOff>
      <xdr:row>5</xdr:row>
      <xdr:rowOff>68035</xdr:rowOff>
    </xdr:from>
    <xdr:to>
      <xdr:col>4</xdr:col>
      <xdr:colOff>544285</xdr:colOff>
      <xdr:row>7</xdr:row>
      <xdr:rowOff>87475</xdr:rowOff>
    </xdr:to>
    <xdr:sp macro="" textlink="">
      <xdr:nvSpPr>
        <xdr:cNvPr id="24" name="Pentagon 23">
          <a:extLst>
            <a:ext uri="{FF2B5EF4-FFF2-40B4-BE49-F238E27FC236}">
              <a16:creationId xmlns:a16="http://schemas.microsoft.com/office/drawing/2014/main" id="{00000000-0008-0000-0000-000018000000}"/>
            </a:ext>
          </a:extLst>
        </xdr:cNvPr>
        <xdr:cNvSpPr/>
      </xdr:nvSpPr>
      <xdr:spPr>
        <a:xfrm>
          <a:off x="417933" y="1137168"/>
          <a:ext cx="1603699" cy="408215"/>
        </a:xfrm>
        <a:prstGeom prst="homePlate">
          <a:avLst/>
        </a:prstGeom>
        <a:solidFill>
          <a:srgbClr val="FF0000"/>
        </a:solidFill>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INFORMASI UMUM</a:t>
          </a:r>
        </a:p>
      </xdr:txBody>
    </xdr:sp>
    <xdr:clientData/>
  </xdr:twoCellAnchor>
  <xdr:twoCellAnchor>
    <xdr:from>
      <xdr:col>6</xdr:col>
      <xdr:colOff>205857</xdr:colOff>
      <xdr:row>5</xdr:row>
      <xdr:rowOff>74642</xdr:rowOff>
    </xdr:from>
    <xdr:to>
      <xdr:col>8</xdr:col>
      <xdr:colOff>541176</xdr:colOff>
      <xdr:row>7</xdr:row>
      <xdr:rowOff>94082</xdr:rowOff>
    </xdr:to>
    <xdr:sp macro="" textlink="">
      <xdr:nvSpPr>
        <xdr:cNvPr id="25" name="Pentagon 24">
          <a:extLst>
            <a:ext uri="{FF2B5EF4-FFF2-40B4-BE49-F238E27FC236}">
              <a16:creationId xmlns:a16="http://schemas.microsoft.com/office/drawing/2014/main" id="{00000000-0008-0000-0000-000019000000}"/>
            </a:ext>
          </a:extLst>
        </xdr:cNvPr>
        <xdr:cNvSpPr/>
      </xdr:nvSpPr>
      <xdr:spPr>
        <a:xfrm>
          <a:off x="2625985" y="1143775"/>
          <a:ext cx="1559961" cy="408215"/>
        </a:xfrm>
        <a:prstGeom prst="homePlate">
          <a:avLst/>
        </a:prstGeom>
        <a:solidFill>
          <a:srgbClr val="FF0000"/>
        </a:solidFill>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US" sz="1100" b="1">
              <a:latin typeface="Bahnschrift SemiBold" panose="020B0502040204020203" pitchFamily="34" charset="0"/>
            </a:rPr>
            <a:t>MATA PELAJARAN</a:t>
          </a:r>
        </a:p>
      </xdr:txBody>
    </xdr:sp>
    <xdr:clientData/>
  </xdr:twoCellAnchor>
  <xdr:twoCellAnchor>
    <xdr:from>
      <xdr:col>10</xdr:col>
      <xdr:colOff>100693</xdr:colOff>
      <xdr:row>5</xdr:row>
      <xdr:rowOff>61815</xdr:rowOff>
    </xdr:from>
    <xdr:to>
      <xdr:col>15</xdr:col>
      <xdr:colOff>272143</xdr:colOff>
      <xdr:row>7</xdr:row>
      <xdr:rowOff>81255</xdr:rowOff>
    </xdr:to>
    <xdr:sp macro="" textlink="">
      <xdr:nvSpPr>
        <xdr:cNvPr id="26" name="Pentagon 25">
          <a:extLst>
            <a:ext uri="{FF2B5EF4-FFF2-40B4-BE49-F238E27FC236}">
              <a16:creationId xmlns:a16="http://schemas.microsoft.com/office/drawing/2014/main" id="{00000000-0008-0000-0000-00001A000000}"/>
            </a:ext>
          </a:extLst>
        </xdr:cNvPr>
        <xdr:cNvSpPr/>
      </xdr:nvSpPr>
      <xdr:spPr>
        <a:xfrm>
          <a:off x="4707683" y="1130948"/>
          <a:ext cx="3233057" cy="408215"/>
        </a:xfrm>
        <a:prstGeom prst="homePlate">
          <a:avLst/>
        </a:prstGeom>
        <a:solidFill>
          <a:srgbClr val="FF0000"/>
        </a:solidFill>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INPUT</a:t>
          </a:r>
        </a:p>
      </xdr:txBody>
    </xdr:sp>
    <xdr:clientData/>
  </xdr:twoCellAnchor>
  <xdr:twoCellAnchor>
    <xdr:from>
      <xdr:col>17</xdr:col>
      <xdr:colOff>227044</xdr:colOff>
      <xdr:row>5</xdr:row>
      <xdr:rowOff>52097</xdr:rowOff>
    </xdr:from>
    <xdr:to>
      <xdr:col>19</xdr:col>
      <xdr:colOff>304799</xdr:colOff>
      <xdr:row>7</xdr:row>
      <xdr:rowOff>71537</xdr:rowOff>
    </xdr:to>
    <xdr:sp macro="" textlink="">
      <xdr:nvSpPr>
        <xdr:cNvPr id="27" name="Pentagon 26">
          <a:extLst>
            <a:ext uri="{FF2B5EF4-FFF2-40B4-BE49-F238E27FC236}">
              <a16:creationId xmlns:a16="http://schemas.microsoft.com/office/drawing/2014/main" id="{00000000-0008-0000-0000-00001B000000}"/>
            </a:ext>
          </a:extLst>
        </xdr:cNvPr>
        <xdr:cNvSpPr/>
      </xdr:nvSpPr>
      <xdr:spPr>
        <a:xfrm>
          <a:off x="8527401" y="1121230"/>
          <a:ext cx="1302398" cy="408215"/>
        </a:xfrm>
        <a:prstGeom prst="homePlate">
          <a:avLst/>
        </a:prstGeom>
        <a:solidFill>
          <a:srgbClr val="FF0000"/>
        </a:solidFill>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CETAK</a:t>
          </a:r>
        </a:p>
      </xdr:txBody>
    </xdr:sp>
    <xdr:clientData/>
  </xdr:twoCellAnchor>
  <xdr:twoCellAnchor>
    <xdr:from>
      <xdr:col>20</xdr:col>
      <xdr:colOff>161925</xdr:colOff>
      <xdr:row>11</xdr:row>
      <xdr:rowOff>95250</xdr:rowOff>
    </xdr:from>
    <xdr:to>
      <xdr:col>23</xdr:col>
      <xdr:colOff>66675</xdr:colOff>
      <xdr:row>20</xdr:row>
      <xdr:rowOff>57150</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9934575" y="2352675"/>
          <a:ext cx="2076450" cy="1733550"/>
        </a:xfrm>
        <a:prstGeom prst="rect">
          <a:avLst/>
        </a:prstGeom>
        <a:solidFill>
          <a:srgbClr val="FFC000"/>
        </a:solidFill>
        <a:ln w="28575"/>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000" i="1">
              <a:latin typeface="Arial Narrow" panose="020B0606020202030204" pitchFamily="34" charset="0"/>
              <a:cs typeface="Arial" panose="020B0604020202020204" pitchFamily="34" charset="0"/>
            </a:rPr>
            <a:t>Dibuat</a:t>
          </a:r>
          <a:r>
            <a:rPr lang="en-US" sz="1000" i="1" baseline="0">
              <a:latin typeface="Arial Narrow" panose="020B0606020202030204" pitchFamily="34" charset="0"/>
              <a:cs typeface="Arial" panose="020B0604020202020204" pitchFamily="34" charset="0"/>
            </a:rPr>
            <a:t> sesuai dengan :</a:t>
          </a:r>
        </a:p>
        <a:p>
          <a:pPr lvl="0"/>
          <a:r>
            <a:rPr lang="en-US" sz="1000" i="1" baseline="0">
              <a:latin typeface="Arial Narrow" panose="020B0606020202030204" pitchFamily="34" charset="0"/>
              <a:cs typeface="Arial" panose="020B0604020202020204" pitchFamily="34" charset="0"/>
            </a:rPr>
            <a:t>- Kepmendikbudristek No. 262 / M / 2022</a:t>
          </a:r>
        </a:p>
        <a:p>
          <a:pPr lvl="0"/>
          <a:r>
            <a:rPr lang="en-US" sz="1000" i="1" baseline="0">
              <a:latin typeface="Arial Narrow" panose="020B0606020202030204" pitchFamily="34" charset="0"/>
              <a:cs typeface="Arial" panose="020B0604020202020204" pitchFamily="34" charset="0"/>
            </a:rPr>
            <a:t>- Panduan Pembelajaran dan Asesmen 2022</a:t>
          </a:r>
        </a:p>
        <a:p>
          <a:endParaRPr lang="en-US" sz="1000" i="1" baseline="0">
            <a:latin typeface="Arial Narrow" panose="020B0606020202030204" pitchFamily="34" charset="0"/>
            <a:cs typeface="Arial" panose="020B0604020202020204" pitchFamily="34" charset="0"/>
          </a:endParaRPr>
        </a:p>
        <a:p>
          <a:r>
            <a:rPr lang="en-US" sz="1000" i="1" baseline="0">
              <a:latin typeface="Arial Narrow" panose="020B0606020202030204" pitchFamily="34" charset="0"/>
              <a:cs typeface="Arial" panose="020B0604020202020204" pitchFamily="34" charset="0"/>
            </a:rPr>
            <a:t>Bisa digunakan untuk jenjang SD, SMP, SMA yang menerapkan Kurikulum Merdeka</a:t>
          </a:r>
        </a:p>
        <a:p>
          <a:endParaRPr lang="en-US" sz="1000" i="1" baseline="0">
            <a:latin typeface="Arial Narrow" panose="020B0606020202030204" pitchFamily="34" charset="0"/>
            <a:cs typeface="Arial" panose="020B0604020202020204" pitchFamily="34" charset="0"/>
          </a:endParaRPr>
        </a:p>
        <a:p>
          <a:r>
            <a:rPr lang="en-US" sz="1000" i="1" baseline="0">
              <a:latin typeface="Arial Narrow" panose="020B0606020202030204" pitchFamily="34" charset="0"/>
              <a:cs typeface="Arial" panose="020B0604020202020204" pitchFamily="34" charset="0"/>
            </a:rPr>
            <a:t>Tidak untuk dikomersilkan</a:t>
          </a:r>
          <a:endParaRPr lang="en-US" sz="1000" i="1">
            <a:latin typeface="Arial Narrow" panose="020B0606020202030204" pitchFamily="34" charset="0"/>
            <a:cs typeface="Arial" panose="020B0604020202020204" pitchFamily="34" charset="0"/>
          </a:endParaRPr>
        </a:p>
      </xdr:txBody>
    </xdr:sp>
    <xdr:clientData/>
  </xdr:twoCellAnchor>
  <xdr:twoCellAnchor editAs="oneCell">
    <xdr:from>
      <xdr:col>1</xdr:col>
      <xdr:colOff>189133</xdr:colOff>
      <xdr:row>0</xdr:row>
      <xdr:rowOff>184669</xdr:rowOff>
    </xdr:from>
    <xdr:to>
      <xdr:col>3</xdr:col>
      <xdr:colOff>157423</xdr:colOff>
      <xdr:row>4</xdr:row>
      <xdr:rowOff>165230</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54363" y="184669"/>
          <a:ext cx="833315" cy="855306"/>
        </a:xfrm>
        <a:prstGeom prst="rect">
          <a:avLst/>
        </a:prstGeom>
      </xdr:spPr>
    </xdr:pic>
    <xdr:clientData/>
  </xdr:twoCellAnchor>
  <xdr:twoCellAnchor editAs="oneCell">
    <xdr:from>
      <xdr:col>22</xdr:col>
      <xdr:colOff>962481</xdr:colOff>
      <xdr:row>1</xdr:row>
      <xdr:rowOff>0</xdr:rowOff>
    </xdr:from>
    <xdr:to>
      <xdr:col>24</xdr:col>
      <xdr:colOff>15938</xdr:colOff>
      <xdr:row>4</xdr:row>
      <xdr:rowOff>145791</xdr:rowOff>
    </xdr:to>
    <xdr:pic>
      <xdr:nvPicPr>
        <xdr:cNvPr id="31" name="Picture 30" descr="Mengenal Platform Merdeka Mengajar dalam Kurikulum Merdeka ...">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459031" y="190500"/>
          <a:ext cx="815582" cy="83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87474</xdr:colOff>
      <xdr:row>1</xdr:row>
      <xdr:rowOff>174560</xdr:rowOff>
    </xdr:from>
    <xdr:to>
      <xdr:col>22</xdr:col>
      <xdr:colOff>985880</xdr:colOff>
      <xdr:row>4</xdr:row>
      <xdr:rowOff>26206</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7">
          <a:clrChange>
            <a:clrFrom>
              <a:srgbClr val="FFFFFF"/>
            </a:clrFrom>
            <a:clrTo>
              <a:srgbClr val="FFFFFF">
                <a:alpha val="0"/>
              </a:srgbClr>
            </a:clrTo>
          </a:clrChange>
        </a:blip>
        <a:stretch>
          <a:fillRect/>
        </a:stretch>
      </xdr:blipFill>
      <xdr:spPr>
        <a:xfrm>
          <a:off x="9860124" y="365060"/>
          <a:ext cx="1622306" cy="537446"/>
        </a:xfrm>
        <a:prstGeom prst="rect">
          <a:avLst/>
        </a:prstGeom>
      </xdr:spPr>
    </xdr:pic>
    <xdr:clientData/>
  </xdr:twoCellAnchor>
  <xdr:twoCellAnchor>
    <xdr:from>
      <xdr:col>10</xdr:col>
      <xdr:colOff>76200</xdr:colOff>
      <xdr:row>14</xdr:row>
      <xdr:rowOff>114300</xdr:rowOff>
    </xdr:from>
    <xdr:to>
      <xdr:col>12</xdr:col>
      <xdr:colOff>365450</xdr:colOff>
      <xdr:row>17</xdr:row>
      <xdr:rowOff>53845</xdr:rowOff>
    </xdr:to>
    <xdr:sp macro="" textlink="">
      <xdr:nvSpPr>
        <xdr:cNvPr id="34" name="Rounded Rectangle 33">
          <a:hlinkClick xmlns:r="http://schemas.openxmlformats.org/officeDocument/2006/relationships" r:id="rId18"/>
          <a:extLst>
            <a:ext uri="{FF2B5EF4-FFF2-40B4-BE49-F238E27FC236}">
              <a16:creationId xmlns:a16="http://schemas.microsoft.com/office/drawing/2014/main" id="{00000000-0008-0000-0000-000022000000}"/>
            </a:ext>
          </a:extLst>
        </xdr:cNvPr>
        <xdr:cNvSpPr/>
      </xdr:nvSpPr>
      <xdr:spPr>
        <a:xfrm>
          <a:off x="4562475" y="2962275"/>
          <a:ext cx="1508450" cy="511045"/>
        </a:xfrm>
        <a:prstGeom prst="roundRect">
          <a:avLst/>
        </a:prstGeom>
        <a:solidFill>
          <a:schemeClr val="accent2"/>
        </a:solidFill>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latin typeface="Bahnschrift SemiBold" panose="020B0502040204020203" pitchFamily="34" charset="0"/>
            </a:rPr>
            <a:t>PENILAIAN EKSTRAKURIKULER</a:t>
          </a:r>
          <a:endParaRPr lang="en-US" sz="1100" b="1">
            <a:latin typeface="Bahnschrift SemiBold" panose="020B0502040204020203" pitchFamily="34" charset="0"/>
          </a:endParaRPr>
        </a:p>
      </xdr:txBody>
    </xdr:sp>
    <xdr:clientData/>
  </xdr:twoCellAnchor>
  <xdr:twoCellAnchor>
    <xdr:from>
      <xdr:col>21</xdr:col>
      <xdr:colOff>364476</xdr:colOff>
      <xdr:row>5</xdr:row>
      <xdr:rowOff>44905</xdr:rowOff>
    </xdr:from>
    <xdr:to>
      <xdr:col>22</xdr:col>
      <xdr:colOff>1147081</xdr:colOff>
      <xdr:row>7</xdr:row>
      <xdr:rowOff>64345</xdr:rowOff>
    </xdr:to>
    <xdr:sp macro="" textlink="">
      <xdr:nvSpPr>
        <xdr:cNvPr id="29" name="Pentagon 28">
          <a:extLst>
            <a:ext uri="{FF2B5EF4-FFF2-40B4-BE49-F238E27FC236}">
              <a16:creationId xmlns:a16="http://schemas.microsoft.com/office/drawing/2014/main" id="{00000000-0008-0000-0000-00001D000000}"/>
            </a:ext>
          </a:extLst>
        </xdr:cNvPr>
        <xdr:cNvSpPr/>
      </xdr:nvSpPr>
      <xdr:spPr>
        <a:xfrm>
          <a:off x="10499076" y="1111705"/>
          <a:ext cx="1296955" cy="400440"/>
        </a:xfrm>
        <a:prstGeom prst="homePlate">
          <a:avLst/>
        </a:prstGeom>
        <a:solidFill>
          <a:srgbClr val="FF0000"/>
        </a:solidFill>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US" sz="1200" b="1">
              <a:latin typeface="Bahnschrift SemiBold" panose="020B0502040204020203" pitchFamily="34" charset="0"/>
            </a:rPr>
            <a:t>PENGEMBANG</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1</xdr:row>
      <xdr:rowOff>28575</xdr:rowOff>
    </xdr:from>
    <xdr:to>
      <xdr:col>1</xdr:col>
      <xdr:colOff>692414</xdr:colOff>
      <xdr:row>3</xdr:row>
      <xdr:rowOff>76955</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2425" y="21907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47625</xdr:colOff>
      <xdr:row>1</xdr:row>
      <xdr:rowOff>66675</xdr:rowOff>
    </xdr:from>
    <xdr:to>
      <xdr:col>14</xdr:col>
      <xdr:colOff>571194</xdr:colOff>
      <xdr:row>3</xdr:row>
      <xdr:rowOff>68278</xdr:rowOff>
    </xdr:to>
    <xdr:pic>
      <xdr:nvPicPr>
        <xdr:cNvPr id="4" name="Picture 3"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639425" y="2571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123825</xdr:colOff>
      <xdr:row>1</xdr:row>
      <xdr:rowOff>28575</xdr:rowOff>
    </xdr:from>
    <xdr:to>
      <xdr:col>1</xdr:col>
      <xdr:colOff>692414</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2425" y="21907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47625</xdr:colOff>
      <xdr:row>1</xdr:row>
      <xdr:rowOff>66675</xdr:rowOff>
    </xdr:from>
    <xdr:to>
      <xdr:col>14</xdr:col>
      <xdr:colOff>571194</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486775" y="2571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606689</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57150</xdr:colOff>
      <xdr:row>1</xdr:row>
      <xdr:rowOff>104775</xdr:rowOff>
    </xdr:from>
    <xdr:to>
      <xdr:col>14</xdr:col>
      <xdr:colOff>580719</xdr:colOff>
      <xdr:row>3</xdr:row>
      <xdr:rowOff>125428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91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123825</xdr:colOff>
      <xdr:row>1</xdr:row>
      <xdr:rowOff>28575</xdr:rowOff>
    </xdr:from>
    <xdr:to>
      <xdr:col>1</xdr:col>
      <xdr:colOff>692414</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2425" y="21907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47625</xdr:colOff>
      <xdr:row>1</xdr:row>
      <xdr:rowOff>66675</xdr:rowOff>
    </xdr:from>
    <xdr:to>
      <xdr:col>14</xdr:col>
      <xdr:colOff>571194</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486775" y="2571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4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6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7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B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D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123825</xdr:colOff>
      <xdr:row>1</xdr:row>
      <xdr:rowOff>57150</xdr:rowOff>
    </xdr:from>
    <xdr:to>
      <xdr:col>2</xdr:col>
      <xdr:colOff>339989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54</xdr:col>
      <xdr:colOff>47625</xdr:colOff>
      <xdr:row>1</xdr:row>
      <xdr:rowOff>104775</xdr:rowOff>
    </xdr:from>
    <xdr:to>
      <xdr:col>54</xdr:col>
      <xdr:colOff>571194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0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021175" y="2857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123825</xdr:colOff>
      <xdr:row>1</xdr:row>
      <xdr:rowOff>28575</xdr:rowOff>
    </xdr:from>
    <xdr:to>
      <xdr:col>1</xdr:col>
      <xdr:colOff>692414</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2425" y="21907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47625</xdr:colOff>
      <xdr:row>1</xdr:row>
      <xdr:rowOff>66675</xdr:rowOff>
    </xdr:from>
    <xdr:to>
      <xdr:col>14</xdr:col>
      <xdr:colOff>571194</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31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486775" y="2571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2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3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4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5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6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7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8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9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A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B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C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D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E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142875</xdr:colOff>
      <xdr:row>1</xdr:row>
      <xdr:rowOff>57150</xdr:rowOff>
    </xdr:from>
    <xdr:to>
      <xdr:col>2</xdr:col>
      <xdr:colOff>292364</xdr:colOff>
      <xdr:row>3</xdr:row>
      <xdr:rowOff>105530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428625</xdr:colOff>
      <xdr:row>1</xdr:row>
      <xdr:rowOff>66675</xdr:rowOff>
    </xdr:from>
    <xdr:to>
      <xdr:col>19</xdr:col>
      <xdr:colOff>409269</xdr:colOff>
      <xdr:row>3</xdr:row>
      <xdr:rowOff>68278</xdr:rowOff>
    </xdr:to>
    <xdr:pic>
      <xdr:nvPicPr>
        <xdr:cNvPr id="3" name="Picture 2" descr="Back Arrow Icon Special Red Round Button Stock Illustration - Illustration  of icon, back: 102221714">
          <a:hlinkClick xmlns:r="http://schemas.openxmlformats.org/officeDocument/2006/relationships" r:id="rId3"/>
          <a:extLst>
            <a:ext uri="{FF2B5EF4-FFF2-40B4-BE49-F238E27FC236}">
              <a16:creationId xmlns:a16="http://schemas.microsoft.com/office/drawing/2014/main" id="{00000000-0008-0000-4000-000003000000}"/>
            </a:ext>
          </a:extLst>
        </xdr:cNvPr>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534775" y="247650"/>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66675</xdr:colOff>
      <xdr:row>1</xdr:row>
      <xdr:rowOff>47625</xdr:rowOff>
    </xdr:from>
    <xdr:to>
      <xdr:col>2</xdr:col>
      <xdr:colOff>359039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476250</xdr:colOff>
      <xdr:row>1</xdr:row>
      <xdr:rowOff>104775</xdr:rowOff>
    </xdr:from>
    <xdr:to>
      <xdr:col>19</xdr:col>
      <xdr:colOff>428319</xdr:colOff>
      <xdr:row>3</xdr:row>
      <xdr:rowOff>87328</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1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6300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66675</xdr:colOff>
      <xdr:row>1</xdr:row>
      <xdr:rowOff>47625</xdr:rowOff>
    </xdr:from>
    <xdr:to>
      <xdr:col>2</xdr:col>
      <xdr:colOff>359039</xdr:colOff>
      <xdr:row>3</xdr:row>
      <xdr:rowOff>76955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238125"/>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1</xdr:row>
      <xdr:rowOff>104775</xdr:rowOff>
    </xdr:from>
    <xdr:to>
      <xdr:col>15</xdr:col>
      <xdr:colOff>56845</xdr:colOff>
      <xdr:row>3</xdr:row>
      <xdr:rowOff>87328</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2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630025"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57150</xdr:colOff>
      <xdr:row>1</xdr:row>
      <xdr:rowOff>76200</xdr:rowOff>
    </xdr:from>
    <xdr:to>
      <xdr:col>2</xdr:col>
      <xdr:colOff>16139</xdr:colOff>
      <xdr:row>3</xdr:row>
      <xdr:rowOff>96005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5" y="2667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28575</xdr:colOff>
      <xdr:row>1</xdr:row>
      <xdr:rowOff>104775</xdr:rowOff>
    </xdr:from>
    <xdr:to>
      <xdr:col>11</xdr:col>
      <xdr:colOff>552144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3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343650" y="2952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112662</xdr:colOff>
      <xdr:row>0</xdr:row>
      <xdr:rowOff>20485</xdr:rowOff>
    </xdr:from>
    <xdr:to>
      <xdr:col>1</xdr:col>
      <xdr:colOff>69646</xdr:colOff>
      <xdr:row>2</xdr:row>
      <xdr:rowOff>121503</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2662" y="20485"/>
          <a:ext cx="566584" cy="5692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20053</xdr:colOff>
      <xdr:row>0</xdr:row>
      <xdr:rowOff>50197</xdr:rowOff>
    </xdr:from>
    <xdr:to>
      <xdr:col>8</xdr:col>
      <xdr:colOff>543622</xdr:colOff>
      <xdr:row>2</xdr:row>
      <xdr:rowOff>104438</xdr:rowOff>
    </xdr:to>
    <xdr:pic>
      <xdr:nvPicPr>
        <xdr:cNvPr id="5" name="Picture 4"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400-000005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9845842" y="50197"/>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395908</xdr:colOff>
      <xdr:row>17</xdr:row>
      <xdr:rowOff>143387</xdr:rowOff>
    </xdr:from>
    <xdr:to>
      <xdr:col>5</xdr:col>
      <xdr:colOff>81934</xdr:colOff>
      <xdr:row>19</xdr:row>
      <xdr:rowOff>57507</xdr:rowOff>
    </xdr:to>
    <xdr:pic>
      <xdr:nvPicPr>
        <xdr:cNvPr id="6" name="Picture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80343" y="3359355"/>
          <a:ext cx="300543" cy="302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409676</xdr:colOff>
      <xdr:row>19</xdr:row>
      <xdr:rowOff>163872</xdr:rowOff>
    </xdr:from>
    <xdr:to>
      <xdr:col>5</xdr:col>
      <xdr:colOff>81934</xdr:colOff>
      <xdr:row>21</xdr:row>
      <xdr:rowOff>64862</xdr:rowOff>
    </xdr:to>
    <xdr:pic>
      <xdr:nvPicPr>
        <xdr:cNvPr id="7" name="Picture 6" descr="Back Arrow Icon Special Red Round Button Stock Illustration - Illustration  of icon, back: 102221714">
          <a:extLst>
            <a:ext uri="{FF2B5EF4-FFF2-40B4-BE49-F238E27FC236}">
              <a16:creationId xmlns:a16="http://schemas.microsoft.com/office/drawing/2014/main" id="{00000000-0008-0000-4400-000007000000}"/>
            </a:ext>
          </a:extLst>
        </xdr:cNvPr>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794111" y="3748549"/>
          <a:ext cx="286775" cy="289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0.xml><?xml version="1.0" encoding="utf-8"?>
<xdr:wsDr xmlns:xdr="http://schemas.openxmlformats.org/drawingml/2006/spreadsheetDrawing" xmlns:a="http://schemas.openxmlformats.org/drawingml/2006/main">
  <xdr:oneCellAnchor>
    <xdr:from>
      <xdr:col>2</xdr:col>
      <xdr:colOff>9524</xdr:colOff>
      <xdr:row>1</xdr:row>
      <xdr:rowOff>54741</xdr:rowOff>
    </xdr:from>
    <xdr:ext cx="592631" cy="592631"/>
    <xdr:pic>
      <xdr:nvPicPr>
        <xdr:cNvPr id="2" name="Picture 1">
          <a:hlinkClick xmlns:r="http://schemas.openxmlformats.org/officeDocument/2006/relationships" r:id="rId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7972" y="218965"/>
          <a:ext cx="592631" cy="5926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41</xdr:col>
      <xdr:colOff>284655</xdr:colOff>
      <xdr:row>1</xdr:row>
      <xdr:rowOff>76638</xdr:rowOff>
    </xdr:from>
    <xdr:to>
      <xdr:col>44</xdr:col>
      <xdr:colOff>195769</xdr:colOff>
      <xdr:row>3</xdr:row>
      <xdr:rowOff>98535</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5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9060948" y="240862"/>
          <a:ext cx="589907" cy="591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4</xdr:col>
      <xdr:colOff>819150</xdr:colOff>
      <xdr:row>3</xdr:row>
      <xdr:rowOff>47625</xdr:rowOff>
    </xdr:from>
    <xdr:to>
      <xdr:col>6</xdr:col>
      <xdr:colOff>180975</xdr:colOff>
      <xdr:row>6</xdr:row>
      <xdr:rowOff>819150</xdr:rowOff>
    </xdr:to>
    <xdr:pic>
      <xdr:nvPicPr>
        <xdr:cNvPr id="2" name="Picture 4">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1300" y="733425"/>
          <a:ext cx="135255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11</xdr:col>
          <xdr:colOff>38100</xdr:colOff>
          <xdr:row>1</xdr:row>
          <xdr:rowOff>22860</xdr:rowOff>
        </xdr:from>
        <xdr:to>
          <xdr:col>11</xdr:col>
          <xdr:colOff>411480</xdr:colOff>
          <xdr:row>3</xdr:row>
          <xdr:rowOff>0</xdr:rowOff>
        </xdr:to>
        <xdr:sp macro="" textlink="">
          <xdr:nvSpPr>
            <xdr:cNvPr id="75777" name="Spinner 1" hidden="1">
              <a:extLst>
                <a:ext uri="{63B3BB69-23CF-44E3-9099-C40C66FF867C}">
                  <a14:compatExt spid="_x0000_s75777"/>
                </a:ext>
                <a:ext uri="{FF2B5EF4-FFF2-40B4-BE49-F238E27FC236}">
                  <a16:creationId xmlns:a16="http://schemas.microsoft.com/office/drawing/2014/main" id="{00000000-0008-0000-4600-0000012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xdr:col>
      <xdr:colOff>257176</xdr:colOff>
      <xdr:row>94</xdr:row>
      <xdr:rowOff>133349</xdr:rowOff>
    </xdr:from>
    <xdr:to>
      <xdr:col>6</xdr:col>
      <xdr:colOff>1</xdr:colOff>
      <xdr:row>100</xdr:row>
      <xdr:rowOff>57150</xdr:rowOff>
    </xdr:to>
    <xdr:sp macro="" textlink="">
      <xdr:nvSpPr>
        <xdr:cNvPr id="4" name="Rectangle 3">
          <a:extLst>
            <a:ext uri="{FF2B5EF4-FFF2-40B4-BE49-F238E27FC236}">
              <a16:creationId xmlns:a16="http://schemas.microsoft.com/office/drawing/2014/main" id="{00000000-0008-0000-4600-000004000000}"/>
            </a:ext>
          </a:extLst>
        </xdr:cNvPr>
        <xdr:cNvSpPr/>
      </xdr:nvSpPr>
      <xdr:spPr>
        <a:xfrm>
          <a:off x="3076576" y="23802974"/>
          <a:ext cx="876300" cy="1209676"/>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11</xdr:col>
      <xdr:colOff>542925</xdr:colOff>
      <xdr:row>0</xdr:row>
      <xdr:rowOff>133350</xdr:rowOff>
    </xdr:from>
    <xdr:to>
      <xdr:col>11</xdr:col>
      <xdr:colOff>1028700</xdr:colOff>
      <xdr:row>2</xdr:row>
      <xdr:rowOff>171450</xdr:rowOff>
    </xdr:to>
    <xdr:pic>
      <xdr:nvPicPr>
        <xdr:cNvPr id="5" name="Picture 1">
          <a:hlinkClick xmlns:r="http://schemas.openxmlformats.org/officeDocument/2006/relationships" r:id="rId2"/>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39075" y="133350"/>
          <a:ext cx="4857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0</xdr:row>
      <xdr:rowOff>180975</xdr:rowOff>
    </xdr:from>
    <xdr:to>
      <xdr:col>259</xdr:col>
      <xdr:colOff>104775</xdr:colOff>
      <xdr:row>2</xdr:row>
      <xdr:rowOff>123825</xdr:rowOff>
    </xdr:to>
    <xdr:sp macro="[0]!PRINTPREVIEW" textlink="">
      <xdr:nvSpPr>
        <xdr:cNvPr id="6" name="Rounded Rectangle 5">
          <a:extLst>
            <a:ext uri="{FF2B5EF4-FFF2-40B4-BE49-F238E27FC236}">
              <a16:creationId xmlns:a16="http://schemas.microsoft.com/office/drawing/2014/main" id="{00000000-0008-0000-4600-000006000000}"/>
            </a:ext>
          </a:extLst>
        </xdr:cNvPr>
        <xdr:cNvSpPr/>
      </xdr:nvSpPr>
      <xdr:spPr>
        <a:xfrm>
          <a:off x="8458200" y="180975"/>
          <a:ext cx="1133475" cy="390525"/>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a:t>
          </a:r>
          <a:r>
            <a:rPr lang="en-US" sz="1100" b="1" baseline="0">
              <a:latin typeface="Bahnschrift" panose="020B0502040204020203" pitchFamily="34" charset="0"/>
            </a:rPr>
            <a:t> Preview</a:t>
          </a:r>
          <a:endParaRPr lang="en-US" sz="1100" b="1">
            <a:latin typeface="Bahnschrift" panose="020B0502040204020203" pitchFamily="34" charset="0"/>
          </a:endParaRPr>
        </a:p>
      </xdr:txBody>
    </xdr:sp>
    <xdr:clientData/>
  </xdr:twoCellAnchor>
  <xdr:twoCellAnchor>
    <xdr:from>
      <xdr:col>259</xdr:col>
      <xdr:colOff>266700</xdr:colOff>
      <xdr:row>0</xdr:row>
      <xdr:rowOff>180975</xdr:rowOff>
    </xdr:from>
    <xdr:to>
      <xdr:col>260</xdr:col>
      <xdr:colOff>466725</xdr:colOff>
      <xdr:row>2</xdr:row>
      <xdr:rowOff>123825</xdr:rowOff>
    </xdr:to>
    <xdr:sp macro="[0]!PRINTOUT" textlink="">
      <xdr:nvSpPr>
        <xdr:cNvPr id="7" name="Rounded Rectangle 6">
          <a:extLst>
            <a:ext uri="{FF2B5EF4-FFF2-40B4-BE49-F238E27FC236}">
              <a16:creationId xmlns:a16="http://schemas.microsoft.com/office/drawing/2014/main" id="{00000000-0008-0000-4600-000007000000}"/>
            </a:ext>
          </a:extLst>
        </xdr:cNvPr>
        <xdr:cNvSpPr/>
      </xdr:nvSpPr>
      <xdr:spPr>
        <a:xfrm>
          <a:off x="9753600" y="180975"/>
          <a:ext cx="1133475" cy="390525"/>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 Out</a:t>
          </a:r>
        </a:p>
      </xdr:txBody>
    </xdr:sp>
    <xdr:clientData/>
  </xdr:twoCellAnchor>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12</xdr:col>
          <xdr:colOff>7620</xdr:colOff>
          <xdr:row>0</xdr:row>
          <xdr:rowOff>144780</xdr:rowOff>
        </xdr:from>
        <xdr:to>
          <xdr:col>12</xdr:col>
          <xdr:colOff>381000</xdr:colOff>
          <xdr:row>3</xdr:row>
          <xdr:rowOff>22860</xdr:rowOff>
        </xdr:to>
        <xdr:sp macro="" textlink="">
          <xdr:nvSpPr>
            <xdr:cNvPr id="83969" name="Spinner 1" hidden="1">
              <a:extLst>
                <a:ext uri="{63B3BB69-23CF-44E3-9099-C40C66FF867C}">
                  <a14:compatExt spid="_x0000_s83969"/>
                </a:ext>
                <a:ext uri="{FF2B5EF4-FFF2-40B4-BE49-F238E27FC236}">
                  <a16:creationId xmlns:a16="http://schemas.microsoft.com/office/drawing/2014/main" id="{00000000-0008-0000-4700-00000148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12</xdr:col>
      <xdr:colOff>400050</xdr:colOff>
      <xdr:row>0</xdr:row>
      <xdr:rowOff>104775</xdr:rowOff>
    </xdr:from>
    <xdr:to>
      <xdr:col>13</xdr:col>
      <xdr:colOff>361950</xdr:colOff>
      <xdr:row>3</xdr:row>
      <xdr:rowOff>38100</xdr:rowOff>
    </xdr:to>
    <xdr:pic>
      <xdr:nvPicPr>
        <xdr:cNvPr id="3" name="Picture 1">
          <a:hlinkClick xmlns:r="http://schemas.openxmlformats.org/officeDocument/2006/relationships" r:id="rId1"/>
          <a:extLst>
            <a:ext uri="{FF2B5EF4-FFF2-40B4-BE49-F238E27FC236}">
              <a16:creationId xmlns:a16="http://schemas.microsoft.com/office/drawing/2014/main" id="{00000000-0008-0000-4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24750" y="104775"/>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171450</xdr:colOff>
      <xdr:row>3</xdr:row>
      <xdr:rowOff>190500</xdr:rowOff>
    </xdr:from>
    <xdr:to>
      <xdr:col>14</xdr:col>
      <xdr:colOff>85725</xdr:colOff>
      <xdr:row>5</xdr:row>
      <xdr:rowOff>152400</xdr:rowOff>
    </xdr:to>
    <xdr:sp macro="[0]!PRINTPREVIEW" textlink="">
      <xdr:nvSpPr>
        <xdr:cNvPr id="4" name="Rounded Rectangle 3">
          <a:extLst>
            <a:ext uri="{FF2B5EF4-FFF2-40B4-BE49-F238E27FC236}">
              <a16:creationId xmlns:a16="http://schemas.microsoft.com/office/drawing/2014/main" id="{00000000-0008-0000-4700-000004000000}"/>
            </a:ext>
          </a:extLst>
        </xdr:cNvPr>
        <xdr:cNvSpPr/>
      </xdr:nvSpPr>
      <xdr:spPr>
        <a:xfrm>
          <a:off x="7296150" y="828675"/>
          <a:ext cx="1133475" cy="390525"/>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a:t>
          </a:r>
          <a:r>
            <a:rPr lang="en-US" sz="1100" b="1" baseline="0">
              <a:latin typeface="Bahnschrift" panose="020B0502040204020203" pitchFamily="34" charset="0"/>
            </a:rPr>
            <a:t> Preview</a:t>
          </a:r>
          <a:endParaRPr lang="en-US" sz="1100" b="1">
            <a:latin typeface="Bahnschrift" panose="020B0502040204020203" pitchFamily="34" charset="0"/>
          </a:endParaRPr>
        </a:p>
      </xdr:txBody>
    </xdr:sp>
    <xdr:clientData/>
  </xdr:twoCellAnchor>
  <xdr:twoCellAnchor>
    <xdr:from>
      <xdr:col>12</xdr:col>
      <xdr:colOff>180975</xdr:colOff>
      <xdr:row>6</xdr:row>
      <xdr:rowOff>66675</xdr:rowOff>
    </xdr:from>
    <xdr:to>
      <xdr:col>14</xdr:col>
      <xdr:colOff>95250</xdr:colOff>
      <xdr:row>8</xdr:row>
      <xdr:rowOff>76200</xdr:rowOff>
    </xdr:to>
    <xdr:sp macro="[0]!PRINTOUT1" textlink="">
      <xdr:nvSpPr>
        <xdr:cNvPr id="5" name="Rounded Rectangle 4">
          <a:extLst>
            <a:ext uri="{FF2B5EF4-FFF2-40B4-BE49-F238E27FC236}">
              <a16:creationId xmlns:a16="http://schemas.microsoft.com/office/drawing/2014/main" id="{00000000-0008-0000-4700-000005000000}"/>
            </a:ext>
          </a:extLst>
        </xdr:cNvPr>
        <xdr:cNvSpPr/>
      </xdr:nvSpPr>
      <xdr:spPr>
        <a:xfrm>
          <a:off x="7305675" y="1323975"/>
          <a:ext cx="1133475" cy="400050"/>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 Out</a:t>
          </a:r>
        </a:p>
      </xdr:txBody>
    </xdr:sp>
    <xdr:clientData/>
  </xdr:twoCellAnchor>
  <xdr:oneCellAnchor>
    <xdr:from>
      <xdr:col>15</xdr:col>
      <xdr:colOff>133349</xdr:colOff>
      <xdr:row>11</xdr:row>
      <xdr:rowOff>104775</xdr:rowOff>
    </xdr:from>
    <xdr:ext cx="1876425" cy="405432"/>
    <xdr:sp macro="" textlink="">
      <xdr:nvSpPr>
        <xdr:cNvPr id="2" name="TextBox 1">
          <a:hlinkClick xmlns:r="http://schemas.openxmlformats.org/officeDocument/2006/relationships" r:id="rId3"/>
          <a:extLst>
            <a:ext uri="{FF2B5EF4-FFF2-40B4-BE49-F238E27FC236}">
              <a16:creationId xmlns:a16="http://schemas.microsoft.com/office/drawing/2014/main" id="{00000000-0008-0000-4700-000002000000}"/>
            </a:ext>
          </a:extLst>
        </xdr:cNvPr>
        <xdr:cNvSpPr txBox="1"/>
      </xdr:nvSpPr>
      <xdr:spPr>
        <a:xfrm>
          <a:off x="9124949" y="2314575"/>
          <a:ext cx="1876425" cy="405432"/>
        </a:xfrm>
        <a:prstGeom prst="rect">
          <a:avLst/>
        </a:prstGeom>
        <a:solidFill>
          <a:schemeClr val="accent6">
            <a:lumMod val="75000"/>
          </a:schemeClr>
        </a:solidFill>
        <a:ln w="57150">
          <a:solidFill>
            <a:schemeClr val="accent6">
              <a:lumMod val="50000"/>
            </a:schemeClr>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id-ID" sz="2000" b="1">
              <a:solidFill>
                <a:schemeClr val="bg1"/>
              </a:solidFill>
            </a:rPr>
            <a:t>CETAK</a:t>
          </a:r>
          <a:r>
            <a:rPr lang="id-ID" sz="2000" b="1" baseline="0">
              <a:solidFill>
                <a:schemeClr val="bg1"/>
              </a:solidFill>
            </a:rPr>
            <a:t> LEGER</a:t>
          </a:r>
          <a:endParaRPr lang="id-ID" sz="2000" b="1">
            <a:solidFill>
              <a:schemeClr val="bg1"/>
            </a:solidFill>
          </a:endParaRPr>
        </a:p>
      </xdr:txBody>
    </xdr:sp>
    <xdr:clientData/>
  </xdr:oneCellAnchor>
</xdr:wsDr>
</file>

<file path=xl/drawings/drawing73.xml><?xml version="1.0" encoding="utf-8"?>
<xdr:wsDr xmlns:xdr="http://schemas.openxmlformats.org/drawingml/2006/spreadsheetDrawing" xmlns:a="http://schemas.openxmlformats.org/drawingml/2006/main">
  <xdr:twoCellAnchor>
    <xdr:from>
      <xdr:col>21</xdr:col>
      <xdr:colOff>0</xdr:colOff>
      <xdr:row>5</xdr:row>
      <xdr:rowOff>0</xdr:rowOff>
    </xdr:from>
    <xdr:to>
      <xdr:col>22</xdr:col>
      <xdr:colOff>526257</xdr:colOff>
      <xdr:row>7</xdr:row>
      <xdr:rowOff>9525</xdr:rowOff>
    </xdr:to>
    <xdr:sp macro="[0]!PRINTPREVIEW" textlink="">
      <xdr:nvSpPr>
        <xdr:cNvPr id="2" name="Rounded Rectangle 3">
          <a:extLst>
            <a:ext uri="{FF2B5EF4-FFF2-40B4-BE49-F238E27FC236}">
              <a16:creationId xmlns:a16="http://schemas.microsoft.com/office/drawing/2014/main" id="{00000000-0008-0000-4800-000002000000}"/>
            </a:ext>
          </a:extLst>
        </xdr:cNvPr>
        <xdr:cNvSpPr/>
      </xdr:nvSpPr>
      <xdr:spPr>
        <a:xfrm>
          <a:off x="9786938" y="1297781"/>
          <a:ext cx="1133475" cy="390525"/>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a:t>
          </a:r>
          <a:r>
            <a:rPr lang="en-US" sz="1100" b="1" baseline="0">
              <a:latin typeface="Bahnschrift" panose="020B0502040204020203" pitchFamily="34" charset="0"/>
            </a:rPr>
            <a:t> Preview</a:t>
          </a:r>
          <a:endParaRPr lang="en-US" sz="1100" b="1">
            <a:latin typeface="Bahnschrift" panose="020B0502040204020203" pitchFamily="34" charset="0"/>
          </a:endParaRPr>
        </a:p>
      </xdr:txBody>
    </xdr:sp>
    <xdr:clientData/>
  </xdr:twoCellAnchor>
  <xdr:twoCellAnchor>
    <xdr:from>
      <xdr:col>21</xdr:col>
      <xdr:colOff>9525</xdr:colOff>
      <xdr:row>7</xdr:row>
      <xdr:rowOff>114300</xdr:rowOff>
    </xdr:from>
    <xdr:to>
      <xdr:col>22</xdr:col>
      <xdr:colOff>535782</xdr:colOff>
      <xdr:row>9</xdr:row>
      <xdr:rowOff>133350</xdr:rowOff>
    </xdr:to>
    <xdr:sp macro="[0]!PRINTOUT1" textlink="">
      <xdr:nvSpPr>
        <xdr:cNvPr id="3" name="Rounded Rectangle 4">
          <a:extLst>
            <a:ext uri="{FF2B5EF4-FFF2-40B4-BE49-F238E27FC236}">
              <a16:creationId xmlns:a16="http://schemas.microsoft.com/office/drawing/2014/main" id="{00000000-0008-0000-4800-000003000000}"/>
            </a:ext>
          </a:extLst>
        </xdr:cNvPr>
        <xdr:cNvSpPr/>
      </xdr:nvSpPr>
      <xdr:spPr>
        <a:xfrm>
          <a:off x="9796463" y="1793081"/>
          <a:ext cx="1133475" cy="400050"/>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 Out</a:t>
          </a:r>
        </a:p>
      </xdr:txBody>
    </xdr:sp>
    <xdr:clientData/>
  </xdr:twoCellAnchor>
  <xdr:twoCellAnchor editAs="oneCell">
    <xdr:from>
      <xdr:col>21</xdr:col>
      <xdr:colOff>226220</xdr:colOff>
      <xdr:row>2</xdr:row>
      <xdr:rowOff>0</xdr:rowOff>
    </xdr:from>
    <xdr:to>
      <xdr:col>22</xdr:col>
      <xdr:colOff>187590</xdr:colOff>
      <xdr:row>3</xdr:row>
      <xdr:rowOff>36474</xdr:rowOff>
    </xdr:to>
    <xdr:pic>
      <xdr:nvPicPr>
        <xdr:cNvPr id="4" name="Picture 3">
          <a:hlinkClick xmlns:r="http://schemas.openxmlformats.org/officeDocument/2006/relationships" r:id="rId1"/>
          <a:extLst>
            <a:ext uri="{FF2B5EF4-FFF2-40B4-BE49-F238E27FC236}">
              <a16:creationId xmlns:a16="http://schemas.microsoft.com/office/drawing/2014/main" id="{00000000-0008-0000-4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96626" y="3810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59531</xdr:colOff>
      <xdr:row>11</xdr:row>
      <xdr:rowOff>154781</xdr:rowOff>
    </xdr:from>
    <xdr:to>
      <xdr:col>25</xdr:col>
      <xdr:colOff>297656</xdr:colOff>
      <xdr:row>20</xdr:row>
      <xdr:rowOff>130969</xdr:rowOff>
    </xdr:to>
    <xdr:sp macro="" textlink="">
      <xdr:nvSpPr>
        <xdr:cNvPr id="5" name="TextBox 4">
          <a:extLst>
            <a:ext uri="{FF2B5EF4-FFF2-40B4-BE49-F238E27FC236}">
              <a16:creationId xmlns:a16="http://schemas.microsoft.com/office/drawing/2014/main" id="{00000000-0008-0000-4800-000005000000}"/>
            </a:ext>
          </a:extLst>
        </xdr:cNvPr>
        <xdr:cNvSpPr txBox="1"/>
      </xdr:nvSpPr>
      <xdr:spPr>
        <a:xfrm>
          <a:off x="10929937" y="2595562"/>
          <a:ext cx="2667000" cy="1690688"/>
        </a:xfrm>
        <a:prstGeom prst="rect">
          <a:avLst/>
        </a:prstGeom>
        <a:solidFill>
          <a:schemeClr val="accent4">
            <a:lumMod val="20000"/>
            <a:lumOff val="80000"/>
          </a:schemeClr>
        </a:solidFill>
        <a:ln w="38100" cap="sq" cmpd="dbl">
          <a:solidFill>
            <a:schemeClr val="lt1">
              <a:shade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TIPS:</a:t>
          </a:r>
        </a:p>
        <a:p>
          <a:r>
            <a:rPr lang="id-ID" sz="1100"/>
            <a:t>-</a:t>
          </a:r>
          <a:r>
            <a:rPr lang="id-ID" sz="1100" baseline="0"/>
            <a:t> Jika jumlah murid lebih sedikit daripada baris yang tersedia, maka baris tersebut bisa disembunyikan sebelum dicetak.</a:t>
          </a:r>
        </a:p>
        <a:p>
          <a:endParaRPr lang="id-ID" sz="1100"/>
        </a:p>
        <a:p>
          <a:pPr marL="0" marR="0" lvl="0" indent="0" defTabSz="914400" eaLnBrk="1" fontAlgn="auto" latinLnBrk="0" hangingPunct="1">
            <a:lnSpc>
              <a:spcPct val="100000"/>
            </a:lnSpc>
            <a:spcBef>
              <a:spcPts val="0"/>
            </a:spcBef>
            <a:spcAft>
              <a:spcPts val="0"/>
            </a:spcAft>
            <a:buClrTx/>
            <a:buSzTx/>
            <a:buFontTx/>
            <a:buNone/>
            <a:tabLst/>
            <a:defRPr/>
          </a:pPr>
          <a:r>
            <a:rPr lang="id-ID" sz="1100">
              <a:solidFill>
                <a:schemeClr val="dk1"/>
              </a:solidFill>
              <a:effectLst/>
              <a:latin typeface="+mn-lt"/>
              <a:ea typeface="+mn-ea"/>
              <a:cs typeface="+mn-cs"/>
            </a:rPr>
            <a:t>-</a:t>
          </a:r>
          <a:r>
            <a:rPr lang="id-ID" sz="1100" baseline="0">
              <a:solidFill>
                <a:schemeClr val="dk1"/>
              </a:solidFill>
              <a:effectLst/>
              <a:latin typeface="+mn-lt"/>
              <a:ea typeface="+mn-ea"/>
              <a:cs typeface="+mn-cs"/>
            </a:rPr>
            <a:t> Jika jumlah mapel lebih sedikit daripada kolom yang tersedia, maka kolom tersebut bisa juga disembunyikan sebelum dicetak.</a:t>
          </a:r>
          <a:endParaRPr lang="id-ID">
            <a:effectLst/>
          </a:endParaRPr>
        </a:p>
        <a:p>
          <a:endParaRPr lang="id-ID" sz="1100"/>
        </a:p>
      </xdr:txBody>
    </xdr:sp>
    <xdr:clientData/>
  </xdr:twoCellAnchor>
  <xdr:twoCellAnchor editAs="oneCell">
    <xdr:from>
      <xdr:col>23</xdr:col>
      <xdr:colOff>380998</xdr:colOff>
      <xdr:row>4</xdr:row>
      <xdr:rowOff>52920</xdr:rowOff>
    </xdr:from>
    <xdr:to>
      <xdr:col>25</xdr:col>
      <xdr:colOff>228972</xdr:colOff>
      <xdr:row>9</xdr:row>
      <xdr:rowOff>175339</xdr:rowOff>
    </xdr:to>
    <xdr:pic>
      <xdr:nvPicPr>
        <xdr:cNvPr id="7" name="Picture 6">
          <a:hlinkClick xmlns:r="http://schemas.openxmlformats.org/officeDocument/2006/relationships" r:id="rId3" tooltip="Kunjungi Channel Youtube Bugefa"/>
          <a:extLst>
            <a:ext uri="{FF2B5EF4-FFF2-40B4-BE49-F238E27FC236}">
              <a16:creationId xmlns:a16="http://schemas.microsoft.com/office/drawing/2014/main" id="{00000000-0008-0000-48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599331" y="1164170"/>
          <a:ext cx="1075641" cy="1074919"/>
        </a:xfrm>
        <a:prstGeom prst="rect">
          <a:avLst/>
        </a:prstGeom>
      </xdr:spPr>
    </xdr:pic>
    <xdr:clientData/>
  </xdr:twoCellAnchor>
  <xdr:twoCellAnchor>
    <xdr:from>
      <xdr:col>23</xdr:col>
      <xdr:colOff>21166</xdr:colOff>
      <xdr:row>2</xdr:row>
      <xdr:rowOff>328083</xdr:rowOff>
    </xdr:from>
    <xdr:to>
      <xdr:col>25</xdr:col>
      <xdr:colOff>529167</xdr:colOff>
      <xdr:row>4</xdr:row>
      <xdr:rowOff>179916</xdr:rowOff>
    </xdr:to>
    <xdr:sp macro="" textlink="">
      <xdr:nvSpPr>
        <xdr:cNvPr id="8" name="TextBox 7">
          <a:extLst>
            <a:ext uri="{FF2B5EF4-FFF2-40B4-BE49-F238E27FC236}">
              <a16:creationId xmlns:a16="http://schemas.microsoft.com/office/drawing/2014/main" id="{00000000-0008-0000-4800-000008000000}"/>
            </a:ext>
          </a:extLst>
        </xdr:cNvPr>
        <xdr:cNvSpPr txBox="1"/>
      </xdr:nvSpPr>
      <xdr:spPr>
        <a:xfrm>
          <a:off x="11239499" y="719666"/>
          <a:ext cx="1735668" cy="571500"/>
        </a:xfrm>
        <a:prstGeom prst="rect">
          <a:avLst/>
        </a:prstGeom>
        <a:noFill/>
        <a:ln w="1270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d-ID" sz="1100"/>
            <a:t>Bagia</a:t>
          </a:r>
          <a:r>
            <a:rPr lang="id-ID" sz="1100" baseline="0"/>
            <a:t> ini ditambahkan oleh BUGEFA</a:t>
          </a:r>
          <a:endParaRPr lang="id-ID" sz="1100"/>
        </a:p>
      </xdr:txBody>
    </xdr:sp>
    <xdr:clientData/>
  </xdr:twoCellAnchor>
</xdr:wsDr>
</file>

<file path=xl/drawings/drawing74.xml><?xml version="1.0" encoding="utf-8"?>
<xdr:wsDr xmlns:xdr="http://schemas.openxmlformats.org/drawingml/2006/spreadsheetDrawing" xmlns:a="http://schemas.openxmlformats.org/drawingml/2006/main">
  <xdr:oneCellAnchor>
    <xdr:from>
      <xdr:col>1</xdr:col>
      <xdr:colOff>57150</xdr:colOff>
      <xdr:row>0</xdr:row>
      <xdr:rowOff>142875</xdr:rowOff>
    </xdr:from>
    <xdr:ext cx="592631" cy="592631"/>
    <xdr:pic>
      <xdr:nvPicPr>
        <xdr:cNvPr id="2" name="Picture 1">
          <a:hlinkClick xmlns:r="http://schemas.openxmlformats.org/officeDocument/2006/relationships" r:id="rId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142875"/>
          <a:ext cx="592631" cy="5926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33</xdr:col>
      <xdr:colOff>581901</xdr:colOff>
      <xdr:row>0</xdr:row>
      <xdr:rowOff>153823</xdr:rowOff>
    </xdr:from>
    <xdr:to>
      <xdr:col>34</xdr:col>
      <xdr:colOff>562208</xdr:colOff>
      <xdr:row>3</xdr:row>
      <xdr:rowOff>106855</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9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9479501" y="153823"/>
          <a:ext cx="589907" cy="591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561975</xdr:colOff>
      <xdr:row>0</xdr:row>
      <xdr:rowOff>171450</xdr:rowOff>
    </xdr:from>
    <xdr:to>
      <xdr:col>16</xdr:col>
      <xdr:colOff>542282</xdr:colOff>
      <xdr:row>3</xdr:row>
      <xdr:rowOff>124482</xdr:rowOff>
    </xdr:to>
    <xdr:pic>
      <xdr:nvPicPr>
        <xdr:cNvPr id="4" name="Picture 3"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900-000004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867775" y="171450"/>
          <a:ext cx="589907" cy="591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508808</xdr:colOff>
      <xdr:row>2</xdr:row>
      <xdr:rowOff>295275</xdr:rowOff>
    </xdr:from>
    <xdr:to>
      <xdr:col>16</xdr:col>
      <xdr:colOff>73161</xdr:colOff>
      <xdr:row>15</xdr:row>
      <xdr:rowOff>38100</xdr:rowOff>
    </xdr:to>
    <xdr:pic>
      <xdr:nvPicPr>
        <xdr:cNvPr id="6" name="Picture 5">
          <a:extLst>
            <a:ext uri="{FF2B5EF4-FFF2-40B4-BE49-F238E27FC236}">
              <a16:creationId xmlns:a16="http://schemas.microsoft.com/office/drawing/2014/main" id="{00000000-0008-0000-4900-000006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426" t="18828" r="-1426" b="14418"/>
        <a:stretch/>
      </xdr:blipFill>
      <xdr:spPr>
        <a:xfrm>
          <a:off x="6985808" y="619125"/>
          <a:ext cx="2002753" cy="2971800"/>
        </a:xfrm>
        <a:prstGeom prst="rect">
          <a:avLst/>
        </a:prstGeom>
        <a:ln>
          <a:noFill/>
        </a:ln>
        <a:effectLst>
          <a:softEdge rad="112500"/>
        </a:effectLst>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xdr:col>
      <xdr:colOff>57150</xdr:colOff>
      <xdr:row>1</xdr:row>
      <xdr:rowOff>76200</xdr:rowOff>
    </xdr:from>
    <xdr:to>
      <xdr:col>2</xdr:col>
      <xdr:colOff>16139</xdr:colOff>
      <xdr:row>3</xdr:row>
      <xdr:rowOff>96005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28575</xdr:colOff>
      <xdr:row>1</xdr:row>
      <xdr:rowOff>104775</xdr:rowOff>
    </xdr:from>
    <xdr:to>
      <xdr:col>11</xdr:col>
      <xdr:colOff>552144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A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296025" y="2571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xdr:col>
      <xdr:colOff>57150</xdr:colOff>
      <xdr:row>1</xdr:row>
      <xdr:rowOff>76200</xdr:rowOff>
    </xdr:from>
    <xdr:to>
      <xdr:col>1</xdr:col>
      <xdr:colOff>625739</xdr:colOff>
      <xdr:row>3</xdr:row>
      <xdr:rowOff>96005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568589" cy="572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28575</xdr:colOff>
      <xdr:row>1</xdr:row>
      <xdr:rowOff>104775</xdr:rowOff>
    </xdr:from>
    <xdr:to>
      <xdr:col>11</xdr:col>
      <xdr:colOff>552144</xdr:colOff>
      <xdr:row>3</xdr:row>
      <xdr:rowOff>77803</xdr:rowOff>
    </xdr:to>
    <xdr:pic>
      <xdr:nvPicPr>
        <xdr:cNvPr id="3" name="Picture 2" descr="Back Arrow Icon Special Red Round Button Stock Illustration - Illustration  of icon, back: 102221714">
          <a:hlinkClick xmlns:r="http://schemas.openxmlformats.org/officeDocument/2006/relationships" r:id="rId1"/>
          <a:extLst>
            <a:ext uri="{FF2B5EF4-FFF2-40B4-BE49-F238E27FC236}">
              <a16:creationId xmlns:a16="http://schemas.microsoft.com/office/drawing/2014/main" id="{00000000-0008-0000-4B00-00000300000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296025" y="257175"/>
          <a:ext cx="523569" cy="5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6</xdr:col>
      <xdr:colOff>47626</xdr:colOff>
      <xdr:row>1</xdr:row>
      <xdr:rowOff>19051</xdr:rowOff>
    </xdr:from>
    <xdr:to>
      <xdr:col>7</xdr:col>
      <xdr:colOff>28576</xdr:colOff>
      <xdr:row>3</xdr:row>
      <xdr:rowOff>133351</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77051" y="190501"/>
          <a:ext cx="59055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47625</xdr:colOff>
      <xdr:row>4</xdr:row>
      <xdr:rowOff>123825</xdr:rowOff>
    </xdr:from>
    <xdr:to>
      <xdr:col>7</xdr:col>
      <xdr:colOff>571500</xdr:colOff>
      <xdr:row>6</xdr:row>
      <xdr:rowOff>152400</xdr:rowOff>
    </xdr:to>
    <xdr:sp macro="[0]!PRINTPREVIEW" textlink="">
      <xdr:nvSpPr>
        <xdr:cNvPr id="3" name="Rounded Rectangle 2">
          <a:extLst>
            <a:ext uri="{FF2B5EF4-FFF2-40B4-BE49-F238E27FC236}">
              <a16:creationId xmlns:a16="http://schemas.microsoft.com/office/drawing/2014/main" id="{00000000-0008-0000-4C00-000003000000}"/>
            </a:ext>
          </a:extLst>
        </xdr:cNvPr>
        <xdr:cNvSpPr/>
      </xdr:nvSpPr>
      <xdr:spPr>
        <a:xfrm>
          <a:off x="6877050" y="942975"/>
          <a:ext cx="1133475" cy="390525"/>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a:t>
          </a:r>
          <a:r>
            <a:rPr lang="en-US" sz="1100" b="1" baseline="0">
              <a:latin typeface="Bahnschrift" panose="020B0502040204020203" pitchFamily="34" charset="0"/>
            </a:rPr>
            <a:t> Preview</a:t>
          </a:r>
          <a:endParaRPr lang="en-US" sz="1100" b="1">
            <a:latin typeface="Bahnschrift" panose="020B0502040204020203" pitchFamily="34" charset="0"/>
          </a:endParaRPr>
        </a:p>
      </xdr:txBody>
    </xdr:sp>
    <xdr:clientData/>
  </xdr:twoCellAnchor>
  <xdr:twoCellAnchor>
    <xdr:from>
      <xdr:col>6</xdr:col>
      <xdr:colOff>57150</xdr:colOff>
      <xdr:row>6</xdr:row>
      <xdr:rowOff>257175</xdr:rowOff>
    </xdr:from>
    <xdr:to>
      <xdr:col>7</xdr:col>
      <xdr:colOff>581025</xdr:colOff>
      <xdr:row>7</xdr:row>
      <xdr:rowOff>76200</xdr:rowOff>
    </xdr:to>
    <xdr:sp macro="[0]!PRINTOUT" textlink="">
      <xdr:nvSpPr>
        <xdr:cNvPr id="4" name="Rounded Rectangle 3">
          <a:extLst>
            <a:ext uri="{FF2B5EF4-FFF2-40B4-BE49-F238E27FC236}">
              <a16:creationId xmlns:a16="http://schemas.microsoft.com/office/drawing/2014/main" id="{00000000-0008-0000-4C00-000004000000}"/>
            </a:ext>
          </a:extLst>
        </xdr:cNvPr>
        <xdr:cNvSpPr/>
      </xdr:nvSpPr>
      <xdr:spPr>
        <a:xfrm>
          <a:off x="6886575" y="1438275"/>
          <a:ext cx="1133475" cy="390525"/>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 Out</a:t>
          </a:r>
        </a:p>
      </xdr:txBody>
    </xdr:sp>
    <xdr:clientData/>
  </xdr:twoCellAnchor>
</xdr:wsDr>
</file>

<file path=xl/drawings/drawing7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144780</xdr:rowOff>
        </xdr:from>
        <xdr:to>
          <xdr:col>10</xdr:col>
          <xdr:colOff>373380</xdr:colOff>
          <xdr:row>3</xdr:row>
          <xdr:rowOff>30480</xdr:rowOff>
        </xdr:to>
        <xdr:sp macro="" textlink="">
          <xdr:nvSpPr>
            <xdr:cNvPr id="89089" name="Spinner 1" hidden="1">
              <a:extLst>
                <a:ext uri="{63B3BB69-23CF-44E3-9099-C40C66FF867C}">
                  <a14:compatExt spid="_x0000_s89089"/>
                </a:ext>
                <a:ext uri="{FF2B5EF4-FFF2-40B4-BE49-F238E27FC236}">
                  <a16:creationId xmlns:a16="http://schemas.microsoft.com/office/drawing/2014/main" id="{00000000-0008-0000-4D00-0000015C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10</xdr:col>
      <xdr:colOff>419100</xdr:colOff>
      <xdr:row>0</xdr:row>
      <xdr:rowOff>133350</xdr:rowOff>
    </xdr:from>
    <xdr:to>
      <xdr:col>11</xdr:col>
      <xdr:colOff>381000</xdr:colOff>
      <xdr:row>3</xdr:row>
      <xdr:rowOff>95250</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4D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00875" y="13335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523875</xdr:colOff>
      <xdr:row>1</xdr:row>
      <xdr:rowOff>9525</xdr:rowOff>
    </xdr:from>
    <xdr:to>
      <xdr:col>13</xdr:col>
      <xdr:colOff>438150</xdr:colOff>
      <xdr:row>2</xdr:row>
      <xdr:rowOff>190500</xdr:rowOff>
    </xdr:to>
    <xdr:sp macro="[0]!PRINTPREVIEW" textlink="">
      <xdr:nvSpPr>
        <xdr:cNvPr id="4" name="Rounded Rectangle 3">
          <a:extLst>
            <a:ext uri="{FF2B5EF4-FFF2-40B4-BE49-F238E27FC236}">
              <a16:creationId xmlns:a16="http://schemas.microsoft.com/office/drawing/2014/main" id="{00000000-0008-0000-4D00-000004000000}"/>
            </a:ext>
          </a:extLst>
        </xdr:cNvPr>
        <xdr:cNvSpPr/>
      </xdr:nvSpPr>
      <xdr:spPr>
        <a:xfrm>
          <a:off x="7715250" y="200025"/>
          <a:ext cx="1133475" cy="390525"/>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a:t>
          </a:r>
          <a:r>
            <a:rPr lang="en-US" sz="1100" b="1" baseline="0">
              <a:latin typeface="Bahnschrift" panose="020B0502040204020203" pitchFamily="34" charset="0"/>
            </a:rPr>
            <a:t> Preview</a:t>
          </a:r>
          <a:endParaRPr lang="en-US" sz="1100" b="1">
            <a:latin typeface="Bahnschrift" panose="020B0502040204020203" pitchFamily="34" charset="0"/>
          </a:endParaRPr>
        </a:p>
      </xdr:txBody>
    </xdr:sp>
    <xdr:clientData/>
  </xdr:twoCellAnchor>
  <xdr:twoCellAnchor>
    <xdr:from>
      <xdr:col>11</xdr:col>
      <xdr:colOff>533400</xdr:colOff>
      <xdr:row>3</xdr:row>
      <xdr:rowOff>85725</xdr:rowOff>
    </xdr:from>
    <xdr:to>
      <xdr:col>13</xdr:col>
      <xdr:colOff>447675</xdr:colOff>
      <xdr:row>5</xdr:row>
      <xdr:rowOff>95250</xdr:rowOff>
    </xdr:to>
    <xdr:sp macro="[0]!PRINTOUT" textlink="">
      <xdr:nvSpPr>
        <xdr:cNvPr id="5" name="Rounded Rectangle 4">
          <a:extLst>
            <a:ext uri="{FF2B5EF4-FFF2-40B4-BE49-F238E27FC236}">
              <a16:creationId xmlns:a16="http://schemas.microsoft.com/office/drawing/2014/main" id="{00000000-0008-0000-4D00-000005000000}"/>
            </a:ext>
          </a:extLst>
        </xdr:cNvPr>
        <xdr:cNvSpPr/>
      </xdr:nvSpPr>
      <xdr:spPr>
        <a:xfrm>
          <a:off x="7724775" y="695325"/>
          <a:ext cx="1133475" cy="390525"/>
        </a:xfrm>
        <a:prstGeom prst="roundRect">
          <a:avLst/>
        </a:prstGeom>
        <a:solidFill>
          <a:srgbClr val="FF000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latin typeface="Bahnschrift" panose="020B0502040204020203" pitchFamily="34" charset="0"/>
            </a:rPr>
            <a:t>Print Out</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20ICHE/2.%20KURIKULUM%202013%20revisi/PENILAIAN%202016-2017%20SMT%20II/raport%20k13%20semester%202%20Kelas%204%20Smt%2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POR%20PSP/RAPOR%20INTRA/2021/FIX%20SEBAR/V2%20RAPOR%20PSP%20SD%20AYU%20CHANDRA%20(5%20mulok).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HP/AppData/Roaming/Microsoft/Excel/V1%20RAPOR%20PSP%20SD%20AYU%20CHANDRA%20(2%20mulok)%20(version%202).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TASI"/>
      <sheetName val="KESEHATAN"/>
      <sheetName val="ESKUL"/>
      <sheetName val="DATA SISWA"/>
      <sheetName val="IDENTITAS"/>
      <sheetName val="MENU"/>
      <sheetName val="About"/>
      <sheetName val="HELP"/>
      <sheetName val="HOME"/>
      <sheetName val="K1-GAB"/>
      <sheetName val="K1-PKN"/>
      <sheetName val="K2 GAB"/>
      <sheetName val="K2-PKN"/>
      <sheetName val="K2-PAI"/>
      <sheetName val="K1-PAI"/>
      <sheetName val="K3-SBDP"/>
      <sheetName val="R3-SBDP"/>
      <sheetName val="K3-PKN"/>
      <sheetName val="R3-PKN"/>
      <sheetName val="K3-IPS"/>
      <sheetName val="R3-IPS"/>
      <sheetName val="K3-IPA"/>
      <sheetName val="R3-IPA"/>
      <sheetName val="K3-MTK"/>
      <sheetName val="R3-MTK"/>
      <sheetName val="K3-PAI"/>
      <sheetName val="R3-PAI"/>
      <sheetName val="K3-PJOK"/>
      <sheetName val="R3-PJOK"/>
      <sheetName val="K3-MLK3"/>
      <sheetName val="R3-MLK3"/>
      <sheetName val="K3-MLK2"/>
      <sheetName val="R3-MLK2"/>
      <sheetName val="K3-BJW"/>
      <sheetName val="R3-BJW"/>
      <sheetName val="K3-BINA"/>
      <sheetName val="R3-Bina"/>
      <sheetName val="REKAP"/>
      <sheetName val="K4-SBDP"/>
      <sheetName val="R4-SBDP"/>
      <sheetName val="K4-IPS"/>
      <sheetName val="R4-IPS"/>
      <sheetName val="K4-PKN"/>
      <sheetName val="R4-PKN"/>
      <sheetName val="K4-PJOK"/>
      <sheetName val="R4-PJOK"/>
      <sheetName val="K4-IPA"/>
      <sheetName val="R4-IPA"/>
      <sheetName val="K4-BINA"/>
      <sheetName val="R4-BINA"/>
      <sheetName val="R4-MTK"/>
      <sheetName val="K4-MTK"/>
      <sheetName val="K4-PAI"/>
      <sheetName val="R4-PAI"/>
      <sheetName val="K4-MLK3"/>
      <sheetName val="R4-MLK3"/>
      <sheetName val="K4-MLK2"/>
      <sheetName val="R4-MLK2"/>
      <sheetName val="K4-BJW"/>
      <sheetName val="R4-BJW"/>
      <sheetName val="PETA MULOK"/>
      <sheetName val="PETA 3"/>
      <sheetName val="PETA 4"/>
      <sheetName val="PETA 2"/>
      <sheetName val="PETA 1"/>
      <sheetName val="Belakang smt 2"/>
      <sheetName val="PINDAH"/>
      <sheetName val="Belakang smt 1"/>
      <sheetName val="RAPORT"/>
    </sheetNames>
    <sheetDataSet>
      <sheetData sheetId="0"/>
      <sheetData sheetId="1"/>
      <sheetData sheetId="2"/>
      <sheetData sheetId="3">
        <row r="7">
          <cell r="B7">
            <v>1</v>
          </cell>
          <cell r="C7" t="str">
            <v>AZKA AFINA KHOIRUL IZA</v>
          </cell>
          <cell r="D7" t="str">
            <v>0075306898</v>
          </cell>
          <cell r="E7">
            <v>0</v>
          </cell>
          <cell r="F7" t="str">
            <v>BLORA</v>
          </cell>
          <cell r="G7">
            <v>39319</v>
          </cell>
          <cell r="H7" t="str">
            <v>Blora, 25 Agustus 2007</v>
          </cell>
          <cell r="I7" t="str">
            <v>Islam</v>
          </cell>
          <cell r="J7" t="str">
            <v>TK</v>
          </cell>
          <cell r="K7">
            <v>0</v>
          </cell>
          <cell r="L7" t="str">
            <v>BARNO BUDI S</v>
          </cell>
          <cell r="M7" t="str">
            <v>WATINI</v>
          </cell>
          <cell r="N7" t="str">
            <v>Wiraswasta</v>
          </cell>
          <cell r="O7" t="str">
            <v>Wiraswasta</v>
          </cell>
          <cell r="P7">
            <v>0</v>
          </cell>
          <cell r="Q7" t="str">
            <v>BUNGUR</v>
          </cell>
          <cell r="R7" t="str">
            <v>TULAKAN</v>
          </cell>
          <cell r="S7" t="str">
            <v>PACITAN</v>
          </cell>
          <cell r="T7" t="str">
            <v>JAWA TIMUR</v>
          </cell>
          <cell r="U7">
            <v>0</v>
          </cell>
          <cell r="V7">
            <v>0</v>
          </cell>
          <cell r="W7">
            <v>0</v>
          </cell>
        </row>
        <row r="8">
          <cell r="B8">
            <v>2</v>
          </cell>
          <cell r="C8" t="str">
            <v>BAGUS WIDA KANAKA</v>
          </cell>
          <cell r="D8" t="str">
            <v>0066693749</v>
          </cell>
          <cell r="E8">
            <v>0</v>
          </cell>
          <cell r="F8" t="str">
            <v>PACITAN</v>
          </cell>
          <cell r="G8">
            <v>38954</v>
          </cell>
          <cell r="H8" t="str">
            <v>Pacitan, 25 Agustus 2006</v>
          </cell>
          <cell r="I8" t="str">
            <v>Islam</v>
          </cell>
          <cell r="J8">
            <v>0</v>
          </cell>
          <cell r="K8" t="str">
            <v>RT. 4 RW. 1 KRAJAN, Desa BUNGUR</v>
          </cell>
          <cell r="L8" t="str">
            <v>SUBAGYO</v>
          </cell>
          <cell r="M8" t="str">
            <v>SUPRAPTI</v>
          </cell>
          <cell r="N8" t="str">
            <v>Wiraswasta</v>
          </cell>
          <cell r="O8" t="str">
            <v>Wiraswasta</v>
          </cell>
          <cell r="P8" t="str">
            <v>RT. 4 RW. 1 KRAJAN, Desa BUNGUR</v>
          </cell>
          <cell r="Q8" t="str">
            <v>BUNGUR</v>
          </cell>
          <cell r="R8" t="str">
            <v>TULAKAN</v>
          </cell>
          <cell r="S8" t="str">
            <v>PACITAN</v>
          </cell>
          <cell r="T8" t="str">
            <v>JAWA TIMUR</v>
          </cell>
          <cell r="U8">
            <v>0</v>
          </cell>
          <cell r="V8">
            <v>0</v>
          </cell>
          <cell r="W8">
            <v>0</v>
          </cell>
        </row>
        <row r="9">
          <cell r="B9">
            <v>3</v>
          </cell>
          <cell r="C9" t="str">
            <v>DENI FIRYA ATHALLAH PRADINAYA</v>
          </cell>
          <cell r="D9" t="str">
            <v>0065059222</v>
          </cell>
          <cell r="E9">
            <v>0</v>
          </cell>
          <cell r="F9" t="str">
            <v>PACITAN</v>
          </cell>
          <cell r="G9">
            <v>39042</v>
          </cell>
          <cell r="H9" t="str">
            <v>Pacitan, 21 November 2006</v>
          </cell>
          <cell r="I9" t="str">
            <v>Islam</v>
          </cell>
          <cell r="J9">
            <v>0</v>
          </cell>
          <cell r="K9" t="str">
            <v>RT. 1 RW. 3 DLOPO, Desa TULAKAN</v>
          </cell>
          <cell r="L9" t="str">
            <v>HADI SUYONO</v>
          </cell>
          <cell r="M9" t="str">
            <v>YAYUK W LESTARI</v>
          </cell>
          <cell r="N9" t="str">
            <v>PNS/TNI/Polri</v>
          </cell>
          <cell r="O9" t="str">
            <v>Wiraswasta</v>
          </cell>
          <cell r="P9" t="str">
            <v>RT. 1 RW. 3 DLOPO, Desa TULAKAN</v>
          </cell>
          <cell r="Q9" t="str">
            <v>TULAKAN</v>
          </cell>
          <cell r="R9" t="str">
            <v>TULAKAN</v>
          </cell>
          <cell r="S9" t="str">
            <v>PACITAN</v>
          </cell>
          <cell r="T9" t="str">
            <v>JAWA TIMUR</v>
          </cell>
          <cell r="U9">
            <v>0</v>
          </cell>
          <cell r="V9">
            <v>0</v>
          </cell>
          <cell r="W9">
            <v>0</v>
          </cell>
        </row>
        <row r="10">
          <cell r="B10">
            <v>4</v>
          </cell>
          <cell r="C10" t="str">
            <v>DEWI GALUH MULANSARI</v>
          </cell>
          <cell r="D10" t="str">
            <v>0076960333</v>
          </cell>
          <cell r="E10">
            <v>0</v>
          </cell>
          <cell r="F10" t="str">
            <v>KEDIRI</v>
          </cell>
          <cell r="G10">
            <v>39132</v>
          </cell>
          <cell r="H10" t="str">
            <v>Kediri, 19 Februari 2007</v>
          </cell>
          <cell r="I10" t="str">
            <v>Islam</v>
          </cell>
          <cell r="J10">
            <v>0</v>
          </cell>
          <cell r="K10" t="str">
            <v>RT. 4 RW. 1 KRAJAN, Desa BUNGUR</v>
          </cell>
          <cell r="L10" t="str">
            <v>SUPRIONO</v>
          </cell>
          <cell r="M10" t="str">
            <v>INTIANAH</v>
          </cell>
          <cell r="N10" t="str">
            <v>PNS/TNI/Polri</v>
          </cell>
          <cell r="O10" t="str">
            <v>Wiraswasta</v>
          </cell>
          <cell r="P10" t="str">
            <v>RT. 4 RW. 1 KRAJAN, Desa BUNGUR</v>
          </cell>
          <cell r="Q10" t="str">
            <v>BUNGUR</v>
          </cell>
          <cell r="R10" t="str">
            <v>TULAKAN</v>
          </cell>
          <cell r="S10" t="str">
            <v>PACITAN</v>
          </cell>
          <cell r="T10" t="str">
            <v>JAWA TIMUR</v>
          </cell>
          <cell r="U10">
            <v>0</v>
          </cell>
          <cell r="V10">
            <v>0</v>
          </cell>
          <cell r="W10">
            <v>0</v>
          </cell>
        </row>
        <row r="11">
          <cell r="B11">
            <v>5</v>
          </cell>
          <cell r="C11" t="str">
            <v>DIAN PUJI LESTARI</v>
          </cell>
          <cell r="D11" t="str">
            <v>0064043905</v>
          </cell>
          <cell r="E11">
            <v>0</v>
          </cell>
          <cell r="F11" t="str">
            <v>TANGERANG</v>
          </cell>
          <cell r="G11">
            <v>38972</v>
          </cell>
          <cell r="H11" t="str">
            <v>Tangerang, 12 September 2006</v>
          </cell>
          <cell r="I11" t="str">
            <v>Islam</v>
          </cell>
          <cell r="J11">
            <v>0</v>
          </cell>
          <cell r="K11" t="str">
            <v>RT. 2 RW. 1 DLOPO, Desa TULAKAN</v>
          </cell>
          <cell r="L11" t="str">
            <v>SLAMET RIYANTO</v>
          </cell>
          <cell r="M11" t="str">
            <v>KASIH WINARNI</v>
          </cell>
          <cell r="N11" t="str">
            <v>Wiraswasta</v>
          </cell>
          <cell r="O11" t="str">
            <v>Tidak bekerja</v>
          </cell>
          <cell r="P11" t="str">
            <v>RT. 2 RW. 1 DLOPO, Desa TULAKAN</v>
          </cell>
          <cell r="Q11" t="str">
            <v>TULAKAN</v>
          </cell>
          <cell r="R11" t="str">
            <v>TULAKAN</v>
          </cell>
          <cell r="S11" t="str">
            <v>PACITAN</v>
          </cell>
          <cell r="T11" t="str">
            <v>JAWA TIMUR</v>
          </cell>
          <cell r="U11">
            <v>0</v>
          </cell>
          <cell r="V11">
            <v>0</v>
          </cell>
          <cell r="W11">
            <v>0</v>
          </cell>
        </row>
        <row r="12">
          <cell r="B12">
            <v>6</v>
          </cell>
          <cell r="C12" t="str">
            <v>Hafidz Langgeng Prasetyo</v>
          </cell>
          <cell r="D12" t="str">
            <v>0084026474</v>
          </cell>
          <cell r="E12">
            <v>0</v>
          </cell>
          <cell r="F12" t="str">
            <v>Karanganyar</v>
          </cell>
          <cell r="G12">
            <v>39481</v>
          </cell>
          <cell r="H12" t="str">
            <v>Karanganyar, 03 Februari 2008</v>
          </cell>
          <cell r="I12" t="str">
            <v>Islam</v>
          </cell>
          <cell r="J12">
            <v>0</v>
          </cell>
          <cell r="K12">
            <v>0</v>
          </cell>
          <cell r="L12" t="str">
            <v>Sudirman</v>
          </cell>
          <cell r="M12" t="str">
            <v>Atur Rini</v>
          </cell>
          <cell r="N12" t="str">
            <v>Karyawan Swasta</v>
          </cell>
          <cell r="O12" t="str">
            <v>Karyawan Swasta</v>
          </cell>
          <cell r="P12">
            <v>0</v>
          </cell>
          <cell r="Q12">
            <v>0</v>
          </cell>
          <cell r="R12" t="str">
            <v>TULAKAN</v>
          </cell>
          <cell r="S12" t="str">
            <v>PACITAN</v>
          </cell>
          <cell r="T12" t="str">
            <v>JAWA TIMUR</v>
          </cell>
          <cell r="U12">
            <v>0</v>
          </cell>
          <cell r="V12">
            <v>0</v>
          </cell>
          <cell r="W12">
            <v>0</v>
          </cell>
        </row>
        <row r="13">
          <cell r="B13">
            <v>7</v>
          </cell>
          <cell r="C13" t="str">
            <v>JALU ARTHA AJI MANGGALA HANDOKO</v>
          </cell>
          <cell r="D13" t="str">
            <v>0076910021</v>
          </cell>
          <cell r="E13">
            <v>0</v>
          </cell>
          <cell r="F13" t="str">
            <v>PACITAN</v>
          </cell>
          <cell r="G13">
            <v>39228</v>
          </cell>
          <cell r="H13" t="str">
            <v>Pacitan, 26 Mei 2007</v>
          </cell>
          <cell r="I13" t="str">
            <v>Islam</v>
          </cell>
          <cell r="J13">
            <v>0</v>
          </cell>
          <cell r="K13" t="str">
            <v>RT. 0 RW. 0 GOWONG, Desa BUNGUR</v>
          </cell>
          <cell r="L13" t="str">
            <v>RUDI HANDOKO</v>
          </cell>
          <cell r="M13" t="str">
            <v>SITI MASROKAH</v>
          </cell>
          <cell r="N13" t="str">
            <v>Karyawan Swasta</v>
          </cell>
          <cell r="O13" t="str">
            <v>PNS/TNI/Polri</v>
          </cell>
          <cell r="P13" t="str">
            <v>RT. 0 RW. 0 GOWONG, Desa BUNGUR</v>
          </cell>
          <cell r="Q13" t="str">
            <v>BUNGUR</v>
          </cell>
          <cell r="R13" t="str">
            <v>TULAKAN</v>
          </cell>
          <cell r="S13" t="str">
            <v>PACITAN</v>
          </cell>
          <cell r="T13" t="str">
            <v>JAWA TIMUR</v>
          </cell>
          <cell r="U13">
            <v>0</v>
          </cell>
          <cell r="V13">
            <v>0</v>
          </cell>
          <cell r="W13">
            <v>0</v>
          </cell>
        </row>
        <row r="14">
          <cell r="B14">
            <v>8</v>
          </cell>
          <cell r="C14" t="str">
            <v>LAURENDHO RADIEFCA MURDIONO</v>
          </cell>
          <cell r="D14" t="str">
            <v>0075578225</v>
          </cell>
          <cell r="E14">
            <v>0</v>
          </cell>
          <cell r="F14" t="str">
            <v>PACITAN</v>
          </cell>
          <cell r="G14">
            <v>39168</v>
          </cell>
          <cell r="H14" t="str">
            <v>Pacitan, 27 Maret 2007</v>
          </cell>
          <cell r="I14" t="str">
            <v>Islam</v>
          </cell>
          <cell r="J14">
            <v>0</v>
          </cell>
          <cell r="K14" t="str">
            <v>RT. 1 RW. 1 KRAJAN, Desa BUNGUR</v>
          </cell>
          <cell r="L14" t="str">
            <v>DONI MURDIONO</v>
          </cell>
          <cell r="M14" t="str">
            <v>DANIS DWI KUSWETI</v>
          </cell>
          <cell r="N14" t="str">
            <v>Wiraswasta</v>
          </cell>
          <cell r="O14" t="str">
            <v>Wiraswasta</v>
          </cell>
          <cell r="P14" t="str">
            <v>RT. 1 RW. 1 KRAJAN, Desa BUNGUR</v>
          </cell>
          <cell r="Q14" t="str">
            <v>BUNGUR</v>
          </cell>
          <cell r="R14" t="str">
            <v>TULAKAN</v>
          </cell>
          <cell r="S14" t="str">
            <v>PACITAN</v>
          </cell>
          <cell r="T14" t="str">
            <v>JAWA TIMUR</v>
          </cell>
          <cell r="U14">
            <v>0</v>
          </cell>
          <cell r="V14">
            <v>0</v>
          </cell>
          <cell r="W14">
            <v>0</v>
          </cell>
        </row>
        <row r="15">
          <cell r="B15">
            <v>9</v>
          </cell>
          <cell r="C15" t="str">
            <v>MARSYA MAYDINA DWI RISQITA</v>
          </cell>
          <cell r="D15" t="str">
            <v>0072443147</v>
          </cell>
          <cell r="E15">
            <v>0</v>
          </cell>
          <cell r="F15" t="str">
            <v>PACITAN</v>
          </cell>
          <cell r="G15">
            <v>39207</v>
          </cell>
          <cell r="H15" t="str">
            <v>Pacitan, 05 Mei 2007</v>
          </cell>
          <cell r="I15" t="str">
            <v>Islam</v>
          </cell>
          <cell r="J15">
            <v>0</v>
          </cell>
          <cell r="K15" t="str">
            <v>RT. 2 RW. 2 KRAJAN, Desa TULAKAN</v>
          </cell>
          <cell r="L15" t="str">
            <v>HERI SUGIARTO</v>
          </cell>
          <cell r="M15" t="str">
            <v>FITRI KOLBYATUN</v>
          </cell>
          <cell r="N15" t="str">
            <v>Wiraswasta</v>
          </cell>
          <cell r="O15" t="str">
            <v>Wiraswasta</v>
          </cell>
          <cell r="P15" t="str">
            <v>RT. 2 RW. 2 KRAJAN, Desa TULAKAN</v>
          </cell>
          <cell r="Q15" t="str">
            <v>TULAKAN</v>
          </cell>
          <cell r="R15" t="str">
            <v>TULAKAN</v>
          </cell>
          <cell r="S15" t="str">
            <v>PACITAN</v>
          </cell>
          <cell r="T15" t="str">
            <v>JAWA TIMUR</v>
          </cell>
          <cell r="U15">
            <v>0</v>
          </cell>
          <cell r="V15">
            <v>0</v>
          </cell>
          <cell r="W15">
            <v>0</v>
          </cell>
        </row>
        <row r="16">
          <cell r="B16">
            <v>10</v>
          </cell>
          <cell r="C16" t="str">
            <v>MILA SARASWATI</v>
          </cell>
          <cell r="D16" t="str">
            <v>0075317908</v>
          </cell>
          <cell r="E16">
            <v>0</v>
          </cell>
          <cell r="F16" t="str">
            <v>PACITAN</v>
          </cell>
          <cell r="G16">
            <v>39168</v>
          </cell>
          <cell r="H16" t="str">
            <v>Pacitan, 27 Maret 2007</v>
          </cell>
          <cell r="I16" t="str">
            <v>Islam</v>
          </cell>
          <cell r="J16">
            <v>0</v>
          </cell>
          <cell r="K16" t="str">
            <v>RT. 2 RW. 4 DLOPO, Desa TULAKAN</v>
          </cell>
          <cell r="L16" t="str">
            <v>MISNO</v>
          </cell>
          <cell r="M16" t="str">
            <v>TUMINI</v>
          </cell>
          <cell r="N16" t="str">
            <v>Wiraswasta</v>
          </cell>
          <cell r="O16" t="str">
            <v>Wiraswasta</v>
          </cell>
          <cell r="P16" t="str">
            <v>RT. 2 RW. 4 DLOPO, Desa TULAKAN</v>
          </cell>
          <cell r="Q16" t="str">
            <v>TULAKAN</v>
          </cell>
          <cell r="R16" t="str">
            <v>TULAKAN</v>
          </cell>
          <cell r="S16" t="str">
            <v>PACITAN</v>
          </cell>
          <cell r="T16" t="str">
            <v>JAWA TIMUR</v>
          </cell>
          <cell r="U16">
            <v>0</v>
          </cell>
          <cell r="V16">
            <v>0</v>
          </cell>
          <cell r="W16">
            <v>0</v>
          </cell>
        </row>
        <row r="17">
          <cell r="B17">
            <v>11</v>
          </cell>
          <cell r="C17" t="str">
            <v>MUHAMMAD ARKAN ALLY RACHMAD</v>
          </cell>
          <cell r="D17" t="str">
            <v>0074463564</v>
          </cell>
          <cell r="E17">
            <v>0</v>
          </cell>
          <cell r="F17" t="str">
            <v>PACITAN</v>
          </cell>
          <cell r="G17">
            <v>39197</v>
          </cell>
          <cell r="H17" t="str">
            <v>Pacitan, 25 April 2007</v>
          </cell>
          <cell r="I17" t="str">
            <v>Islam</v>
          </cell>
          <cell r="J17">
            <v>0</v>
          </cell>
          <cell r="K17" t="str">
            <v>RT. 0 RW. 0 DLOPO, Desa TULAKAN</v>
          </cell>
          <cell r="L17" t="str">
            <v>NUR ALI ATMAJI</v>
          </cell>
          <cell r="M17" t="str">
            <v>ENDANG WIDURI</v>
          </cell>
          <cell r="N17" t="str">
            <v>Karyawan Swasta</v>
          </cell>
          <cell r="O17" t="str">
            <v>PNS/TNI/Polri</v>
          </cell>
          <cell r="P17" t="str">
            <v>RT. 0 RW. 0 DLOPO, Desa TULAKAN</v>
          </cell>
          <cell r="Q17" t="str">
            <v>TULAKAN</v>
          </cell>
          <cell r="R17" t="str">
            <v>TULAKAN</v>
          </cell>
          <cell r="S17" t="str">
            <v>PACITAN</v>
          </cell>
          <cell r="T17" t="str">
            <v>JAWA TIMUR</v>
          </cell>
          <cell r="U17">
            <v>0</v>
          </cell>
          <cell r="V17">
            <v>0</v>
          </cell>
          <cell r="W17">
            <v>0</v>
          </cell>
        </row>
        <row r="18">
          <cell r="B18">
            <v>12</v>
          </cell>
          <cell r="C18" t="str">
            <v>MUHAMMAD REVIAN ABDULLOH FAQIH</v>
          </cell>
          <cell r="D18" t="str">
            <v>0075928792</v>
          </cell>
          <cell r="E18">
            <v>0</v>
          </cell>
          <cell r="F18" t="str">
            <v>PACITAN</v>
          </cell>
          <cell r="G18">
            <v>39140</v>
          </cell>
          <cell r="H18" t="str">
            <v>Pacitan, 27 Februari 2007</v>
          </cell>
          <cell r="I18" t="str">
            <v>Islam</v>
          </cell>
          <cell r="J18">
            <v>0</v>
          </cell>
          <cell r="K18" t="str">
            <v>RT. 2 RW. 1 KRAJAN, Desa BUNGUR</v>
          </cell>
          <cell r="L18" t="str">
            <v>SETYO BUDI WIYONO</v>
          </cell>
          <cell r="M18" t="str">
            <v>WIWIN PURWATININGSIH</v>
          </cell>
          <cell r="N18" t="str">
            <v>Wiraswasta</v>
          </cell>
          <cell r="O18" t="str">
            <v>Wiraswasta</v>
          </cell>
          <cell r="P18" t="str">
            <v>RT. 2 RW. 1 KRAJAN, Desa BUNGUR</v>
          </cell>
          <cell r="Q18" t="str">
            <v>BUNGUR</v>
          </cell>
          <cell r="R18" t="str">
            <v>TULAKAN</v>
          </cell>
          <cell r="S18" t="str">
            <v>PACITAN</v>
          </cell>
          <cell r="T18" t="str">
            <v>JAWA TIMUR</v>
          </cell>
          <cell r="U18">
            <v>0</v>
          </cell>
          <cell r="V18">
            <v>0</v>
          </cell>
          <cell r="W18">
            <v>0</v>
          </cell>
        </row>
        <row r="19">
          <cell r="B19">
            <v>13</v>
          </cell>
          <cell r="C19" t="str">
            <v>NABILA AYUNINGTIAS</v>
          </cell>
          <cell r="D19" t="str">
            <v>0064769149</v>
          </cell>
          <cell r="E19">
            <v>0</v>
          </cell>
          <cell r="F19" t="str">
            <v>PACITAN</v>
          </cell>
          <cell r="G19">
            <v>39049</v>
          </cell>
          <cell r="H19" t="str">
            <v>Pacitan, 28 November 2006</v>
          </cell>
          <cell r="I19" t="str">
            <v>Islam</v>
          </cell>
          <cell r="J19">
            <v>0</v>
          </cell>
          <cell r="K19" t="str">
            <v>RT. 1 RW. 4 DLOPO, Desa TULAKAN</v>
          </cell>
          <cell r="L19" t="str">
            <v>HADI WINARKO</v>
          </cell>
          <cell r="M19" t="str">
            <v>WINARTI</v>
          </cell>
          <cell r="N19" t="str">
            <v>Pedagang Kecil</v>
          </cell>
          <cell r="O19" t="str">
            <v>Wiraswasta</v>
          </cell>
          <cell r="P19" t="str">
            <v>RT. 1 RW. 4 DLOPO, Desa TULAKAN</v>
          </cell>
          <cell r="Q19" t="str">
            <v>TULAKAN</v>
          </cell>
          <cell r="R19" t="str">
            <v>TULAKAN</v>
          </cell>
          <cell r="S19" t="str">
            <v>PACITAN</v>
          </cell>
          <cell r="T19" t="str">
            <v>JAWA TIMUR</v>
          </cell>
          <cell r="U19">
            <v>0</v>
          </cell>
          <cell r="V19">
            <v>0</v>
          </cell>
          <cell r="W19">
            <v>0</v>
          </cell>
        </row>
        <row r="20">
          <cell r="B20">
            <v>14</v>
          </cell>
          <cell r="C20" t="str">
            <v>NARESWARI MASAYU PUSPANINGRUM</v>
          </cell>
          <cell r="D20" t="str">
            <v>0088808632</v>
          </cell>
          <cell r="E20">
            <v>0</v>
          </cell>
          <cell r="F20" t="str">
            <v>PACITAN</v>
          </cell>
          <cell r="G20">
            <v>39480</v>
          </cell>
          <cell r="H20" t="str">
            <v>Pacitan, 02 Februari 2008</v>
          </cell>
          <cell r="I20" t="str">
            <v>Islam</v>
          </cell>
          <cell r="J20">
            <v>0</v>
          </cell>
          <cell r="K20" t="str">
            <v>RT. 1 RW. 1 KRAJAN, Desa JATIGUNUNG</v>
          </cell>
          <cell r="L20" t="str">
            <v>ARUM HARI SUSENO</v>
          </cell>
          <cell r="M20" t="str">
            <v>HESTHI KIRANA</v>
          </cell>
          <cell r="N20" t="str">
            <v>Karyawan Swasta</v>
          </cell>
          <cell r="O20" t="str">
            <v>Karyawan Swasta</v>
          </cell>
          <cell r="P20" t="str">
            <v>RT. 1 RW. 1 KRAJAN, Desa JATIGUNUNG</v>
          </cell>
          <cell r="Q20" t="str">
            <v>JATIGUNUNG</v>
          </cell>
          <cell r="R20" t="str">
            <v>TULAKAN</v>
          </cell>
          <cell r="S20" t="str">
            <v>PACITAN</v>
          </cell>
          <cell r="T20" t="str">
            <v>JAWA TIMUR</v>
          </cell>
          <cell r="U20">
            <v>0</v>
          </cell>
          <cell r="V20">
            <v>0</v>
          </cell>
          <cell r="W20">
            <v>0</v>
          </cell>
        </row>
        <row r="21">
          <cell r="B21">
            <v>15</v>
          </cell>
          <cell r="C21" t="str">
            <v>NOVA SASMYTA</v>
          </cell>
          <cell r="D21" t="str">
            <v>0065683089</v>
          </cell>
          <cell r="E21">
            <v>0</v>
          </cell>
          <cell r="F21" t="str">
            <v>PACITAN</v>
          </cell>
          <cell r="G21">
            <v>38948</v>
          </cell>
          <cell r="H21" t="str">
            <v>Pacitan, 19 Agustus 2006</v>
          </cell>
          <cell r="I21" t="str">
            <v>Islam</v>
          </cell>
          <cell r="J21">
            <v>0</v>
          </cell>
          <cell r="K21">
            <v>0</v>
          </cell>
          <cell r="L21" t="str">
            <v>Amin Handoko</v>
          </cell>
          <cell r="M21" t="str">
            <v>(tidak diisi)</v>
          </cell>
          <cell r="N21">
            <v>0</v>
          </cell>
          <cell r="O21">
            <v>0</v>
          </cell>
          <cell r="P21">
            <v>0</v>
          </cell>
          <cell r="Q21" t="str">
            <v>BUNGUR</v>
          </cell>
          <cell r="R21" t="str">
            <v>TULAKAN</v>
          </cell>
          <cell r="S21" t="str">
            <v>PACITAN</v>
          </cell>
          <cell r="T21" t="str">
            <v>JAWA TIMUR</v>
          </cell>
          <cell r="U21">
            <v>0</v>
          </cell>
          <cell r="V21">
            <v>0</v>
          </cell>
          <cell r="W21">
            <v>0</v>
          </cell>
        </row>
        <row r="22">
          <cell r="B22">
            <v>16</v>
          </cell>
          <cell r="C22" t="str">
            <v>RIDHA RAHMATUL AULA RIDWAN</v>
          </cell>
          <cell r="D22" t="str">
            <v>0062535676</v>
          </cell>
          <cell r="E22">
            <v>0</v>
          </cell>
          <cell r="F22" t="str">
            <v>PACITAN</v>
          </cell>
          <cell r="G22">
            <v>39002</v>
          </cell>
          <cell r="H22" t="str">
            <v>Pacitan, 12 Oktober 2006</v>
          </cell>
          <cell r="I22" t="str">
            <v>Islam</v>
          </cell>
          <cell r="J22">
            <v>0</v>
          </cell>
          <cell r="K22" t="str">
            <v>RT. 2 RW. 1 KRAJAN, Desa BUNGUR</v>
          </cell>
          <cell r="L22" t="str">
            <v>M. CHUZAIRI RIDWAN</v>
          </cell>
          <cell r="M22" t="str">
            <v>TITIK SURYANI</v>
          </cell>
          <cell r="N22" t="str">
            <v>Wiraswasta</v>
          </cell>
          <cell r="O22" t="str">
            <v>Wiraswasta</v>
          </cell>
          <cell r="P22" t="str">
            <v>RT. 2 RW. 1 KRAJAN, Desa BUNGUR</v>
          </cell>
          <cell r="Q22" t="str">
            <v>BUNGUR</v>
          </cell>
          <cell r="R22" t="str">
            <v>TULAKAN</v>
          </cell>
          <cell r="S22" t="str">
            <v>PACITAN</v>
          </cell>
          <cell r="T22" t="str">
            <v>JAWA TIMUR</v>
          </cell>
          <cell r="U22">
            <v>0</v>
          </cell>
          <cell r="V22">
            <v>0</v>
          </cell>
          <cell r="W22">
            <v>0</v>
          </cell>
        </row>
        <row r="23">
          <cell r="B23">
            <v>17</v>
          </cell>
          <cell r="C23" t="str">
            <v>RIFDA SALSABILA PURNAMA</v>
          </cell>
          <cell r="D23" t="str">
            <v>0074401121</v>
          </cell>
          <cell r="E23">
            <v>0</v>
          </cell>
          <cell r="F23" t="str">
            <v>PACITAN</v>
          </cell>
          <cell r="G23">
            <v>39156</v>
          </cell>
          <cell r="H23" t="str">
            <v>Pacitan, 15 Maret 2007</v>
          </cell>
          <cell r="I23" t="str">
            <v>Islam</v>
          </cell>
          <cell r="J23">
            <v>0</v>
          </cell>
          <cell r="K23" t="str">
            <v>RT. 2 RW. 4 DLOPO, Desa TULAKAN</v>
          </cell>
          <cell r="L23" t="str">
            <v>JOKO PURNOMO</v>
          </cell>
          <cell r="M23" t="str">
            <v>LILIS SURYANI</v>
          </cell>
          <cell r="N23" t="str">
            <v>PNS/TNI/Polri</v>
          </cell>
          <cell r="O23" t="str">
            <v>PNS/TNI/Polri</v>
          </cell>
          <cell r="P23" t="str">
            <v>RT. 2 RW. 4 DLOPO, Desa TULAKAN</v>
          </cell>
          <cell r="Q23" t="str">
            <v>TULAKAN</v>
          </cell>
          <cell r="R23" t="str">
            <v>TULAKAN</v>
          </cell>
          <cell r="S23" t="str">
            <v>PACITAN</v>
          </cell>
          <cell r="T23" t="str">
            <v>JAWA TIMUR</v>
          </cell>
          <cell r="U23">
            <v>0</v>
          </cell>
          <cell r="V23">
            <v>0</v>
          </cell>
          <cell r="W23">
            <v>0</v>
          </cell>
        </row>
        <row r="24">
          <cell r="B24">
            <v>18</v>
          </cell>
          <cell r="C24" t="str">
            <v>RIZKI INTAN KURNIAENDAH</v>
          </cell>
          <cell r="D24" t="str">
            <v>0074745293</v>
          </cell>
          <cell r="E24">
            <v>0</v>
          </cell>
          <cell r="F24" t="str">
            <v>PACITAN</v>
          </cell>
          <cell r="G24">
            <v>39090</v>
          </cell>
          <cell r="H24" t="str">
            <v>Pacitan, 08 Januari 2007</v>
          </cell>
          <cell r="I24" t="str">
            <v>Islam</v>
          </cell>
          <cell r="J24">
            <v>0</v>
          </cell>
          <cell r="K24" t="str">
            <v>RT. 2 RW. 2 KRAJAN, Desa BUNGUR</v>
          </cell>
          <cell r="L24" t="str">
            <v>SLAMET MISTARI</v>
          </cell>
          <cell r="M24" t="str">
            <v>SRI PURWATI</v>
          </cell>
          <cell r="N24" t="str">
            <v>PNS/TNI/Polri</v>
          </cell>
          <cell r="O24" t="str">
            <v>Tidak bekerja</v>
          </cell>
          <cell r="P24" t="str">
            <v>RT. 2 RW. 2 KRAJAN, Desa BUNGUR</v>
          </cell>
          <cell r="Q24" t="str">
            <v>BUNGUR</v>
          </cell>
          <cell r="R24" t="str">
            <v>TULAKAN</v>
          </cell>
          <cell r="S24" t="str">
            <v>PACITAN</v>
          </cell>
          <cell r="T24" t="str">
            <v>JAWA TIMUR</v>
          </cell>
          <cell r="U24">
            <v>0</v>
          </cell>
          <cell r="V24">
            <v>0</v>
          </cell>
          <cell r="W24">
            <v>0</v>
          </cell>
        </row>
        <row r="25">
          <cell r="B25">
            <v>19</v>
          </cell>
          <cell r="C25" t="str">
            <v>RIZKY FIRMANSYAH</v>
          </cell>
          <cell r="D25" t="str">
            <v>0064051659</v>
          </cell>
          <cell r="E25">
            <v>0</v>
          </cell>
          <cell r="F25" t="str">
            <v>BANYUMAS</v>
          </cell>
          <cell r="G25">
            <v>38982</v>
          </cell>
          <cell r="H25" t="str">
            <v>Banyumas, 22 September 2006</v>
          </cell>
          <cell r="I25" t="str">
            <v>Islam</v>
          </cell>
          <cell r="J25">
            <v>0</v>
          </cell>
          <cell r="K25" t="str">
            <v>RT. 2 RW. 2 KRAJAN, Desa BUNGUR</v>
          </cell>
          <cell r="L25" t="str">
            <v>ARIF SETYADI</v>
          </cell>
          <cell r="M25" t="str">
            <v>WARYATI</v>
          </cell>
          <cell r="N25" t="str">
            <v>Wiraswasta</v>
          </cell>
          <cell r="O25" t="str">
            <v>Wiraswasta</v>
          </cell>
          <cell r="P25" t="str">
            <v>RT. 2 RW. 2 KRAJAN, Desa BUNGUR</v>
          </cell>
          <cell r="Q25" t="str">
            <v>BUNGUR</v>
          </cell>
          <cell r="R25" t="str">
            <v>TULAKAN</v>
          </cell>
          <cell r="S25" t="str">
            <v>PACITAN</v>
          </cell>
          <cell r="T25" t="str">
            <v>JAWA TIMUR</v>
          </cell>
          <cell r="U25">
            <v>0</v>
          </cell>
          <cell r="V25">
            <v>0</v>
          </cell>
          <cell r="W25">
            <v>0</v>
          </cell>
        </row>
        <row r="26">
          <cell r="B26">
            <v>20</v>
          </cell>
          <cell r="C26" t="str">
            <v>SAFIRA NUR LAYLA RAMADHANI</v>
          </cell>
          <cell r="D26" t="str">
            <v>0061107062</v>
          </cell>
          <cell r="E26">
            <v>0</v>
          </cell>
          <cell r="F26" t="str">
            <v>PACITAN</v>
          </cell>
          <cell r="G26">
            <v>38983</v>
          </cell>
          <cell r="H26" t="str">
            <v>Pacitan, 23 September 2006</v>
          </cell>
          <cell r="I26" t="str">
            <v>Islam</v>
          </cell>
          <cell r="J26">
            <v>0</v>
          </cell>
          <cell r="K26" t="str">
            <v>RT. 1 RW. 1 KRAJAN, Desa BUNGUR</v>
          </cell>
          <cell r="L26" t="str">
            <v>TUMARNO</v>
          </cell>
          <cell r="M26" t="str">
            <v>YULI NUR KHOLIFAH</v>
          </cell>
          <cell r="N26" t="str">
            <v>Wiraswasta</v>
          </cell>
          <cell r="O26" t="str">
            <v>Wiraswasta</v>
          </cell>
          <cell r="P26" t="str">
            <v>RT. 1 RW. 1 KRAJAN, Desa BUNGUR</v>
          </cell>
          <cell r="Q26" t="str">
            <v>BUNGUR</v>
          </cell>
          <cell r="R26" t="str">
            <v>TULAKAN</v>
          </cell>
          <cell r="S26" t="str">
            <v>PACITAN</v>
          </cell>
          <cell r="T26" t="str">
            <v>JAWA TIMUR</v>
          </cell>
          <cell r="U26">
            <v>0</v>
          </cell>
          <cell r="V26">
            <v>0</v>
          </cell>
          <cell r="W26">
            <v>0</v>
          </cell>
        </row>
        <row r="27">
          <cell r="B27">
            <v>21</v>
          </cell>
          <cell r="C27" t="str">
            <v>SHANASTRI RUFAIDA</v>
          </cell>
          <cell r="D27" t="str">
            <v>0065512286</v>
          </cell>
          <cell r="E27">
            <v>0</v>
          </cell>
          <cell r="F27" t="str">
            <v>PACITAN</v>
          </cell>
          <cell r="G27">
            <v>38988</v>
          </cell>
          <cell r="H27" t="str">
            <v>Pacitan, 28 September 2006</v>
          </cell>
          <cell r="I27" t="str">
            <v>Islam</v>
          </cell>
          <cell r="J27">
            <v>0</v>
          </cell>
          <cell r="K27" t="str">
            <v>RT. 1 RW. 6 KRAJAN, Desa BUNGUR</v>
          </cell>
          <cell r="L27" t="str">
            <v>TRIONO</v>
          </cell>
          <cell r="M27" t="str">
            <v>TUNARSIH</v>
          </cell>
          <cell r="N27" t="str">
            <v>Wiraswasta</v>
          </cell>
          <cell r="O27" t="str">
            <v>Wiraswasta</v>
          </cell>
          <cell r="P27" t="str">
            <v>RT. 1 RW. 6 KRAJAN, Desa BUNGUR</v>
          </cell>
          <cell r="Q27" t="str">
            <v>BUNGUR</v>
          </cell>
          <cell r="R27" t="str">
            <v>TULAKAN</v>
          </cell>
          <cell r="S27" t="str">
            <v>PACITAN</v>
          </cell>
          <cell r="T27" t="str">
            <v>JAWA TIMUR</v>
          </cell>
          <cell r="U27">
            <v>0</v>
          </cell>
          <cell r="V27">
            <v>0</v>
          </cell>
          <cell r="W27">
            <v>0</v>
          </cell>
        </row>
        <row r="28">
          <cell r="B28">
            <v>22</v>
          </cell>
          <cell r="C28" t="str">
            <v>SHIAM SAHARA</v>
          </cell>
          <cell r="D28" t="str">
            <v>0061014421</v>
          </cell>
          <cell r="E28">
            <v>0</v>
          </cell>
          <cell r="F28" t="str">
            <v>PACITAN</v>
          </cell>
          <cell r="G28">
            <v>39000</v>
          </cell>
          <cell r="H28" t="str">
            <v>Pacitan, 10 Oktober 2006</v>
          </cell>
          <cell r="I28" t="str">
            <v>Islam</v>
          </cell>
          <cell r="J28">
            <v>0</v>
          </cell>
          <cell r="K28" t="str">
            <v>RT. 1 RW. 1 KRAJAN, Desa BUNGUR</v>
          </cell>
          <cell r="L28" t="str">
            <v>PRIYANTO</v>
          </cell>
          <cell r="M28" t="str">
            <v>MURTINI</v>
          </cell>
          <cell r="N28" t="str">
            <v>Wiraswasta</v>
          </cell>
          <cell r="O28" t="str">
            <v>Wiraswasta</v>
          </cell>
          <cell r="P28" t="str">
            <v>RT. 1 RW. 1 KRAJAN, Desa BUNGUR</v>
          </cell>
          <cell r="Q28" t="str">
            <v>BUNGUR</v>
          </cell>
          <cell r="R28" t="str">
            <v>TULAKAN</v>
          </cell>
          <cell r="S28" t="str">
            <v>PACITAN</v>
          </cell>
          <cell r="T28" t="str">
            <v>JAWA TIMUR</v>
          </cell>
          <cell r="U28">
            <v>0</v>
          </cell>
          <cell r="V28">
            <v>0</v>
          </cell>
          <cell r="W28">
            <v>0</v>
          </cell>
        </row>
        <row r="29">
          <cell r="B29">
            <v>23</v>
          </cell>
          <cell r="C29" t="str">
            <v>SUSAN APRILIA PUTRI</v>
          </cell>
          <cell r="D29" t="str">
            <v>0067678566</v>
          </cell>
          <cell r="E29">
            <v>0</v>
          </cell>
          <cell r="F29" t="str">
            <v>PACITAN</v>
          </cell>
          <cell r="G29">
            <v>38810</v>
          </cell>
          <cell r="H29" t="str">
            <v>Pacitan, 03 April 2006</v>
          </cell>
          <cell r="I29" t="str">
            <v>Islam</v>
          </cell>
          <cell r="J29">
            <v>0</v>
          </cell>
          <cell r="K29" t="str">
            <v>RT. 3 RW. 1 KRAJAN, Desa BUNGUR</v>
          </cell>
          <cell r="L29" t="str">
            <v>DWI HARIYONO</v>
          </cell>
          <cell r="M29" t="str">
            <v>LILYS EKA WAHYUNINGTYAS TUTIK</v>
          </cell>
          <cell r="N29" t="str">
            <v>Wiraswasta</v>
          </cell>
          <cell r="O29" t="str">
            <v>Wiraswasta</v>
          </cell>
          <cell r="P29" t="str">
            <v>RT. 3 RW. 1 KRAJAN, Desa BUNGUR</v>
          </cell>
          <cell r="Q29" t="str">
            <v>BUNGUR</v>
          </cell>
          <cell r="R29" t="str">
            <v>TULAKAN</v>
          </cell>
          <cell r="S29" t="str">
            <v>PACITAN</v>
          </cell>
          <cell r="T29" t="str">
            <v>JAWA TIMUR</v>
          </cell>
          <cell r="U29">
            <v>0</v>
          </cell>
          <cell r="V29">
            <v>0</v>
          </cell>
          <cell r="W29">
            <v>0</v>
          </cell>
        </row>
        <row r="30">
          <cell r="B30">
            <v>24</v>
          </cell>
          <cell r="C30" t="str">
            <v>SYIFAUL CHUSNA BANATU ROHMI HADI</v>
          </cell>
          <cell r="D30" t="str">
            <v>0075392928</v>
          </cell>
          <cell r="E30">
            <v>0</v>
          </cell>
          <cell r="F30" t="str">
            <v>PACITAN</v>
          </cell>
          <cell r="G30">
            <v>39173</v>
          </cell>
          <cell r="H30" t="str">
            <v>Pacitan, 01 April 2007</v>
          </cell>
          <cell r="I30" t="str">
            <v>Islam</v>
          </cell>
          <cell r="J30">
            <v>0</v>
          </cell>
          <cell r="K30" t="str">
            <v>RT. 3 RW. 4 KRAJAN, Desa JATIGUNUNG</v>
          </cell>
          <cell r="L30" t="str">
            <v>MOCH. CHUSAINI</v>
          </cell>
          <cell r="M30" t="str">
            <v>NURHAYATI</v>
          </cell>
          <cell r="N30" t="str">
            <v>Wiraswasta</v>
          </cell>
          <cell r="O30" t="str">
            <v>PNS/TNI/Polri</v>
          </cell>
          <cell r="P30" t="str">
            <v>RT. 3 RW. 4 KRAJAN, Desa JATIGUNUNG</v>
          </cell>
          <cell r="Q30" t="str">
            <v>JATIGUNUNG</v>
          </cell>
          <cell r="R30" t="str">
            <v>TULAKAN</v>
          </cell>
          <cell r="S30" t="str">
            <v>PACITAN</v>
          </cell>
          <cell r="T30" t="str">
            <v>JAWA TIMUR</v>
          </cell>
          <cell r="U30">
            <v>0</v>
          </cell>
          <cell r="V30">
            <v>0</v>
          </cell>
          <cell r="W30">
            <v>0</v>
          </cell>
        </row>
        <row r="31">
          <cell r="B31">
            <v>25</v>
          </cell>
          <cell r="C31" t="str">
            <v>VANESSA VICKY AYU LESTARI</v>
          </cell>
          <cell r="D31" t="str">
            <v>0074921688</v>
          </cell>
          <cell r="E31">
            <v>0</v>
          </cell>
          <cell r="F31" t="str">
            <v>PACITAN</v>
          </cell>
          <cell r="G31">
            <v>39237</v>
          </cell>
          <cell r="H31" t="str">
            <v>Pacitan, 04 Juni 2007</v>
          </cell>
          <cell r="I31" t="str">
            <v>Islam</v>
          </cell>
          <cell r="J31">
            <v>0</v>
          </cell>
          <cell r="K31" t="str">
            <v>RT. 4 RW. 4 KRAJAN, Desa JATIGUNUNG</v>
          </cell>
          <cell r="L31" t="str">
            <v>SUPRIANTO</v>
          </cell>
          <cell r="M31" t="str">
            <v>DWI LESTARI</v>
          </cell>
          <cell r="N31" t="str">
            <v>Karyawan Swasta</v>
          </cell>
          <cell r="O31" t="str">
            <v>Tidak bekerja</v>
          </cell>
          <cell r="P31" t="str">
            <v>RT. 4 RW. 4 KRAJAN, Desa JATIGUNUNG</v>
          </cell>
          <cell r="Q31" t="str">
            <v>JATIGUNUNG</v>
          </cell>
          <cell r="R31" t="str">
            <v>TULAKAN</v>
          </cell>
          <cell r="S31" t="str">
            <v>PACITAN</v>
          </cell>
          <cell r="T31" t="str">
            <v>JAWA TIMUR</v>
          </cell>
          <cell r="U31">
            <v>0</v>
          </cell>
          <cell r="V31">
            <v>0</v>
          </cell>
          <cell r="W31">
            <v>0</v>
          </cell>
        </row>
        <row r="32">
          <cell r="B32">
            <v>26</v>
          </cell>
          <cell r="C32" t="str">
            <v>WIBI NUR FIRMANSYAH</v>
          </cell>
          <cell r="D32" t="str">
            <v>0076042461</v>
          </cell>
          <cell r="E32">
            <v>0</v>
          </cell>
          <cell r="F32" t="str">
            <v>PACITAN</v>
          </cell>
          <cell r="G32">
            <v>39147</v>
          </cell>
          <cell r="H32" t="str">
            <v>Pacitan, 06 Maret 2007</v>
          </cell>
          <cell r="I32" t="str">
            <v>Islam</v>
          </cell>
          <cell r="J32">
            <v>0</v>
          </cell>
          <cell r="K32" t="str">
            <v>RT. 1 RW. 6 KRAJAN, Desa BUNGUR</v>
          </cell>
          <cell r="L32" t="str">
            <v>NURMAN JATMIKO</v>
          </cell>
          <cell r="M32" t="str">
            <v>NANI OKTAFIANI</v>
          </cell>
          <cell r="N32" t="str">
            <v>PNS/TNI/Polri</v>
          </cell>
          <cell r="O32" t="str">
            <v>Karyawan Swasta</v>
          </cell>
          <cell r="P32" t="str">
            <v>RT. 1 RW. 6 KRAJAN, Desa BUNGUR</v>
          </cell>
          <cell r="Q32" t="str">
            <v>BUNGUR</v>
          </cell>
          <cell r="R32" t="str">
            <v>TULAKAN</v>
          </cell>
          <cell r="S32" t="str">
            <v>PACITAN</v>
          </cell>
          <cell r="T32" t="str">
            <v>JAWA TIMUR</v>
          </cell>
          <cell r="U32">
            <v>0</v>
          </cell>
          <cell r="V32">
            <v>0</v>
          </cell>
          <cell r="W32">
            <v>0</v>
          </cell>
        </row>
        <row r="33">
          <cell r="B33">
            <v>27</v>
          </cell>
          <cell r="C33" t="str">
            <v>ZULFIDA NURUL MAZIDAH</v>
          </cell>
          <cell r="D33" t="str">
            <v>0074039862</v>
          </cell>
          <cell r="E33">
            <v>0</v>
          </cell>
          <cell r="F33" t="str">
            <v>PACITAN</v>
          </cell>
          <cell r="G33">
            <v>39134</v>
          </cell>
          <cell r="H33" t="str">
            <v>Pacitan, 21 Februari 2007</v>
          </cell>
          <cell r="I33" t="str">
            <v>Islam</v>
          </cell>
          <cell r="J33">
            <v>0</v>
          </cell>
          <cell r="K33" t="str">
            <v>RT. 2 RW. 4 GLINGGANGAN, Desa PADI</v>
          </cell>
          <cell r="L33" t="str">
            <v>TEGUH SANTOSA</v>
          </cell>
          <cell r="M33" t="str">
            <v>WIJI ASTUTI</v>
          </cell>
          <cell r="N33" t="str">
            <v>Pedagang Kecil</v>
          </cell>
          <cell r="O33" t="str">
            <v>Pedagang Kecil</v>
          </cell>
          <cell r="P33" t="str">
            <v>RT. 2 RW. 4 GLINGGANGAN, Desa PADI</v>
          </cell>
          <cell r="Q33" t="str">
            <v>PADI</v>
          </cell>
          <cell r="R33" t="str">
            <v>TULAKAN</v>
          </cell>
          <cell r="S33" t="str">
            <v>PACITAN</v>
          </cell>
          <cell r="T33" t="str">
            <v>JAWA TIMUR</v>
          </cell>
          <cell r="U33">
            <v>0</v>
          </cell>
          <cell r="V33">
            <v>0</v>
          </cell>
          <cell r="W33">
            <v>0</v>
          </cell>
        </row>
        <row r="34">
          <cell r="B34">
            <v>28</v>
          </cell>
          <cell r="C34" t="str">
            <v>AZKA AFINA KHOIRUL IZA</v>
          </cell>
          <cell r="D34">
            <v>0</v>
          </cell>
          <cell r="E34">
            <v>0</v>
          </cell>
          <cell r="F34">
            <v>0</v>
          </cell>
          <cell r="G34">
            <v>0</v>
          </cell>
          <cell r="H34" t="str">
            <v>, 00 Januari 1900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row>
        <row r="35">
          <cell r="B35">
            <v>29</v>
          </cell>
          <cell r="C35" t="str">
            <v>BAGUS WIDA KANAKA</v>
          </cell>
          <cell r="D35">
            <v>0</v>
          </cell>
          <cell r="E35">
            <v>0</v>
          </cell>
          <cell r="F35">
            <v>0</v>
          </cell>
          <cell r="G35">
            <v>0</v>
          </cell>
          <cell r="H35" t="str">
            <v>, 00 Januari 1900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row>
        <row r="36">
          <cell r="B36">
            <v>30</v>
          </cell>
          <cell r="C36" t="str">
            <v>DENI FIRYA ATHALLAH PRADINAYA</v>
          </cell>
          <cell r="D36">
            <v>0</v>
          </cell>
          <cell r="E36">
            <v>0</v>
          </cell>
          <cell r="F36">
            <v>0</v>
          </cell>
          <cell r="G36">
            <v>0</v>
          </cell>
          <cell r="H36" t="str">
            <v>, 00 Januari 1900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row>
        <row r="37">
          <cell r="B37">
            <v>31</v>
          </cell>
          <cell r="C37" t="str">
            <v>DEWI GALUH MULANSARI</v>
          </cell>
          <cell r="D37">
            <v>0</v>
          </cell>
          <cell r="E37">
            <v>0</v>
          </cell>
          <cell r="F37">
            <v>0</v>
          </cell>
          <cell r="G37">
            <v>0</v>
          </cell>
          <cell r="H37" t="str">
            <v>, 00 Januari 1900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row>
        <row r="38">
          <cell r="B38">
            <v>32</v>
          </cell>
          <cell r="C38" t="str">
            <v>DIAN PUJI LESTARI</v>
          </cell>
          <cell r="D38">
            <v>0</v>
          </cell>
          <cell r="E38">
            <v>0</v>
          </cell>
          <cell r="F38">
            <v>0</v>
          </cell>
          <cell r="G38">
            <v>0</v>
          </cell>
          <cell r="H38" t="str">
            <v>, 00 Januari 1900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row>
        <row r="39">
          <cell r="B39">
            <v>33</v>
          </cell>
          <cell r="C39" t="str">
            <v>Hafidz Langgeng Prasetyo</v>
          </cell>
          <cell r="D39">
            <v>0</v>
          </cell>
          <cell r="E39">
            <v>0</v>
          </cell>
          <cell r="F39">
            <v>0</v>
          </cell>
          <cell r="G39">
            <v>0</v>
          </cell>
          <cell r="H39" t="str">
            <v>, 00 Januari 1900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row>
        <row r="40">
          <cell r="B40">
            <v>34</v>
          </cell>
          <cell r="C40" t="str">
            <v>JALU ARTHA AJI MANGGALA HANDOKO</v>
          </cell>
          <cell r="D40">
            <v>0</v>
          </cell>
          <cell r="E40">
            <v>0</v>
          </cell>
          <cell r="F40">
            <v>0</v>
          </cell>
          <cell r="G40">
            <v>0</v>
          </cell>
          <cell r="H40" t="str">
            <v>, 00 Januari 1900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row>
        <row r="41">
          <cell r="B41">
            <v>35</v>
          </cell>
          <cell r="C41" t="str">
            <v>LAURENDHO RADIEFCA MURDIONO</v>
          </cell>
          <cell r="D41">
            <v>0</v>
          </cell>
          <cell r="E41">
            <v>0</v>
          </cell>
          <cell r="F41">
            <v>0</v>
          </cell>
          <cell r="G41">
            <v>0</v>
          </cell>
          <cell r="H41" t="str">
            <v>, 00 Januari 1900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row>
        <row r="42">
          <cell r="B42">
            <v>36</v>
          </cell>
          <cell r="C42" t="str">
            <v>MARSYA MAYDINA DWI RISQITA</v>
          </cell>
          <cell r="D42">
            <v>0</v>
          </cell>
          <cell r="E42">
            <v>0</v>
          </cell>
          <cell r="F42">
            <v>0</v>
          </cell>
          <cell r="G42">
            <v>0</v>
          </cell>
          <cell r="H42" t="str">
            <v>, 00 Januari 1900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row>
        <row r="43">
          <cell r="B43">
            <v>37</v>
          </cell>
          <cell r="C43" t="str">
            <v>MILA SARASWATI</v>
          </cell>
          <cell r="D43">
            <v>0</v>
          </cell>
          <cell r="E43">
            <v>0</v>
          </cell>
          <cell r="F43">
            <v>0</v>
          </cell>
          <cell r="G43">
            <v>0</v>
          </cell>
          <cell r="H43" t="str">
            <v>, 00 Januari 1900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row>
        <row r="44">
          <cell r="B44">
            <v>38</v>
          </cell>
          <cell r="C44" t="str">
            <v>MUHAMMAD ARKAN ALLY RACHMAD</v>
          </cell>
          <cell r="D44">
            <v>0</v>
          </cell>
          <cell r="E44">
            <v>0</v>
          </cell>
          <cell r="F44">
            <v>0</v>
          </cell>
          <cell r="G44">
            <v>0</v>
          </cell>
          <cell r="H44" t="str">
            <v>, 00 Januari 1900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row>
        <row r="45">
          <cell r="B45">
            <v>39</v>
          </cell>
          <cell r="C45" t="str">
            <v>MUHAMMAD REVIAN ABDULLOH FAQIH</v>
          </cell>
          <cell r="D45">
            <v>0</v>
          </cell>
          <cell r="E45">
            <v>0</v>
          </cell>
          <cell r="F45">
            <v>0</v>
          </cell>
          <cell r="G45">
            <v>0</v>
          </cell>
          <cell r="H45" t="str">
            <v>, 00 Januari 1900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row>
        <row r="46">
          <cell r="B46">
            <v>40</v>
          </cell>
          <cell r="C46" t="str">
            <v>NABILA AYUNINGTIAS</v>
          </cell>
          <cell r="D46">
            <v>0</v>
          </cell>
          <cell r="E46">
            <v>0</v>
          </cell>
          <cell r="F46">
            <v>0</v>
          </cell>
          <cell r="G46">
            <v>0</v>
          </cell>
          <cell r="H46" t="str">
            <v>, 00 Januari 1900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row>
        <row r="47">
          <cell r="B47">
            <v>41</v>
          </cell>
          <cell r="C47" t="str">
            <v>NARESWARI MASAYU PUSPANINGRUM</v>
          </cell>
          <cell r="D47">
            <v>0</v>
          </cell>
          <cell r="E47">
            <v>0</v>
          </cell>
          <cell r="F47">
            <v>0</v>
          </cell>
          <cell r="G47">
            <v>0</v>
          </cell>
          <cell r="H47" t="str">
            <v>, 00 Januari 1900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row>
        <row r="48">
          <cell r="B48">
            <v>42</v>
          </cell>
          <cell r="C48" t="str">
            <v>NOVA SASMYTA</v>
          </cell>
          <cell r="D48">
            <v>0</v>
          </cell>
          <cell r="E48">
            <v>0</v>
          </cell>
          <cell r="F48">
            <v>0</v>
          </cell>
          <cell r="G48">
            <v>0</v>
          </cell>
          <cell r="H48" t="str">
            <v>, 00 Januari 1900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row>
        <row r="49">
          <cell r="B49">
            <v>43</v>
          </cell>
          <cell r="C49" t="str">
            <v>RIDHA RAHMATUL AULA RIDWAN</v>
          </cell>
          <cell r="D49">
            <v>0</v>
          </cell>
          <cell r="E49">
            <v>0</v>
          </cell>
          <cell r="F49">
            <v>0</v>
          </cell>
          <cell r="G49">
            <v>0</v>
          </cell>
          <cell r="H49" t="str">
            <v>, 00 Januari 1900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row>
        <row r="50">
          <cell r="B50">
            <v>44</v>
          </cell>
          <cell r="C50" t="str">
            <v>RIFDA SALSABILA PURNAMA</v>
          </cell>
          <cell r="D50">
            <v>0</v>
          </cell>
          <cell r="E50">
            <v>0</v>
          </cell>
          <cell r="F50">
            <v>0</v>
          </cell>
          <cell r="G50">
            <v>0</v>
          </cell>
          <cell r="H50" t="str">
            <v>, 00 Januari 1900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row>
        <row r="51">
          <cell r="B51">
            <v>45</v>
          </cell>
          <cell r="C51" t="str">
            <v>RIZKI INTAN KURNIAENDAH</v>
          </cell>
          <cell r="D51">
            <v>0</v>
          </cell>
          <cell r="E51">
            <v>0</v>
          </cell>
          <cell r="F51">
            <v>0</v>
          </cell>
          <cell r="G51">
            <v>0</v>
          </cell>
          <cell r="H51" t="str">
            <v>, 00 Januari 1900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row>
        <row r="52">
          <cell r="B52">
            <v>46</v>
          </cell>
          <cell r="C52" t="str">
            <v>RIZKY FIRMANSYAH</v>
          </cell>
          <cell r="D52">
            <v>0</v>
          </cell>
          <cell r="E52">
            <v>0</v>
          </cell>
          <cell r="F52">
            <v>0</v>
          </cell>
          <cell r="G52">
            <v>0</v>
          </cell>
          <cell r="H52" t="str">
            <v>, 00 Januari 1900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row>
        <row r="53">
          <cell r="B53">
            <v>47</v>
          </cell>
          <cell r="C53" t="str">
            <v>SAFIRA NUR LAYLA RAMADHANI</v>
          </cell>
          <cell r="D53">
            <v>0</v>
          </cell>
          <cell r="E53">
            <v>0</v>
          </cell>
          <cell r="F53">
            <v>0</v>
          </cell>
          <cell r="G53">
            <v>0</v>
          </cell>
          <cell r="H53" t="str">
            <v>, 00 Januari 1900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row>
        <row r="54">
          <cell r="B54">
            <v>48</v>
          </cell>
          <cell r="C54" t="str">
            <v>SHANASTRI RUFAIDA</v>
          </cell>
          <cell r="D54">
            <v>0</v>
          </cell>
          <cell r="E54">
            <v>0</v>
          </cell>
          <cell r="F54">
            <v>0</v>
          </cell>
          <cell r="G54">
            <v>0</v>
          </cell>
          <cell r="H54" t="str">
            <v>, 00 Januari 1900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row>
        <row r="55">
          <cell r="B55">
            <v>49</v>
          </cell>
          <cell r="C55" t="str">
            <v>SHIAM SAHARA</v>
          </cell>
          <cell r="D55">
            <v>0</v>
          </cell>
          <cell r="E55">
            <v>0</v>
          </cell>
          <cell r="F55">
            <v>0</v>
          </cell>
          <cell r="G55">
            <v>0</v>
          </cell>
          <cell r="H55" t="str">
            <v>, 00 Januari 1900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row>
        <row r="56">
          <cell r="B56">
            <v>50</v>
          </cell>
          <cell r="C56" t="str">
            <v>SUSAN APRILIA PUTRI</v>
          </cell>
          <cell r="D56">
            <v>0</v>
          </cell>
          <cell r="E56">
            <v>0</v>
          </cell>
          <cell r="F56">
            <v>0</v>
          </cell>
          <cell r="G56">
            <v>0</v>
          </cell>
          <cell r="H56" t="str">
            <v>, 00 Januari 1900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row>
        <row r="57">
          <cell r="B57">
            <v>51</v>
          </cell>
          <cell r="C57" t="str">
            <v>SYIFAUL CHUSNA BANATU ROHMI HADI</v>
          </cell>
          <cell r="D57">
            <v>0</v>
          </cell>
          <cell r="E57">
            <v>0</v>
          </cell>
          <cell r="F57">
            <v>0</v>
          </cell>
          <cell r="G57">
            <v>0</v>
          </cell>
          <cell r="H57" t="str">
            <v>, 00 Januari 1900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row>
        <row r="58">
          <cell r="B58">
            <v>52</v>
          </cell>
          <cell r="C58" t="str">
            <v>VANESSA VICKY AYU LESTARI</v>
          </cell>
          <cell r="D58">
            <v>0</v>
          </cell>
          <cell r="E58">
            <v>0</v>
          </cell>
          <cell r="F58">
            <v>0</v>
          </cell>
          <cell r="G58">
            <v>0</v>
          </cell>
          <cell r="H58" t="str">
            <v>, 00 Januari 1900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row>
        <row r="59">
          <cell r="B59">
            <v>53</v>
          </cell>
          <cell r="C59" t="str">
            <v>WIBI NUR FIRMANSYAH</v>
          </cell>
          <cell r="D59">
            <v>0</v>
          </cell>
          <cell r="E59">
            <v>0</v>
          </cell>
          <cell r="F59">
            <v>0</v>
          </cell>
          <cell r="G59">
            <v>0</v>
          </cell>
          <cell r="H59" t="str">
            <v>, 00 Januari 1900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row>
        <row r="60">
          <cell r="B60">
            <v>54</v>
          </cell>
          <cell r="C60" t="str">
            <v>NABILA AYUNINGTIAS</v>
          </cell>
          <cell r="D60">
            <v>0</v>
          </cell>
          <cell r="E60">
            <v>0</v>
          </cell>
          <cell r="F60">
            <v>0</v>
          </cell>
          <cell r="G60">
            <v>0</v>
          </cell>
          <cell r="H60" t="str">
            <v>, 00 Januari 1900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row>
        <row r="61">
          <cell r="B61">
            <v>55</v>
          </cell>
          <cell r="C61" t="str">
            <v>NARESWARI MASAYU PUSPANINGRUM</v>
          </cell>
          <cell r="D61">
            <v>0</v>
          </cell>
          <cell r="E61">
            <v>0</v>
          </cell>
          <cell r="F61">
            <v>0</v>
          </cell>
          <cell r="G61">
            <v>0</v>
          </cell>
          <cell r="H61" t="str">
            <v>, 00 Januari 1900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row>
        <row r="62">
          <cell r="B62">
            <v>56</v>
          </cell>
          <cell r="C62" t="str">
            <v>NOVA SASMYTA</v>
          </cell>
          <cell r="D62">
            <v>0</v>
          </cell>
          <cell r="E62">
            <v>0</v>
          </cell>
          <cell r="F62">
            <v>0</v>
          </cell>
          <cell r="G62">
            <v>0</v>
          </cell>
          <cell r="H62" t="str">
            <v>, 00 Januari 1900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row>
        <row r="63">
          <cell r="B63">
            <v>57</v>
          </cell>
          <cell r="C63" t="str">
            <v>RIDHA RAHMATUL AULA RIDWAN</v>
          </cell>
          <cell r="D63">
            <v>0</v>
          </cell>
          <cell r="E63">
            <v>0</v>
          </cell>
          <cell r="F63">
            <v>0</v>
          </cell>
          <cell r="G63">
            <v>0</v>
          </cell>
          <cell r="H63" t="str">
            <v>, 00 Januari 1900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row>
        <row r="64">
          <cell r="B64">
            <v>58</v>
          </cell>
          <cell r="C64" t="str">
            <v>RIFDA SALSABILA PURNAMA</v>
          </cell>
          <cell r="D64">
            <v>0</v>
          </cell>
          <cell r="E64">
            <v>0</v>
          </cell>
          <cell r="F64">
            <v>0</v>
          </cell>
          <cell r="G64">
            <v>0</v>
          </cell>
          <cell r="H64" t="str">
            <v>, 00 Januari 1900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row>
        <row r="65">
          <cell r="B65">
            <v>59</v>
          </cell>
          <cell r="C65" t="str">
            <v>RIZKI INTAN KURNIAENDAH</v>
          </cell>
          <cell r="D65">
            <v>0</v>
          </cell>
          <cell r="E65">
            <v>0</v>
          </cell>
          <cell r="F65">
            <v>0</v>
          </cell>
          <cell r="G65">
            <v>0</v>
          </cell>
          <cell r="H65" t="str">
            <v>, 00 Januari 1900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row>
        <row r="66">
          <cell r="B66">
            <v>60</v>
          </cell>
          <cell r="C66" t="str">
            <v>RIZKY FIRMANSYAH</v>
          </cell>
          <cell r="D66">
            <v>0</v>
          </cell>
          <cell r="E66">
            <v>0</v>
          </cell>
          <cell r="F66">
            <v>0</v>
          </cell>
          <cell r="G66">
            <v>0</v>
          </cell>
          <cell r="H66" t="str">
            <v>, 00 Januari 1900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row>
      </sheetData>
      <sheetData sheetId="4"/>
      <sheetData sheetId="5"/>
      <sheetData sheetId="6"/>
      <sheetData sheetId="7"/>
      <sheetData sheetId="8"/>
      <sheetData sheetId="9">
        <row r="7">
          <cell r="A7">
            <v>1</v>
          </cell>
          <cell r="B7" t="str">
            <v>AZKA AFINA KHOIRUL IZA</v>
          </cell>
          <cell r="C7">
            <v>20</v>
          </cell>
          <cell r="D7">
            <v>5</v>
          </cell>
          <cell r="E7">
            <v>20</v>
          </cell>
          <cell r="F7">
            <v>5</v>
          </cell>
          <cell r="G7">
            <v>10</v>
          </cell>
          <cell r="H7">
            <v>10</v>
          </cell>
          <cell r="I7">
            <v>0</v>
          </cell>
          <cell r="J7">
            <v>10</v>
          </cell>
          <cell r="K7">
            <v>16</v>
          </cell>
          <cell r="L7">
            <v>4</v>
          </cell>
          <cell r="M7">
            <v>16</v>
          </cell>
          <cell r="N7">
            <v>4</v>
          </cell>
          <cell r="O7">
            <v>8</v>
          </cell>
          <cell r="P7">
            <v>8</v>
          </cell>
          <cell r="Q7">
            <v>0</v>
          </cell>
          <cell r="R7">
            <v>8</v>
          </cell>
          <cell r="S7">
            <v>36</v>
          </cell>
          <cell r="T7">
            <v>9</v>
          </cell>
          <cell r="U7">
            <v>36</v>
          </cell>
          <cell r="V7">
            <v>9</v>
          </cell>
          <cell r="W7">
            <v>18</v>
          </cell>
          <cell r="X7">
            <v>18</v>
          </cell>
          <cell r="Y7">
            <v>0</v>
          </cell>
          <cell r="Z7">
            <v>18</v>
          </cell>
          <cell r="AA7" t="str">
            <v xml:space="preserve">Ananda AZKA AFINA KHOIRUL IZA sangat baik dalam ketaatan beribadah, berperilaku syukur, dan sudah mampu meningkatkan sikap toleransi dalam beribadah, </v>
          </cell>
        </row>
        <row r="8">
          <cell r="A8">
            <v>2</v>
          </cell>
          <cell r="B8" t="str">
            <v>BAGUS WIDA KANAKA</v>
          </cell>
          <cell r="C8">
            <v>20</v>
          </cell>
          <cell r="D8">
            <v>5</v>
          </cell>
          <cell r="E8">
            <v>20</v>
          </cell>
          <cell r="F8">
            <v>5</v>
          </cell>
          <cell r="G8">
            <v>10</v>
          </cell>
          <cell r="H8">
            <v>10</v>
          </cell>
          <cell r="I8">
            <v>0</v>
          </cell>
          <cell r="J8">
            <v>10</v>
          </cell>
          <cell r="K8">
            <v>16</v>
          </cell>
          <cell r="L8">
            <v>4</v>
          </cell>
          <cell r="M8">
            <v>16</v>
          </cell>
          <cell r="N8">
            <v>4</v>
          </cell>
          <cell r="O8">
            <v>8</v>
          </cell>
          <cell r="P8">
            <v>8</v>
          </cell>
          <cell r="Q8">
            <v>0</v>
          </cell>
          <cell r="R8">
            <v>8</v>
          </cell>
          <cell r="S8">
            <v>36</v>
          </cell>
          <cell r="T8">
            <v>9</v>
          </cell>
          <cell r="U8">
            <v>36</v>
          </cell>
          <cell r="V8">
            <v>9</v>
          </cell>
          <cell r="W8">
            <v>18</v>
          </cell>
          <cell r="X8">
            <v>18</v>
          </cell>
          <cell r="Y8">
            <v>0</v>
          </cell>
          <cell r="Z8">
            <v>18</v>
          </cell>
          <cell r="AA8" t="str">
            <v xml:space="preserve">Ananda BAGUS WIDA KANAKA sangat baik dalam ketaatan beribadah, berperilaku syukur, dan sudah mampu meningkatkan sikap toleransi dalam beribadah, </v>
          </cell>
        </row>
        <row r="9">
          <cell r="A9">
            <v>3</v>
          </cell>
          <cell r="B9" t="str">
            <v>DENI FIRYA ATHALLAH PRADINAYA</v>
          </cell>
          <cell r="C9">
            <v>20</v>
          </cell>
          <cell r="D9">
            <v>5</v>
          </cell>
          <cell r="E9">
            <v>20</v>
          </cell>
          <cell r="F9">
            <v>5</v>
          </cell>
          <cell r="G9">
            <v>10</v>
          </cell>
          <cell r="H9">
            <v>10</v>
          </cell>
          <cell r="I9">
            <v>0</v>
          </cell>
          <cell r="J9">
            <v>10</v>
          </cell>
          <cell r="K9">
            <v>16</v>
          </cell>
          <cell r="L9">
            <v>4</v>
          </cell>
          <cell r="M9">
            <v>16</v>
          </cell>
          <cell r="N9">
            <v>4</v>
          </cell>
          <cell r="O9">
            <v>8</v>
          </cell>
          <cell r="P9">
            <v>8</v>
          </cell>
          <cell r="Q9">
            <v>0</v>
          </cell>
          <cell r="R9">
            <v>8</v>
          </cell>
          <cell r="S9">
            <v>36</v>
          </cell>
          <cell r="T9">
            <v>9</v>
          </cell>
          <cell r="U9">
            <v>36</v>
          </cell>
          <cell r="V9">
            <v>9</v>
          </cell>
          <cell r="W9">
            <v>18</v>
          </cell>
          <cell r="X9">
            <v>18</v>
          </cell>
          <cell r="Y9">
            <v>0</v>
          </cell>
          <cell r="Z9">
            <v>18</v>
          </cell>
          <cell r="AA9" t="str">
            <v xml:space="preserve">Ananda DENI FIRYA ATHALLAH PRADINAYA sangat baik dalam ketaatan beribadah, berperilaku syukur, dan sudah mampu meningkatkan sikap toleransi dalam beribadah, </v>
          </cell>
        </row>
        <row r="10">
          <cell r="A10">
            <v>4</v>
          </cell>
          <cell r="B10" t="str">
            <v>DEWI GALUH MULANSARI</v>
          </cell>
          <cell r="C10">
            <v>20</v>
          </cell>
          <cell r="D10">
            <v>5</v>
          </cell>
          <cell r="E10">
            <v>20</v>
          </cell>
          <cell r="F10">
            <v>5</v>
          </cell>
          <cell r="G10">
            <v>10</v>
          </cell>
          <cell r="H10">
            <v>10</v>
          </cell>
          <cell r="I10">
            <v>0</v>
          </cell>
          <cell r="J10">
            <v>10</v>
          </cell>
          <cell r="K10">
            <v>16</v>
          </cell>
          <cell r="L10">
            <v>4</v>
          </cell>
          <cell r="M10">
            <v>16</v>
          </cell>
          <cell r="N10">
            <v>4</v>
          </cell>
          <cell r="O10">
            <v>8</v>
          </cell>
          <cell r="P10">
            <v>8</v>
          </cell>
          <cell r="Q10">
            <v>0</v>
          </cell>
          <cell r="R10">
            <v>8</v>
          </cell>
          <cell r="S10">
            <v>36</v>
          </cell>
          <cell r="T10">
            <v>9</v>
          </cell>
          <cell r="U10">
            <v>36</v>
          </cell>
          <cell r="V10">
            <v>9</v>
          </cell>
          <cell r="W10">
            <v>18</v>
          </cell>
          <cell r="X10">
            <v>18</v>
          </cell>
          <cell r="Y10">
            <v>0</v>
          </cell>
          <cell r="Z10">
            <v>18</v>
          </cell>
          <cell r="AA10" t="str">
            <v xml:space="preserve">Ananda DEWI GALUH MULANSARI sangat baik dalam ketaatan beribadah, berperilaku syukur, dan sudah mampu meningkatkan sikap toleransi dalam beribadah, </v>
          </cell>
        </row>
        <row r="11">
          <cell r="A11">
            <v>5</v>
          </cell>
          <cell r="B11" t="str">
            <v>DIAN PUJI LESTARI</v>
          </cell>
          <cell r="C11">
            <v>20</v>
          </cell>
          <cell r="D11">
            <v>5</v>
          </cell>
          <cell r="E11">
            <v>20</v>
          </cell>
          <cell r="F11">
            <v>5</v>
          </cell>
          <cell r="G11">
            <v>10</v>
          </cell>
          <cell r="H11">
            <v>10</v>
          </cell>
          <cell r="I11">
            <v>0</v>
          </cell>
          <cell r="J11">
            <v>10</v>
          </cell>
          <cell r="K11">
            <v>16</v>
          </cell>
          <cell r="L11">
            <v>4</v>
          </cell>
          <cell r="M11">
            <v>16</v>
          </cell>
          <cell r="N11">
            <v>4</v>
          </cell>
          <cell r="O11">
            <v>8</v>
          </cell>
          <cell r="P11">
            <v>8</v>
          </cell>
          <cell r="Q11">
            <v>0</v>
          </cell>
          <cell r="R11">
            <v>8</v>
          </cell>
          <cell r="S11">
            <v>36</v>
          </cell>
          <cell r="T11">
            <v>9</v>
          </cell>
          <cell r="U11">
            <v>36</v>
          </cell>
          <cell r="V11">
            <v>9</v>
          </cell>
          <cell r="W11">
            <v>18</v>
          </cell>
          <cell r="X11">
            <v>18</v>
          </cell>
          <cell r="Y11">
            <v>0</v>
          </cell>
          <cell r="Z11">
            <v>18</v>
          </cell>
          <cell r="AA11" t="str">
            <v xml:space="preserve">Ananda DIAN PUJI LESTARI sangat baik dalam ketaatan beribadah, berperilaku syukur, dan sudah mampu meningkatkan sikap toleransi dalam beribadah, </v>
          </cell>
        </row>
        <row r="12">
          <cell r="A12">
            <v>6</v>
          </cell>
          <cell r="B12" t="str">
            <v>Hafidz Langgeng Prasetyo</v>
          </cell>
          <cell r="C12">
            <v>20</v>
          </cell>
          <cell r="D12">
            <v>5</v>
          </cell>
          <cell r="E12">
            <v>20</v>
          </cell>
          <cell r="F12">
            <v>5</v>
          </cell>
          <cell r="G12">
            <v>10</v>
          </cell>
          <cell r="H12">
            <v>10</v>
          </cell>
          <cell r="I12">
            <v>0</v>
          </cell>
          <cell r="J12">
            <v>10</v>
          </cell>
          <cell r="K12">
            <v>16</v>
          </cell>
          <cell r="L12">
            <v>4</v>
          </cell>
          <cell r="M12">
            <v>16</v>
          </cell>
          <cell r="N12">
            <v>4</v>
          </cell>
          <cell r="O12">
            <v>8</v>
          </cell>
          <cell r="P12">
            <v>8</v>
          </cell>
          <cell r="Q12">
            <v>0</v>
          </cell>
          <cell r="R12">
            <v>8</v>
          </cell>
          <cell r="S12">
            <v>36</v>
          </cell>
          <cell r="T12">
            <v>9</v>
          </cell>
          <cell r="U12">
            <v>36</v>
          </cell>
          <cell r="V12">
            <v>9</v>
          </cell>
          <cell r="W12">
            <v>18</v>
          </cell>
          <cell r="X12">
            <v>18</v>
          </cell>
          <cell r="Y12">
            <v>0</v>
          </cell>
          <cell r="Z12">
            <v>18</v>
          </cell>
          <cell r="AA12" t="str">
            <v xml:space="preserve">Ananda Hafidz Langgeng Prasetyo sangat baik dalam ketaatan beribadah, berperilaku syukur, dan sudah mampu meningkatkan sikap toleransi dalam beribadah, </v>
          </cell>
        </row>
        <row r="13">
          <cell r="A13">
            <v>7</v>
          </cell>
          <cell r="B13" t="str">
            <v>JALU ARTHA AJI MANGGALA HANDOKO</v>
          </cell>
          <cell r="C13">
            <v>20</v>
          </cell>
          <cell r="D13">
            <v>5</v>
          </cell>
          <cell r="E13">
            <v>20</v>
          </cell>
          <cell r="F13">
            <v>5</v>
          </cell>
          <cell r="G13">
            <v>10</v>
          </cell>
          <cell r="H13">
            <v>10</v>
          </cell>
          <cell r="I13">
            <v>0</v>
          </cell>
          <cell r="J13">
            <v>10</v>
          </cell>
          <cell r="K13">
            <v>16</v>
          </cell>
          <cell r="L13">
            <v>4</v>
          </cell>
          <cell r="M13">
            <v>16</v>
          </cell>
          <cell r="N13">
            <v>4</v>
          </cell>
          <cell r="O13">
            <v>8</v>
          </cell>
          <cell r="P13">
            <v>8</v>
          </cell>
          <cell r="Q13">
            <v>0</v>
          </cell>
          <cell r="R13">
            <v>8</v>
          </cell>
          <cell r="S13">
            <v>36</v>
          </cell>
          <cell r="T13">
            <v>9</v>
          </cell>
          <cell r="U13">
            <v>36</v>
          </cell>
          <cell r="V13">
            <v>9</v>
          </cell>
          <cell r="W13">
            <v>18</v>
          </cell>
          <cell r="X13">
            <v>18</v>
          </cell>
          <cell r="Y13">
            <v>0</v>
          </cell>
          <cell r="Z13">
            <v>18</v>
          </cell>
          <cell r="AA13" t="str">
            <v xml:space="preserve">Ananda JALU ARTHA AJI MANGGALA HANDOKO sangat baik dalam ketaatan beribadah, berperilaku syukur, dan sudah mampu meningkatkan sikap toleransi dalam beribadah, </v>
          </cell>
        </row>
        <row r="14">
          <cell r="A14">
            <v>8</v>
          </cell>
          <cell r="B14" t="str">
            <v>LAURENDHO RADIEFCA MURDIONO</v>
          </cell>
          <cell r="C14">
            <v>20</v>
          </cell>
          <cell r="D14">
            <v>5</v>
          </cell>
          <cell r="E14">
            <v>20</v>
          </cell>
          <cell r="F14">
            <v>5</v>
          </cell>
          <cell r="G14">
            <v>10</v>
          </cell>
          <cell r="H14">
            <v>10</v>
          </cell>
          <cell r="I14">
            <v>0</v>
          </cell>
          <cell r="J14">
            <v>10</v>
          </cell>
          <cell r="K14">
            <v>16</v>
          </cell>
          <cell r="L14">
            <v>4</v>
          </cell>
          <cell r="M14">
            <v>16</v>
          </cell>
          <cell r="N14">
            <v>4</v>
          </cell>
          <cell r="O14">
            <v>8</v>
          </cell>
          <cell r="P14">
            <v>8</v>
          </cell>
          <cell r="Q14">
            <v>0</v>
          </cell>
          <cell r="R14">
            <v>8</v>
          </cell>
          <cell r="S14">
            <v>36</v>
          </cell>
          <cell r="T14">
            <v>9</v>
          </cell>
          <cell r="U14">
            <v>36</v>
          </cell>
          <cell r="V14">
            <v>9</v>
          </cell>
          <cell r="W14">
            <v>18</v>
          </cell>
          <cell r="X14">
            <v>18</v>
          </cell>
          <cell r="Y14">
            <v>0</v>
          </cell>
          <cell r="Z14">
            <v>18</v>
          </cell>
          <cell r="AA14" t="str">
            <v xml:space="preserve">Ananda LAURENDHO RADIEFCA MURDIONO sangat baik dalam ketaatan beribadah, berperilaku syukur, dan sudah mampu meningkatkan sikap toleransi dalam beribadah, </v>
          </cell>
        </row>
        <row r="15">
          <cell r="A15">
            <v>9</v>
          </cell>
          <cell r="B15" t="str">
            <v>MARSYA MAYDINA DWI RISQITA</v>
          </cell>
          <cell r="C15">
            <v>20</v>
          </cell>
          <cell r="D15">
            <v>5</v>
          </cell>
          <cell r="E15">
            <v>20</v>
          </cell>
          <cell r="F15">
            <v>5</v>
          </cell>
          <cell r="G15">
            <v>10</v>
          </cell>
          <cell r="H15">
            <v>10</v>
          </cell>
          <cell r="I15">
            <v>0</v>
          </cell>
          <cell r="J15">
            <v>10</v>
          </cell>
          <cell r="K15">
            <v>16</v>
          </cell>
          <cell r="L15">
            <v>4</v>
          </cell>
          <cell r="M15">
            <v>16</v>
          </cell>
          <cell r="N15">
            <v>4</v>
          </cell>
          <cell r="O15">
            <v>8</v>
          </cell>
          <cell r="P15">
            <v>8</v>
          </cell>
          <cell r="Q15">
            <v>0</v>
          </cell>
          <cell r="R15">
            <v>8</v>
          </cell>
          <cell r="S15">
            <v>36</v>
          </cell>
          <cell r="T15">
            <v>9</v>
          </cell>
          <cell r="U15">
            <v>36</v>
          </cell>
          <cell r="V15">
            <v>9</v>
          </cell>
          <cell r="W15">
            <v>18</v>
          </cell>
          <cell r="X15">
            <v>18</v>
          </cell>
          <cell r="Y15">
            <v>0</v>
          </cell>
          <cell r="Z15">
            <v>18</v>
          </cell>
          <cell r="AA15" t="str">
            <v xml:space="preserve">Ananda MARSYA MAYDINA DWI RISQITA sangat baik dalam ketaatan beribadah, berperilaku syukur, dan sudah mampu meningkatkan sikap toleransi dalam beribadah, </v>
          </cell>
        </row>
        <row r="16">
          <cell r="A16">
            <v>10</v>
          </cell>
          <cell r="B16" t="str">
            <v>MILA SARASWATI</v>
          </cell>
          <cell r="C16">
            <v>20</v>
          </cell>
          <cell r="D16">
            <v>5</v>
          </cell>
          <cell r="E16">
            <v>20</v>
          </cell>
          <cell r="F16">
            <v>5</v>
          </cell>
          <cell r="G16">
            <v>10</v>
          </cell>
          <cell r="H16">
            <v>10</v>
          </cell>
          <cell r="I16">
            <v>0</v>
          </cell>
          <cell r="J16">
            <v>10</v>
          </cell>
          <cell r="K16">
            <v>16</v>
          </cell>
          <cell r="L16">
            <v>4</v>
          </cell>
          <cell r="M16">
            <v>16</v>
          </cell>
          <cell r="N16">
            <v>4</v>
          </cell>
          <cell r="O16">
            <v>8</v>
          </cell>
          <cell r="P16">
            <v>8</v>
          </cell>
          <cell r="Q16">
            <v>0</v>
          </cell>
          <cell r="R16">
            <v>8</v>
          </cell>
          <cell r="S16">
            <v>36</v>
          </cell>
          <cell r="T16">
            <v>9</v>
          </cell>
          <cell r="U16">
            <v>36</v>
          </cell>
          <cell r="V16">
            <v>9</v>
          </cell>
          <cell r="W16">
            <v>18</v>
          </cell>
          <cell r="X16">
            <v>18</v>
          </cell>
          <cell r="Y16">
            <v>0</v>
          </cell>
          <cell r="Z16">
            <v>18</v>
          </cell>
          <cell r="AA16" t="str">
            <v xml:space="preserve">Ananda MILA SARASWATI sangat baik dalam ketaatan beribadah, berperilaku syukur, dan sudah mampu meningkatkan sikap toleransi dalam beribadah, </v>
          </cell>
        </row>
        <row r="17">
          <cell r="A17">
            <v>11</v>
          </cell>
          <cell r="B17" t="str">
            <v>MUHAMMAD ARKAN ALLY RACHMAD</v>
          </cell>
          <cell r="C17">
            <v>20</v>
          </cell>
          <cell r="D17">
            <v>5</v>
          </cell>
          <cell r="E17">
            <v>20</v>
          </cell>
          <cell r="F17">
            <v>5</v>
          </cell>
          <cell r="G17">
            <v>10</v>
          </cell>
          <cell r="H17">
            <v>10</v>
          </cell>
          <cell r="I17">
            <v>0</v>
          </cell>
          <cell r="J17">
            <v>10</v>
          </cell>
          <cell r="K17">
            <v>16</v>
          </cell>
          <cell r="L17">
            <v>4</v>
          </cell>
          <cell r="M17">
            <v>16</v>
          </cell>
          <cell r="N17">
            <v>4</v>
          </cell>
          <cell r="O17">
            <v>8</v>
          </cell>
          <cell r="P17">
            <v>8</v>
          </cell>
          <cell r="Q17">
            <v>0</v>
          </cell>
          <cell r="R17">
            <v>8</v>
          </cell>
          <cell r="S17">
            <v>36</v>
          </cell>
          <cell r="T17">
            <v>9</v>
          </cell>
          <cell r="U17">
            <v>36</v>
          </cell>
          <cell r="V17">
            <v>9</v>
          </cell>
          <cell r="W17">
            <v>18</v>
          </cell>
          <cell r="X17">
            <v>18</v>
          </cell>
          <cell r="Y17">
            <v>0</v>
          </cell>
          <cell r="Z17">
            <v>18</v>
          </cell>
          <cell r="AA17" t="str">
            <v xml:space="preserve">Ananda MUHAMMAD ARKAN ALLY RACHMAD sangat baik dalam ketaatan beribadah, berperilaku syukur, dan sudah mampu meningkatkan sikap toleransi dalam beribadah, </v>
          </cell>
        </row>
        <row r="18">
          <cell r="A18">
            <v>12</v>
          </cell>
          <cell r="B18" t="str">
            <v>MUHAMMAD REVIAN ABDULLOH FAQIH</v>
          </cell>
          <cell r="C18">
            <v>20</v>
          </cell>
          <cell r="D18">
            <v>5</v>
          </cell>
          <cell r="E18">
            <v>20</v>
          </cell>
          <cell r="F18">
            <v>5</v>
          </cell>
          <cell r="G18">
            <v>10</v>
          </cell>
          <cell r="H18">
            <v>10</v>
          </cell>
          <cell r="I18">
            <v>0</v>
          </cell>
          <cell r="J18">
            <v>10</v>
          </cell>
          <cell r="K18">
            <v>16</v>
          </cell>
          <cell r="L18">
            <v>4</v>
          </cell>
          <cell r="M18">
            <v>16</v>
          </cell>
          <cell r="N18">
            <v>4</v>
          </cell>
          <cell r="O18">
            <v>8</v>
          </cell>
          <cell r="P18">
            <v>8</v>
          </cell>
          <cell r="Q18">
            <v>0</v>
          </cell>
          <cell r="R18">
            <v>8</v>
          </cell>
          <cell r="S18">
            <v>36</v>
          </cell>
          <cell r="T18">
            <v>9</v>
          </cell>
          <cell r="U18">
            <v>36</v>
          </cell>
          <cell r="V18">
            <v>9</v>
          </cell>
          <cell r="W18">
            <v>18</v>
          </cell>
          <cell r="X18">
            <v>18</v>
          </cell>
          <cell r="Y18">
            <v>0</v>
          </cell>
          <cell r="Z18">
            <v>18</v>
          </cell>
          <cell r="AA18" t="str">
            <v xml:space="preserve">Ananda MUHAMMAD REVIAN ABDULLOH FAQIH sangat baik dalam ketaatan beribadah, berperilaku syukur, dan sudah mampu meningkatkan sikap toleransi dalam beribadah, </v>
          </cell>
        </row>
        <row r="19">
          <cell r="A19">
            <v>13</v>
          </cell>
          <cell r="B19" t="str">
            <v>NABILA AYUNINGTIAS</v>
          </cell>
          <cell r="C19">
            <v>20</v>
          </cell>
          <cell r="D19">
            <v>5</v>
          </cell>
          <cell r="E19">
            <v>20</v>
          </cell>
          <cell r="F19">
            <v>5</v>
          </cell>
          <cell r="G19">
            <v>10</v>
          </cell>
          <cell r="H19">
            <v>10</v>
          </cell>
          <cell r="I19">
            <v>0</v>
          </cell>
          <cell r="J19">
            <v>10</v>
          </cell>
          <cell r="K19">
            <v>16</v>
          </cell>
          <cell r="L19">
            <v>4</v>
          </cell>
          <cell r="M19">
            <v>16</v>
          </cell>
          <cell r="N19">
            <v>4</v>
          </cell>
          <cell r="O19">
            <v>8</v>
          </cell>
          <cell r="P19">
            <v>8</v>
          </cell>
          <cell r="Q19">
            <v>0</v>
          </cell>
          <cell r="R19">
            <v>8</v>
          </cell>
          <cell r="S19">
            <v>36</v>
          </cell>
          <cell r="T19">
            <v>9</v>
          </cell>
          <cell r="U19">
            <v>36</v>
          </cell>
          <cell r="V19">
            <v>9</v>
          </cell>
          <cell r="W19">
            <v>18</v>
          </cell>
          <cell r="X19">
            <v>18</v>
          </cell>
          <cell r="Y19">
            <v>0</v>
          </cell>
          <cell r="Z19">
            <v>18</v>
          </cell>
          <cell r="AA19" t="str">
            <v xml:space="preserve">Ananda NABILA AYUNINGTIAS sangat baik dalam ketaatan beribadah, berperilaku syukur, dan sudah mampu meningkatkan sikap toleransi dalam beribadah, </v>
          </cell>
        </row>
        <row r="20">
          <cell r="A20">
            <v>14</v>
          </cell>
          <cell r="B20" t="str">
            <v>NARESWARI MASAYU PUSPANINGRUM</v>
          </cell>
          <cell r="C20">
            <v>20</v>
          </cell>
          <cell r="D20">
            <v>5</v>
          </cell>
          <cell r="E20">
            <v>20</v>
          </cell>
          <cell r="F20">
            <v>5</v>
          </cell>
          <cell r="G20">
            <v>10</v>
          </cell>
          <cell r="H20">
            <v>10</v>
          </cell>
          <cell r="I20">
            <v>0</v>
          </cell>
          <cell r="J20">
            <v>10</v>
          </cell>
          <cell r="K20">
            <v>16</v>
          </cell>
          <cell r="L20">
            <v>4</v>
          </cell>
          <cell r="M20">
            <v>16</v>
          </cell>
          <cell r="N20">
            <v>4</v>
          </cell>
          <cell r="O20">
            <v>8</v>
          </cell>
          <cell r="P20">
            <v>8</v>
          </cell>
          <cell r="Q20">
            <v>0</v>
          </cell>
          <cell r="R20">
            <v>8</v>
          </cell>
          <cell r="S20">
            <v>36</v>
          </cell>
          <cell r="T20">
            <v>9</v>
          </cell>
          <cell r="U20">
            <v>36</v>
          </cell>
          <cell r="V20">
            <v>9</v>
          </cell>
          <cell r="W20">
            <v>18</v>
          </cell>
          <cell r="X20">
            <v>18</v>
          </cell>
          <cell r="Y20">
            <v>0</v>
          </cell>
          <cell r="Z20">
            <v>18</v>
          </cell>
          <cell r="AA20" t="str">
            <v xml:space="preserve">Ananda NARESWARI MASAYU PUSPANINGRUM sangat baik dalam ketaatan beribadah, berperilaku syukur, dan sudah mampu meningkatkan sikap toleransi dalam beribadah, </v>
          </cell>
        </row>
        <row r="21">
          <cell r="A21">
            <v>15</v>
          </cell>
          <cell r="B21" t="str">
            <v>NOVA SASMYTA</v>
          </cell>
          <cell r="C21">
            <v>20</v>
          </cell>
          <cell r="D21">
            <v>5</v>
          </cell>
          <cell r="E21">
            <v>20</v>
          </cell>
          <cell r="F21">
            <v>5</v>
          </cell>
          <cell r="G21">
            <v>10</v>
          </cell>
          <cell r="H21">
            <v>10</v>
          </cell>
          <cell r="I21">
            <v>0</v>
          </cell>
          <cell r="J21">
            <v>10</v>
          </cell>
          <cell r="K21">
            <v>16</v>
          </cell>
          <cell r="L21">
            <v>4</v>
          </cell>
          <cell r="M21">
            <v>16</v>
          </cell>
          <cell r="N21">
            <v>4</v>
          </cell>
          <cell r="O21">
            <v>8</v>
          </cell>
          <cell r="P21">
            <v>8</v>
          </cell>
          <cell r="Q21">
            <v>0</v>
          </cell>
          <cell r="R21">
            <v>8</v>
          </cell>
          <cell r="S21">
            <v>36</v>
          </cell>
          <cell r="T21">
            <v>9</v>
          </cell>
          <cell r="U21">
            <v>36</v>
          </cell>
          <cell r="V21">
            <v>9</v>
          </cell>
          <cell r="W21">
            <v>18</v>
          </cell>
          <cell r="X21">
            <v>18</v>
          </cell>
          <cell r="Y21">
            <v>0</v>
          </cell>
          <cell r="Z21">
            <v>18</v>
          </cell>
          <cell r="AA21" t="str">
            <v xml:space="preserve">Ananda NOVA SASMYTA sangat baik dalam ketaatan beribadah, berperilaku syukur, dan sudah mampu meningkatkan sikap toleransi dalam beribadah, </v>
          </cell>
        </row>
        <row r="22">
          <cell r="A22">
            <v>16</v>
          </cell>
          <cell r="B22" t="str">
            <v>RIDHA RAHMATUL AULA RIDWAN</v>
          </cell>
          <cell r="C22">
            <v>20</v>
          </cell>
          <cell r="D22">
            <v>5</v>
          </cell>
          <cell r="E22">
            <v>20</v>
          </cell>
          <cell r="F22">
            <v>5</v>
          </cell>
          <cell r="G22">
            <v>10</v>
          </cell>
          <cell r="H22">
            <v>10</v>
          </cell>
          <cell r="I22">
            <v>0</v>
          </cell>
          <cell r="J22">
            <v>10</v>
          </cell>
          <cell r="K22">
            <v>16</v>
          </cell>
          <cell r="L22">
            <v>4</v>
          </cell>
          <cell r="M22">
            <v>16</v>
          </cell>
          <cell r="N22">
            <v>4</v>
          </cell>
          <cell r="O22">
            <v>8</v>
          </cell>
          <cell r="P22">
            <v>8</v>
          </cell>
          <cell r="Q22">
            <v>0</v>
          </cell>
          <cell r="R22">
            <v>8</v>
          </cell>
          <cell r="S22">
            <v>36</v>
          </cell>
          <cell r="T22">
            <v>9</v>
          </cell>
          <cell r="U22">
            <v>36</v>
          </cell>
          <cell r="V22">
            <v>9</v>
          </cell>
          <cell r="W22">
            <v>18</v>
          </cell>
          <cell r="X22">
            <v>18</v>
          </cell>
          <cell r="Y22">
            <v>0</v>
          </cell>
          <cell r="Z22">
            <v>18</v>
          </cell>
          <cell r="AA22" t="str">
            <v xml:space="preserve">Ananda RIDHA RAHMATUL AULA RIDWAN sangat baik dalam ketaatan beribadah, berperilaku syukur, dan sudah mampu meningkatkan sikap toleransi dalam beribadah, </v>
          </cell>
        </row>
        <row r="23">
          <cell r="A23">
            <v>17</v>
          </cell>
          <cell r="B23" t="str">
            <v>RIFDA SALSABILA PURNAMA</v>
          </cell>
          <cell r="C23">
            <v>20</v>
          </cell>
          <cell r="D23">
            <v>5</v>
          </cell>
          <cell r="E23">
            <v>20</v>
          </cell>
          <cell r="F23">
            <v>5</v>
          </cell>
          <cell r="G23">
            <v>10</v>
          </cell>
          <cell r="H23">
            <v>10</v>
          </cell>
          <cell r="I23">
            <v>0</v>
          </cell>
          <cell r="J23">
            <v>10</v>
          </cell>
          <cell r="K23">
            <v>16</v>
          </cell>
          <cell r="L23">
            <v>4</v>
          </cell>
          <cell r="M23">
            <v>16</v>
          </cell>
          <cell r="N23">
            <v>4</v>
          </cell>
          <cell r="O23">
            <v>8</v>
          </cell>
          <cell r="P23">
            <v>8</v>
          </cell>
          <cell r="Q23">
            <v>0</v>
          </cell>
          <cell r="R23">
            <v>8</v>
          </cell>
          <cell r="S23">
            <v>36</v>
          </cell>
          <cell r="T23">
            <v>9</v>
          </cell>
          <cell r="U23">
            <v>36</v>
          </cell>
          <cell r="V23">
            <v>9</v>
          </cell>
          <cell r="W23">
            <v>18</v>
          </cell>
          <cell r="X23">
            <v>18</v>
          </cell>
          <cell r="Y23">
            <v>0</v>
          </cell>
          <cell r="Z23">
            <v>18</v>
          </cell>
          <cell r="AA23" t="str">
            <v xml:space="preserve">Ananda RIFDA SALSABILA PURNAMA sangat baik dalam ketaatan beribadah, berperilaku syukur, dan sudah mampu meningkatkan sikap toleransi dalam beribadah, </v>
          </cell>
        </row>
        <row r="24">
          <cell r="A24">
            <v>18</v>
          </cell>
          <cell r="B24" t="str">
            <v>RIZKI INTAN KURNIAENDAH</v>
          </cell>
          <cell r="C24">
            <v>20</v>
          </cell>
          <cell r="D24">
            <v>5</v>
          </cell>
          <cell r="E24">
            <v>20</v>
          </cell>
          <cell r="F24">
            <v>5</v>
          </cell>
          <cell r="G24">
            <v>10</v>
          </cell>
          <cell r="H24">
            <v>10</v>
          </cell>
          <cell r="I24">
            <v>0</v>
          </cell>
          <cell r="J24">
            <v>10</v>
          </cell>
          <cell r="K24">
            <v>16</v>
          </cell>
          <cell r="L24">
            <v>4</v>
          </cell>
          <cell r="M24">
            <v>16</v>
          </cell>
          <cell r="N24">
            <v>4</v>
          </cell>
          <cell r="O24">
            <v>8</v>
          </cell>
          <cell r="P24">
            <v>8</v>
          </cell>
          <cell r="Q24">
            <v>0</v>
          </cell>
          <cell r="R24">
            <v>8</v>
          </cell>
          <cell r="S24">
            <v>36</v>
          </cell>
          <cell r="T24">
            <v>9</v>
          </cell>
          <cell r="U24">
            <v>36</v>
          </cell>
          <cell r="V24">
            <v>9</v>
          </cell>
          <cell r="W24">
            <v>18</v>
          </cell>
          <cell r="X24">
            <v>18</v>
          </cell>
          <cell r="Y24">
            <v>0</v>
          </cell>
          <cell r="Z24">
            <v>18</v>
          </cell>
          <cell r="AA24" t="str">
            <v xml:space="preserve">Ananda RIZKI INTAN KURNIAENDAH sangat baik dalam ketaatan beribadah, berperilaku syukur, dan sudah mampu meningkatkan sikap toleransi dalam beribadah, </v>
          </cell>
        </row>
        <row r="25">
          <cell r="A25">
            <v>19</v>
          </cell>
          <cell r="B25" t="str">
            <v>RIZKY FIRMANSYAH</v>
          </cell>
          <cell r="C25">
            <v>20</v>
          </cell>
          <cell r="D25">
            <v>5</v>
          </cell>
          <cell r="E25">
            <v>20</v>
          </cell>
          <cell r="F25">
            <v>5</v>
          </cell>
          <cell r="G25">
            <v>10</v>
          </cell>
          <cell r="H25">
            <v>10</v>
          </cell>
          <cell r="I25">
            <v>0</v>
          </cell>
          <cell r="J25">
            <v>10</v>
          </cell>
          <cell r="K25">
            <v>16</v>
          </cell>
          <cell r="L25">
            <v>4</v>
          </cell>
          <cell r="M25">
            <v>16</v>
          </cell>
          <cell r="N25">
            <v>4</v>
          </cell>
          <cell r="O25">
            <v>8</v>
          </cell>
          <cell r="P25">
            <v>8</v>
          </cell>
          <cell r="Q25">
            <v>0</v>
          </cell>
          <cell r="R25">
            <v>8</v>
          </cell>
          <cell r="S25">
            <v>36</v>
          </cell>
          <cell r="T25">
            <v>9</v>
          </cell>
          <cell r="U25">
            <v>36</v>
          </cell>
          <cell r="V25">
            <v>9</v>
          </cell>
          <cell r="W25">
            <v>18</v>
          </cell>
          <cell r="X25">
            <v>18</v>
          </cell>
          <cell r="Y25">
            <v>0</v>
          </cell>
          <cell r="Z25">
            <v>18</v>
          </cell>
          <cell r="AA25" t="str">
            <v xml:space="preserve">Ananda RIZKY FIRMANSYAH sangat baik dalam ketaatan beribadah, berperilaku syukur, dan sudah mampu meningkatkan sikap toleransi dalam beribadah, </v>
          </cell>
        </row>
        <row r="26">
          <cell r="A26">
            <v>20</v>
          </cell>
          <cell r="B26" t="str">
            <v>SAFIRA NUR LAYLA RAMADHANI</v>
          </cell>
          <cell r="C26">
            <v>20</v>
          </cell>
          <cell r="D26">
            <v>5</v>
          </cell>
          <cell r="E26">
            <v>20</v>
          </cell>
          <cell r="F26">
            <v>5</v>
          </cell>
          <cell r="G26">
            <v>10</v>
          </cell>
          <cell r="H26">
            <v>10</v>
          </cell>
          <cell r="I26">
            <v>0</v>
          </cell>
          <cell r="J26">
            <v>10</v>
          </cell>
          <cell r="K26">
            <v>16</v>
          </cell>
          <cell r="L26">
            <v>4</v>
          </cell>
          <cell r="M26">
            <v>16</v>
          </cell>
          <cell r="N26">
            <v>4</v>
          </cell>
          <cell r="O26">
            <v>8</v>
          </cell>
          <cell r="P26">
            <v>8</v>
          </cell>
          <cell r="Q26">
            <v>0</v>
          </cell>
          <cell r="R26">
            <v>8</v>
          </cell>
          <cell r="S26">
            <v>36</v>
          </cell>
          <cell r="T26">
            <v>9</v>
          </cell>
          <cell r="U26">
            <v>36</v>
          </cell>
          <cell r="V26">
            <v>9</v>
          </cell>
          <cell r="W26">
            <v>18</v>
          </cell>
          <cell r="X26">
            <v>18</v>
          </cell>
          <cell r="Y26">
            <v>0</v>
          </cell>
          <cell r="Z26">
            <v>18</v>
          </cell>
          <cell r="AA26" t="str">
            <v xml:space="preserve">Ananda SAFIRA NUR LAYLA RAMADHANI sangat baik dalam ketaatan beribadah, berperilaku syukur, dan sudah mampu meningkatkan sikap toleransi dalam beribadah, </v>
          </cell>
        </row>
        <row r="27">
          <cell r="A27">
            <v>21</v>
          </cell>
          <cell r="B27" t="str">
            <v>SHANASTRI RUFAIDA</v>
          </cell>
          <cell r="C27">
            <v>20</v>
          </cell>
          <cell r="D27">
            <v>5</v>
          </cell>
          <cell r="E27">
            <v>20</v>
          </cell>
          <cell r="F27">
            <v>5</v>
          </cell>
          <cell r="G27">
            <v>10</v>
          </cell>
          <cell r="H27">
            <v>10</v>
          </cell>
          <cell r="I27">
            <v>0</v>
          </cell>
          <cell r="J27">
            <v>10</v>
          </cell>
          <cell r="K27">
            <v>16</v>
          </cell>
          <cell r="L27">
            <v>4</v>
          </cell>
          <cell r="M27">
            <v>16</v>
          </cell>
          <cell r="N27">
            <v>4</v>
          </cell>
          <cell r="O27">
            <v>8</v>
          </cell>
          <cell r="P27">
            <v>8</v>
          </cell>
          <cell r="Q27">
            <v>0</v>
          </cell>
          <cell r="R27">
            <v>8</v>
          </cell>
          <cell r="S27">
            <v>36</v>
          </cell>
          <cell r="T27">
            <v>9</v>
          </cell>
          <cell r="U27">
            <v>36</v>
          </cell>
          <cell r="V27">
            <v>9</v>
          </cell>
          <cell r="W27">
            <v>18</v>
          </cell>
          <cell r="X27">
            <v>18</v>
          </cell>
          <cell r="Y27">
            <v>0</v>
          </cell>
          <cell r="Z27">
            <v>18</v>
          </cell>
          <cell r="AA27" t="str">
            <v xml:space="preserve">Ananda SHANASTRI RUFAIDA sangat baik dalam ketaatan beribadah, berperilaku syukur, dan sudah mampu meningkatkan sikap toleransi dalam beribadah, </v>
          </cell>
        </row>
        <row r="28">
          <cell r="A28">
            <v>22</v>
          </cell>
          <cell r="B28" t="str">
            <v>SHIAM SAHARA</v>
          </cell>
          <cell r="C28">
            <v>20</v>
          </cell>
          <cell r="D28">
            <v>5</v>
          </cell>
          <cell r="E28">
            <v>20</v>
          </cell>
          <cell r="F28">
            <v>5</v>
          </cell>
          <cell r="G28">
            <v>10</v>
          </cell>
          <cell r="H28">
            <v>10</v>
          </cell>
          <cell r="I28">
            <v>0</v>
          </cell>
          <cell r="J28">
            <v>10</v>
          </cell>
          <cell r="K28">
            <v>16</v>
          </cell>
          <cell r="L28">
            <v>4</v>
          </cell>
          <cell r="M28">
            <v>16</v>
          </cell>
          <cell r="N28">
            <v>4</v>
          </cell>
          <cell r="O28">
            <v>8</v>
          </cell>
          <cell r="P28">
            <v>8</v>
          </cell>
          <cell r="Q28">
            <v>0</v>
          </cell>
          <cell r="R28">
            <v>8</v>
          </cell>
          <cell r="S28">
            <v>36</v>
          </cell>
          <cell r="T28">
            <v>9</v>
          </cell>
          <cell r="U28">
            <v>36</v>
          </cell>
          <cell r="V28">
            <v>9</v>
          </cell>
          <cell r="W28">
            <v>18</v>
          </cell>
          <cell r="X28">
            <v>18</v>
          </cell>
          <cell r="Y28">
            <v>0</v>
          </cell>
          <cell r="Z28">
            <v>18</v>
          </cell>
          <cell r="AA28" t="str">
            <v xml:space="preserve">Ananda SHIAM SAHARA sangat baik dalam ketaatan beribadah, berperilaku syukur, dan sudah mampu meningkatkan sikap toleransi dalam beribadah, </v>
          </cell>
        </row>
        <row r="29">
          <cell r="A29">
            <v>23</v>
          </cell>
          <cell r="B29" t="str">
            <v>SUSAN APRILIA PUTRI</v>
          </cell>
          <cell r="C29">
            <v>20</v>
          </cell>
          <cell r="D29">
            <v>5</v>
          </cell>
          <cell r="E29">
            <v>20</v>
          </cell>
          <cell r="F29">
            <v>5</v>
          </cell>
          <cell r="G29">
            <v>10</v>
          </cell>
          <cell r="H29">
            <v>10</v>
          </cell>
          <cell r="I29">
            <v>0</v>
          </cell>
          <cell r="J29">
            <v>10</v>
          </cell>
          <cell r="K29">
            <v>16</v>
          </cell>
          <cell r="L29">
            <v>4</v>
          </cell>
          <cell r="M29">
            <v>16</v>
          </cell>
          <cell r="N29">
            <v>4</v>
          </cell>
          <cell r="O29">
            <v>8</v>
          </cell>
          <cell r="P29">
            <v>8</v>
          </cell>
          <cell r="Q29">
            <v>0</v>
          </cell>
          <cell r="R29">
            <v>8</v>
          </cell>
          <cell r="S29">
            <v>36</v>
          </cell>
          <cell r="T29">
            <v>9</v>
          </cell>
          <cell r="U29">
            <v>36</v>
          </cell>
          <cell r="V29">
            <v>9</v>
          </cell>
          <cell r="W29">
            <v>18</v>
          </cell>
          <cell r="X29">
            <v>18</v>
          </cell>
          <cell r="Y29">
            <v>0</v>
          </cell>
          <cell r="Z29">
            <v>18</v>
          </cell>
          <cell r="AA29" t="str">
            <v xml:space="preserve">Ananda SUSAN APRILIA PUTRI sangat baik dalam ketaatan beribadah, berperilaku syukur, dan sudah mampu meningkatkan sikap toleransi dalam beribadah, </v>
          </cell>
        </row>
        <row r="30">
          <cell r="A30">
            <v>24</v>
          </cell>
          <cell r="B30" t="str">
            <v>SYIFAUL CHUSNA BANATU ROHMI HADI</v>
          </cell>
          <cell r="C30">
            <v>20</v>
          </cell>
          <cell r="D30">
            <v>5</v>
          </cell>
          <cell r="E30">
            <v>20</v>
          </cell>
          <cell r="F30">
            <v>5</v>
          </cell>
          <cell r="G30">
            <v>10</v>
          </cell>
          <cell r="H30">
            <v>10</v>
          </cell>
          <cell r="I30">
            <v>0</v>
          </cell>
          <cell r="J30">
            <v>10</v>
          </cell>
          <cell r="K30">
            <v>16</v>
          </cell>
          <cell r="L30">
            <v>4</v>
          </cell>
          <cell r="M30">
            <v>16</v>
          </cell>
          <cell r="N30">
            <v>4</v>
          </cell>
          <cell r="O30">
            <v>8</v>
          </cell>
          <cell r="P30">
            <v>8</v>
          </cell>
          <cell r="Q30">
            <v>0</v>
          </cell>
          <cell r="R30">
            <v>8</v>
          </cell>
          <cell r="S30">
            <v>36</v>
          </cell>
          <cell r="T30">
            <v>9</v>
          </cell>
          <cell r="U30">
            <v>36</v>
          </cell>
          <cell r="V30">
            <v>9</v>
          </cell>
          <cell r="W30">
            <v>18</v>
          </cell>
          <cell r="X30">
            <v>18</v>
          </cell>
          <cell r="Y30">
            <v>0</v>
          </cell>
          <cell r="Z30">
            <v>18</v>
          </cell>
          <cell r="AA30" t="str">
            <v xml:space="preserve">Ananda SYIFAUL CHUSNA BANATU ROHMI HADI sangat baik dalam ketaatan beribadah, berperilaku syukur, dan sudah mampu meningkatkan sikap toleransi dalam beribadah, </v>
          </cell>
        </row>
        <row r="31">
          <cell r="A31">
            <v>25</v>
          </cell>
          <cell r="B31" t="str">
            <v>VANESSA VICKY AYU LESTARI</v>
          </cell>
          <cell r="C31">
            <v>20</v>
          </cell>
          <cell r="D31">
            <v>5</v>
          </cell>
          <cell r="E31">
            <v>20</v>
          </cell>
          <cell r="F31">
            <v>5</v>
          </cell>
          <cell r="G31">
            <v>10</v>
          </cell>
          <cell r="H31">
            <v>10</v>
          </cell>
          <cell r="I31">
            <v>0</v>
          </cell>
          <cell r="J31">
            <v>10</v>
          </cell>
          <cell r="K31">
            <v>16</v>
          </cell>
          <cell r="L31">
            <v>4</v>
          </cell>
          <cell r="M31">
            <v>16</v>
          </cell>
          <cell r="N31">
            <v>4</v>
          </cell>
          <cell r="O31">
            <v>8</v>
          </cell>
          <cell r="P31">
            <v>8</v>
          </cell>
          <cell r="Q31">
            <v>0</v>
          </cell>
          <cell r="R31">
            <v>8</v>
          </cell>
          <cell r="S31">
            <v>36</v>
          </cell>
          <cell r="T31">
            <v>9</v>
          </cell>
          <cell r="U31">
            <v>36</v>
          </cell>
          <cell r="V31">
            <v>9</v>
          </cell>
          <cell r="W31">
            <v>18</v>
          </cell>
          <cell r="X31">
            <v>18</v>
          </cell>
          <cell r="Y31">
            <v>0</v>
          </cell>
          <cell r="Z31">
            <v>18</v>
          </cell>
          <cell r="AA31" t="str">
            <v xml:space="preserve">Ananda VANESSA VICKY AYU LESTARI sangat baik dalam ketaatan beribadah, berperilaku syukur, dan sudah mampu meningkatkan sikap toleransi dalam beribadah, </v>
          </cell>
        </row>
        <row r="32">
          <cell r="A32">
            <v>26</v>
          </cell>
          <cell r="B32" t="str">
            <v>WIBI NUR FIRMANSYAH</v>
          </cell>
          <cell r="C32">
            <v>20</v>
          </cell>
          <cell r="D32">
            <v>5</v>
          </cell>
          <cell r="E32">
            <v>20</v>
          </cell>
          <cell r="F32">
            <v>5</v>
          </cell>
          <cell r="G32">
            <v>10</v>
          </cell>
          <cell r="H32">
            <v>10</v>
          </cell>
          <cell r="I32">
            <v>0</v>
          </cell>
          <cell r="J32">
            <v>10</v>
          </cell>
          <cell r="K32">
            <v>16</v>
          </cell>
          <cell r="L32">
            <v>4</v>
          </cell>
          <cell r="M32">
            <v>16</v>
          </cell>
          <cell r="N32">
            <v>4</v>
          </cell>
          <cell r="O32">
            <v>8</v>
          </cell>
          <cell r="P32">
            <v>8</v>
          </cell>
          <cell r="Q32">
            <v>0</v>
          </cell>
          <cell r="R32">
            <v>8</v>
          </cell>
          <cell r="S32">
            <v>36</v>
          </cell>
          <cell r="T32">
            <v>9</v>
          </cell>
          <cell r="U32">
            <v>36</v>
          </cell>
          <cell r="V32">
            <v>9</v>
          </cell>
          <cell r="W32">
            <v>18</v>
          </cell>
          <cell r="X32">
            <v>18</v>
          </cell>
          <cell r="Y32">
            <v>0</v>
          </cell>
          <cell r="Z32">
            <v>18</v>
          </cell>
          <cell r="AA32" t="str">
            <v xml:space="preserve">Ananda WIBI NUR FIRMANSYAH sangat baik dalam ketaatan beribadah, berperilaku syukur, dan sudah mampu meningkatkan sikap toleransi dalam beribadah, </v>
          </cell>
        </row>
        <row r="33">
          <cell r="A33">
            <v>27</v>
          </cell>
          <cell r="B33" t="str">
            <v>ZULFIDA NURUL MAZIDAH</v>
          </cell>
          <cell r="C33">
            <v>20</v>
          </cell>
          <cell r="D33">
            <v>5</v>
          </cell>
          <cell r="E33">
            <v>20</v>
          </cell>
          <cell r="F33">
            <v>5</v>
          </cell>
          <cell r="G33">
            <v>10</v>
          </cell>
          <cell r="H33">
            <v>10</v>
          </cell>
          <cell r="I33">
            <v>0</v>
          </cell>
          <cell r="J33">
            <v>10</v>
          </cell>
          <cell r="K33">
            <v>16</v>
          </cell>
          <cell r="L33">
            <v>4</v>
          </cell>
          <cell r="M33">
            <v>16</v>
          </cell>
          <cell r="N33">
            <v>4</v>
          </cell>
          <cell r="O33">
            <v>8</v>
          </cell>
          <cell r="P33">
            <v>8</v>
          </cell>
          <cell r="Q33">
            <v>0</v>
          </cell>
          <cell r="R33">
            <v>8</v>
          </cell>
          <cell r="S33">
            <v>36</v>
          </cell>
          <cell r="T33">
            <v>9</v>
          </cell>
          <cell r="U33">
            <v>36</v>
          </cell>
          <cell r="V33">
            <v>9</v>
          </cell>
          <cell r="W33">
            <v>18</v>
          </cell>
          <cell r="X33">
            <v>18</v>
          </cell>
          <cell r="Y33">
            <v>0</v>
          </cell>
          <cell r="Z33">
            <v>18</v>
          </cell>
          <cell r="AA33" t="str">
            <v xml:space="preserve">Ananda ZULFIDA NURUL MAZIDAH sangat baik dalam ketaatan beribadah, berperilaku syukur, dan sudah mampu meningkatkan sikap toleransi dalam beribadah, </v>
          </cell>
        </row>
        <row r="34">
          <cell r="A34">
            <v>28</v>
          </cell>
          <cell r="B34" t="str">
            <v>AZKA AFINA KHOIRUL IZA</v>
          </cell>
          <cell r="C34">
            <v>20</v>
          </cell>
          <cell r="D34">
            <v>5</v>
          </cell>
          <cell r="E34">
            <v>20</v>
          </cell>
          <cell r="F34">
            <v>5</v>
          </cell>
          <cell r="G34">
            <v>10</v>
          </cell>
          <cell r="H34">
            <v>10</v>
          </cell>
          <cell r="I34">
            <v>0</v>
          </cell>
          <cell r="J34">
            <v>10</v>
          </cell>
          <cell r="K34">
            <v>16</v>
          </cell>
          <cell r="L34">
            <v>4</v>
          </cell>
          <cell r="M34">
            <v>16</v>
          </cell>
          <cell r="N34">
            <v>4</v>
          </cell>
          <cell r="O34">
            <v>8</v>
          </cell>
          <cell r="P34">
            <v>8</v>
          </cell>
          <cell r="Q34">
            <v>0</v>
          </cell>
          <cell r="R34">
            <v>8</v>
          </cell>
          <cell r="S34">
            <v>36</v>
          </cell>
          <cell r="T34">
            <v>9</v>
          </cell>
          <cell r="U34">
            <v>36</v>
          </cell>
          <cell r="V34">
            <v>9</v>
          </cell>
          <cell r="W34">
            <v>18</v>
          </cell>
          <cell r="X34">
            <v>18</v>
          </cell>
          <cell r="Y34">
            <v>0</v>
          </cell>
          <cell r="Z34">
            <v>18</v>
          </cell>
          <cell r="AA34" t="str">
            <v xml:space="preserve">Ananda AZKA AFINA KHOIRUL IZA sangat baik dalam ketaatan beribadah, berperilaku syukur, dan sudah mampu meningkatkan sikap toleransi dalam beribadah, </v>
          </cell>
        </row>
        <row r="35">
          <cell r="A35">
            <v>29</v>
          </cell>
          <cell r="B35" t="str">
            <v>BAGUS WIDA KANAKA</v>
          </cell>
          <cell r="C35">
            <v>20</v>
          </cell>
          <cell r="D35">
            <v>5</v>
          </cell>
          <cell r="E35">
            <v>20</v>
          </cell>
          <cell r="F35">
            <v>5</v>
          </cell>
          <cell r="G35">
            <v>10</v>
          </cell>
          <cell r="H35">
            <v>10</v>
          </cell>
          <cell r="I35">
            <v>0</v>
          </cell>
          <cell r="J35">
            <v>10</v>
          </cell>
          <cell r="K35">
            <v>16</v>
          </cell>
          <cell r="L35">
            <v>4</v>
          </cell>
          <cell r="M35">
            <v>16</v>
          </cell>
          <cell r="N35">
            <v>4</v>
          </cell>
          <cell r="O35">
            <v>8</v>
          </cell>
          <cell r="P35">
            <v>8</v>
          </cell>
          <cell r="Q35">
            <v>0</v>
          </cell>
          <cell r="R35">
            <v>8</v>
          </cell>
          <cell r="S35">
            <v>36</v>
          </cell>
          <cell r="T35">
            <v>9</v>
          </cell>
          <cell r="U35">
            <v>36</v>
          </cell>
          <cell r="V35">
            <v>9</v>
          </cell>
          <cell r="W35">
            <v>18</v>
          </cell>
          <cell r="X35">
            <v>18</v>
          </cell>
          <cell r="Y35">
            <v>0</v>
          </cell>
          <cell r="Z35">
            <v>18</v>
          </cell>
          <cell r="AA35" t="str">
            <v xml:space="preserve">Ananda BAGUS WIDA KANAKA sangat baik dalam ketaatan beribadah, berperilaku syukur, dan sudah mampu meningkatkan sikap toleransi dalam beribadah, </v>
          </cell>
        </row>
        <row r="36">
          <cell r="A36">
            <v>30</v>
          </cell>
          <cell r="B36" t="str">
            <v>DENI FIRYA ATHALLAH PRADINAYA</v>
          </cell>
          <cell r="C36">
            <v>20</v>
          </cell>
          <cell r="D36">
            <v>5</v>
          </cell>
          <cell r="E36">
            <v>20</v>
          </cell>
          <cell r="F36">
            <v>5</v>
          </cell>
          <cell r="G36">
            <v>10</v>
          </cell>
          <cell r="H36">
            <v>10</v>
          </cell>
          <cell r="I36">
            <v>0</v>
          </cell>
          <cell r="J36">
            <v>10</v>
          </cell>
          <cell r="K36">
            <v>16</v>
          </cell>
          <cell r="L36">
            <v>4</v>
          </cell>
          <cell r="M36">
            <v>16</v>
          </cell>
          <cell r="N36">
            <v>4</v>
          </cell>
          <cell r="O36">
            <v>8</v>
          </cell>
          <cell r="P36">
            <v>8</v>
          </cell>
          <cell r="Q36">
            <v>0</v>
          </cell>
          <cell r="R36">
            <v>8</v>
          </cell>
          <cell r="S36">
            <v>36</v>
          </cell>
          <cell r="T36">
            <v>9</v>
          </cell>
          <cell r="U36">
            <v>36</v>
          </cell>
          <cell r="V36">
            <v>9</v>
          </cell>
          <cell r="W36">
            <v>18</v>
          </cell>
          <cell r="X36">
            <v>18</v>
          </cell>
          <cell r="Y36">
            <v>0</v>
          </cell>
          <cell r="Z36">
            <v>18</v>
          </cell>
          <cell r="AA36" t="str">
            <v xml:space="preserve">Ananda DENI FIRYA ATHALLAH PRADINAYA sangat baik dalam ketaatan beribadah, berperilaku syukur, dan sudah mampu meningkatkan sikap toleransi dalam beribadah, </v>
          </cell>
        </row>
        <row r="37">
          <cell r="A37">
            <v>31</v>
          </cell>
          <cell r="B37" t="str">
            <v>DEWI GALUH MULANSARI</v>
          </cell>
          <cell r="C37">
            <v>20</v>
          </cell>
          <cell r="D37">
            <v>5</v>
          </cell>
          <cell r="E37">
            <v>20</v>
          </cell>
          <cell r="F37">
            <v>5</v>
          </cell>
          <cell r="G37">
            <v>10</v>
          </cell>
          <cell r="H37">
            <v>10</v>
          </cell>
          <cell r="I37">
            <v>0</v>
          </cell>
          <cell r="J37">
            <v>10</v>
          </cell>
          <cell r="K37">
            <v>16</v>
          </cell>
          <cell r="L37">
            <v>4</v>
          </cell>
          <cell r="M37">
            <v>16</v>
          </cell>
          <cell r="N37">
            <v>4</v>
          </cell>
          <cell r="O37">
            <v>8</v>
          </cell>
          <cell r="P37">
            <v>8</v>
          </cell>
          <cell r="Q37">
            <v>0</v>
          </cell>
          <cell r="R37">
            <v>8</v>
          </cell>
          <cell r="S37">
            <v>36</v>
          </cell>
          <cell r="T37">
            <v>9</v>
          </cell>
          <cell r="U37">
            <v>36</v>
          </cell>
          <cell r="V37">
            <v>9</v>
          </cell>
          <cell r="W37">
            <v>18</v>
          </cell>
          <cell r="X37">
            <v>18</v>
          </cell>
          <cell r="Y37">
            <v>0</v>
          </cell>
          <cell r="Z37">
            <v>18</v>
          </cell>
          <cell r="AA37" t="str">
            <v xml:space="preserve">Ananda DEWI GALUH MULANSARI sangat baik dalam ketaatan beribadah, berperilaku syukur, dan sudah mampu meningkatkan sikap toleransi dalam beribadah, </v>
          </cell>
        </row>
        <row r="38">
          <cell r="A38">
            <v>32</v>
          </cell>
          <cell r="B38" t="str">
            <v>DIAN PUJI LESTARI</v>
          </cell>
          <cell r="C38">
            <v>20</v>
          </cell>
          <cell r="D38">
            <v>5</v>
          </cell>
          <cell r="E38">
            <v>20</v>
          </cell>
          <cell r="F38">
            <v>5</v>
          </cell>
          <cell r="G38">
            <v>10</v>
          </cell>
          <cell r="H38">
            <v>10</v>
          </cell>
          <cell r="I38">
            <v>0</v>
          </cell>
          <cell r="J38">
            <v>10</v>
          </cell>
          <cell r="K38">
            <v>16</v>
          </cell>
          <cell r="L38">
            <v>4</v>
          </cell>
          <cell r="M38">
            <v>16</v>
          </cell>
          <cell r="N38">
            <v>4</v>
          </cell>
          <cell r="O38">
            <v>8</v>
          </cell>
          <cell r="P38">
            <v>8</v>
          </cell>
          <cell r="Q38">
            <v>0</v>
          </cell>
          <cell r="R38">
            <v>8</v>
          </cell>
          <cell r="S38">
            <v>36</v>
          </cell>
          <cell r="T38">
            <v>9</v>
          </cell>
          <cell r="U38">
            <v>36</v>
          </cell>
          <cell r="V38">
            <v>9</v>
          </cell>
          <cell r="W38">
            <v>18</v>
          </cell>
          <cell r="X38">
            <v>18</v>
          </cell>
          <cell r="Y38">
            <v>0</v>
          </cell>
          <cell r="Z38">
            <v>18</v>
          </cell>
          <cell r="AA38" t="str">
            <v xml:space="preserve">Ananda DIAN PUJI LESTARI sangat baik dalam ketaatan beribadah, berperilaku syukur, dan sudah mampu meningkatkan sikap toleransi dalam beribadah, </v>
          </cell>
        </row>
        <row r="39">
          <cell r="A39">
            <v>33</v>
          </cell>
          <cell r="B39" t="str">
            <v>Hafidz Langgeng Prasetyo</v>
          </cell>
          <cell r="C39">
            <v>20</v>
          </cell>
          <cell r="D39">
            <v>5</v>
          </cell>
          <cell r="E39">
            <v>20</v>
          </cell>
          <cell r="F39">
            <v>5</v>
          </cell>
          <cell r="G39">
            <v>10</v>
          </cell>
          <cell r="H39">
            <v>10</v>
          </cell>
          <cell r="I39">
            <v>0</v>
          </cell>
          <cell r="J39">
            <v>10</v>
          </cell>
          <cell r="K39">
            <v>16</v>
          </cell>
          <cell r="L39">
            <v>4</v>
          </cell>
          <cell r="M39">
            <v>16</v>
          </cell>
          <cell r="N39">
            <v>4</v>
          </cell>
          <cell r="O39">
            <v>8</v>
          </cell>
          <cell r="P39">
            <v>8</v>
          </cell>
          <cell r="Q39">
            <v>0</v>
          </cell>
          <cell r="R39">
            <v>8</v>
          </cell>
          <cell r="S39">
            <v>36</v>
          </cell>
          <cell r="T39">
            <v>9</v>
          </cell>
          <cell r="U39">
            <v>36</v>
          </cell>
          <cell r="V39">
            <v>9</v>
          </cell>
          <cell r="W39">
            <v>18</v>
          </cell>
          <cell r="X39">
            <v>18</v>
          </cell>
          <cell r="Y39">
            <v>0</v>
          </cell>
          <cell r="Z39">
            <v>18</v>
          </cell>
          <cell r="AA39" t="str">
            <v xml:space="preserve">Ananda Hafidz Langgeng Prasetyo sangat baik dalam ketaatan beribadah, berperilaku syukur, dan sudah mampu meningkatkan sikap toleransi dalam beribadah, </v>
          </cell>
        </row>
        <row r="40">
          <cell r="A40">
            <v>34</v>
          </cell>
          <cell r="B40" t="str">
            <v>JALU ARTHA AJI MANGGALA HANDOKO</v>
          </cell>
          <cell r="C40">
            <v>20</v>
          </cell>
          <cell r="D40">
            <v>5</v>
          </cell>
          <cell r="E40">
            <v>20</v>
          </cell>
          <cell r="F40">
            <v>5</v>
          </cell>
          <cell r="G40">
            <v>10</v>
          </cell>
          <cell r="H40">
            <v>10</v>
          </cell>
          <cell r="I40">
            <v>0</v>
          </cell>
          <cell r="J40">
            <v>10</v>
          </cell>
          <cell r="K40">
            <v>16</v>
          </cell>
          <cell r="L40">
            <v>4</v>
          </cell>
          <cell r="M40">
            <v>16</v>
          </cell>
          <cell r="N40">
            <v>4</v>
          </cell>
          <cell r="O40">
            <v>8</v>
          </cell>
          <cell r="P40">
            <v>8</v>
          </cell>
          <cell r="Q40">
            <v>0</v>
          </cell>
          <cell r="R40">
            <v>8</v>
          </cell>
          <cell r="S40">
            <v>36</v>
          </cell>
          <cell r="T40">
            <v>9</v>
          </cell>
          <cell r="U40">
            <v>36</v>
          </cell>
          <cell r="V40">
            <v>9</v>
          </cell>
          <cell r="W40">
            <v>18</v>
          </cell>
          <cell r="X40">
            <v>18</v>
          </cell>
          <cell r="Y40">
            <v>0</v>
          </cell>
          <cell r="Z40">
            <v>18</v>
          </cell>
          <cell r="AA40" t="str">
            <v xml:space="preserve">Ananda JALU ARTHA AJI MANGGALA HANDOKO sangat baik dalam ketaatan beribadah, berperilaku syukur, dan sudah mampu meningkatkan sikap toleransi dalam beribadah, </v>
          </cell>
        </row>
        <row r="41">
          <cell r="A41">
            <v>35</v>
          </cell>
          <cell r="B41" t="str">
            <v>LAURENDHO RADIEFCA MURDIONO</v>
          </cell>
          <cell r="C41">
            <v>20</v>
          </cell>
          <cell r="D41">
            <v>5</v>
          </cell>
          <cell r="E41">
            <v>20</v>
          </cell>
          <cell r="F41">
            <v>5</v>
          </cell>
          <cell r="G41">
            <v>10</v>
          </cell>
          <cell r="H41">
            <v>10</v>
          </cell>
          <cell r="I41">
            <v>0</v>
          </cell>
          <cell r="J41">
            <v>10</v>
          </cell>
          <cell r="K41">
            <v>16</v>
          </cell>
          <cell r="L41">
            <v>4</v>
          </cell>
          <cell r="M41">
            <v>16</v>
          </cell>
          <cell r="N41">
            <v>4</v>
          </cell>
          <cell r="O41">
            <v>8</v>
          </cell>
          <cell r="P41">
            <v>8</v>
          </cell>
          <cell r="Q41">
            <v>0</v>
          </cell>
          <cell r="R41">
            <v>8</v>
          </cell>
          <cell r="S41">
            <v>36</v>
          </cell>
          <cell r="T41">
            <v>9</v>
          </cell>
          <cell r="U41">
            <v>36</v>
          </cell>
          <cell r="V41">
            <v>9</v>
          </cell>
          <cell r="W41">
            <v>18</v>
          </cell>
          <cell r="X41">
            <v>18</v>
          </cell>
          <cell r="Y41">
            <v>0</v>
          </cell>
          <cell r="Z41">
            <v>18</v>
          </cell>
          <cell r="AA41" t="str">
            <v xml:space="preserve">Ananda LAURENDHO RADIEFCA MURDIONO sangat baik dalam ketaatan beribadah, berperilaku syukur, dan sudah mampu meningkatkan sikap toleransi dalam beribadah, </v>
          </cell>
        </row>
        <row r="42">
          <cell r="A42">
            <v>36</v>
          </cell>
          <cell r="B42" t="str">
            <v>MARSYA MAYDINA DWI RISQITA</v>
          </cell>
          <cell r="C42">
            <v>20</v>
          </cell>
          <cell r="D42">
            <v>5</v>
          </cell>
          <cell r="E42">
            <v>20</v>
          </cell>
          <cell r="F42">
            <v>5</v>
          </cell>
          <cell r="G42">
            <v>10</v>
          </cell>
          <cell r="H42">
            <v>10</v>
          </cell>
          <cell r="I42">
            <v>0</v>
          </cell>
          <cell r="J42">
            <v>10</v>
          </cell>
          <cell r="K42">
            <v>16</v>
          </cell>
          <cell r="L42">
            <v>4</v>
          </cell>
          <cell r="M42">
            <v>16</v>
          </cell>
          <cell r="N42">
            <v>4</v>
          </cell>
          <cell r="O42">
            <v>8</v>
          </cell>
          <cell r="P42">
            <v>8</v>
          </cell>
          <cell r="Q42">
            <v>0</v>
          </cell>
          <cell r="R42">
            <v>8</v>
          </cell>
          <cell r="S42">
            <v>36</v>
          </cell>
          <cell r="T42">
            <v>9</v>
          </cell>
          <cell r="U42">
            <v>36</v>
          </cell>
          <cell r="V42">
            <v>9</v>
          </cell>
          <cell r="W42">
            <v>18</v>
          </cell>
          <cell r="X42">
            <v>18</v>
          </cell>
          <cell r="Y42">
            <v>0</v>
          </cell>
          <cell r="Z42">
            <v>18</v>
          </cell>
          <cell r="AA42" t="str">
            <v xml:space="preserve">Ananda MARSYA MAYDINA DWI RISQITA sangat baik dalam ketaatan beribadah, berperilaku syukur, dan sudah mampu meningkatkan sikap toleransi dalam beribadah, </v>
          </cell>
        </row>
        <row r="43">
          <cell r="A43">
            <v>37</v>
          </cell>
          <cell r="B43" t="str">
            <v>MILA SARASWATI</v>
          </cell>
          <cell r="C43">
            <v>20</v>
          </cell>
          <cell r="D43">
            <v>5</v>
          </cell>
          <cell r="E43">
            <v>20</v>
          </cell>
          <cell r="F43">
            <v>5</v>
          </cell>
          <cell r="G43">
            <v>10</v>
          </cell>
          <cell r="H43">
            <v>10</v>
          </cell>
          <cell r="I43">
            <v>0</v>
          </cell>
          <cell r="J43">
            <v>10</v>
          </cell>
          <cell r="K43">
            <v>16</v>
          </cell>
          <cell r="L43">
            <v>4</v>
          </cell>
          <cell r="M43">
            <v>16</v>
          </cell>
          <cell r="N43">
            <v>4</v>
          </cell>
          <cell r="O43">
            <v>8</v>
          </cell>
          <cell r="P43">
            <v>8</v>
          </cell>
          <cell r="Q43">
            <v>0</v>
          </cell>
          <cell r="R43">
            <v>8</v>
          </cell>
          <cell r="S43">
            <v>36</v>
          </cell>
          <cell r="T43">
            <v>9</v>
          </cell>
          <cell r="U43">
            <v>36</v>
          </cell>
          <cell r="V43">
            <v>9</v>
          </cell>
          <cell r="W43">
            <v>18</v>
          </cell>
          <cell r="X43">
            <v>18</v>
          </cell>
          <cell r="Y43">
            <v>0</v>
          </cell>
          <cell r="Z43">
            <v>18</v>
          </cell>
          <cell r="AA43" t="str">
            <v xml:space="preserve">Ananda MILA SARASWATI sangat baik dalam ketaatan beribadah, berperilaku syukur, dan sudah mampu meningkatkan sikap toleransi dalam beribadah, </v>
          </cell>
        </row>
        <row r="44">
          <cell r="A44">
            <v>38</v>
          </cell>
          <cell r="B44" t="str">
            <v>MUHAMMAD ARKAN ALLY RACHMAD</v>
          </cell>
          <cell r="C44">
            <v>20</v>
          </cell>
          <cell r="D44">
            <v>5</v>
          </cell>
          <cell r="E44">
            <v>20</v>
          </cell>
          <cell r="F44">
            <v>5</v>
          </cell>
          <cell r="G44">
            <v>10</v>
          </cell>
          <cell r="H44">
            <v>10</v>
          </cell>
          <cell r="I44">
            <v>0</v>
          </cell>
          <cell r="J44">
            <v>10</v>
          </cell>
          <cell r="K44">
            <v>16</v>
          </cell>
          <cell r="L44">
            <v>4</v>
          </cell>
          <cell r="M44">
            <v>16</v>
          </cell>
          <cell r="N44">
            <v>4</v>
          </cell>
          <cell r="O44">
            <v>8</v>
          </cell>
          <cell r="P44">
            <v>8</v>
          </cell>
          <cell r="Q44">
            <v>0</v>
          </cell>
          <cell r="R44">
            <v>8</v>
          </cell>
          <cell r="S44">
            <v>36</v>
          </cell>
          <cell r="T44">
            <v>9</v>
          </cell>
          <cell r="U44">
            <v>36</v>
          </cell>
          <cell r="V44">
            <v>9</v>
          </cell>
          <cell r="W44">
            <v>18</v>
          </cell>
          <cell r="X44">
            <v>18</v>
          </cell>
          <cell r="Y44">
            <v>0</v>
          </cell>
          <cell r="Z44">
            <v>18</v>
          </cell>
          <cell r="AA44" t="str">
            <v xml:space="preserve">Ananda MUHAMMAD ARKAN ALLY RACHMAD sangat baik dalam ketaatan beribadah, berperilaku syukur, dan sudah mampu meningkatkan sikap toleransi dalam beribadah, </v>
          </cell>
        </row>
        <row r="45">
          <cell r="A45">
            <v>39</v>
          </cell>
          <cell r="B45" t="str">
            <v>MUHAMMAD REVIAN ABDULLOH FAQIH</v>
          </cell>
          <cell r="C45">
            <v>20</v>
          </cell>
          <cell r="D45">
            <v>5</v>
          </cell>
          <cell r="E45">
            <v>20</v>
          </cell>
          <cell r="F45">
            <v>5</v>
          </cell>
          <cell r="G45">
            <v>10</v>
          </cell>
          <cell r="H45">
            <v>10</v>
          </cell>
          <cell r="I45">
            <v>0</v>
          </cell>
          <cell r="J45">
            <v>10</v>
          </cell>
          <cell r="K45">
            <v>16</v>
          </cell>
          <cell r="L45">
            <v>4</v>
          </cell>
          <cell r="M45">
            <v>16</v>
          </cell>
          <cell r="N45">
            <v>4</v>
          </cell>
          <cell r="O45">
            <v>8</v>
          </cell>
          <cell r="P45">
            <v>8</v>
          </cell>
          <cell r="Q45">
            <v>0</v>
          </cell>
          <cell r="R45">
            <v>8</v>
          </cell>
          <cell r="S45">
            <v>36</v>
          </cell>
          <cell r="T45">
            <v>9</v>
          </cell>
          <cell r="U45">
            <v>36</v>
          </cell>
          <cell r="V45">
            <v>9</v>
          </cell>
          <cell r="W45">
            <v>18</v>
          </cell>
          <cell r="X45">
            <v>18</v>
          </cell>
          <cell r="Y45">
            <v>0</v>
          </cell>
          <cell r="Z45">
            <v>18</v>
          </cell>
          <cell r="AA45" t="str">
            <v xml:space="preserve">Ananda MUHAMMAD REVIAN ABDULLOH FAQIH sangat baik dalam ketaatan beribadah, berperilaku syukur, dan sudah mampu meningkatkan sikap toleransi dalam beribadah, </v>
          </cell>
        </row>
        <row r="46">
          <cell r="A46">
            <v>40</v>
          </cell>
          <cell r="B46" t="str">
            <v>NABILA AYUNINGTIAS</v>
          </cell>
          <cell r="C46">
            <v>20</v>
          </cell>
          <cell r="D46">
            <v>5</v>
          </cell>
          <cell r="E46">
            <v>20</v>
          </cell>
          <cell r="F46">
            <v>5</v>
          </cell>
          <cell r="G46">
            <v>10</v>
          </cell>
          <cell r="H46">
            <v>10</v>
          </cell>
          <cell r="I46">
            <v>0</v>
          </cell>
          <cell r="J46">
            <v>10</v>
          </cell>
          <cell r="K46">
            <v>16</v>
          </cell>
          <cell r="L46">
            <v>4</v>
          </cell>
          <cell r="M46">
            <v>16</v>
          </cell>
          <cell r="N46">
            <v>4</v>
          </cell>
          <cell r="O46">
            <v>8</v>
          </cell>
          <cell r="P46">
            <v>8</v>
          </cell>
          <cell r="Q46">
            <v>0</v>
          </cell>
          <cell r="R46">
            <v>8</v>
          </cell>
          <cell r="S46">
            <v>36</v>
          </cell>
          <cell r="T46">
            <v>9</v>
          </cell>
          <cell r="U46">
            <v>36</v>
          </cell>
          <cell r="V46">
            <v>9</v>
          </cell>
          <cell r="W46">
            <v>18</v>
          </cell>
          <cell r="X46">
            <v>18</v>
          </cell>
          <cell r="Y46">
            <v>0</v>
          </cell>
          <cell r="Z46">
            <v>18</v>
          </cell>
          <cell r="AA46" t="str">
            <v xml:space="preserve">Ananda NABILA AYUNINGTIAS sangat baik dalam ketaatan beribadah, berperilaku syukur, dan sudah mampu meningkatkan sikap toleransi dalam beribadah, </v>
          </cell>
        </row>
        <row r="47">
          <cell r="A47">
            <v>41</v>
          </cell>
          <cell r="B47" t="str">
            <v>NARESWARI MASAYU PUSPANINGRUM</v>
          </cell>
          <cell r="C47">
            <v>20</v>
          </cell>
          <cell r="D47">
            <v>5</v>
          </cell>
          <cell r="E47">
            <v>20</v>
          </cell>
          <cell r="F47">
            <v>5</v>
          </cell>
          <cell r="G47">
            <v>10</v>
          </cell>
          <cell r="H47">
            <v>10</v>
          </cell>
          <cell r="I47">
            <v>0</v>
          </cell>
          <cell r="J47">
            <v>10</v>
          </cell>
          <cell r="K47">
            <v>16</v>
          </cell>
          <cell r="L47">
            <v>4</v>
          </cell>
          <cell r="M47">
            <v>16</v>
          </cell>
          <cell r="N47">
            <v>4</v>
          </cell>
          <cell r="O47">
            <v>8</v>
          </cell>
          <cell r="P47">
            <v>8</v>
          </cell>
          <cell r="Q47">
            <v>0</v>
          </cell>
          <cell r="R47">
            <v>8</v>
          </cell>
          <cell r="S47">
            <v>36</v>
          </cell>
          <cell r="T47">
            <v>9</v>
          </cell>
          <cell r="U47">
            <v>36</v>
          </cell>
          <cell r="V47">
            <v>9</v>
          </cell>
          <cell r="W47">
            <v>18</v>
          </cell>
          <cell r="X47">
            <v>18</v>
          </cell>
          <cell r="Y47">
            <v>0</v>
          </cell>
          <cell r="Z47">
            <v>18</v>
          </cell>
          <cell r="AA47" t="str">
            <v xml:space="preserve">Ananda NARESWARI MASAYU PUSPANINGRUM sangat baik dalam ketaatan beribadah, berperilaku syukur, dan sudah mampu meningkatkan sikap toleransi dalam beribadah, </v>
          </cell>
        </row>
        <row r="48">
          <cell r="A48">
            <v>42</v>
          </cell>
          <cell r="B48" t="str">
            <v>NOVA SASMYTA</v>
          </cell>
          <cell r="C48">
            <v>20</v>
          </cell>
          <cell r="D48">
            <v>5</v>
          </cell>
          <cell r="E48">
            <v>20</v>
          </cell>
          <cell r="F48">
            <v>5</v>
          </cell>
          <cell r="G48">
            <v>10</v>
          </cell>
          <cell r="H48">
            <v>10</v>
          </cell>
          <cell r="I48">
            <v>0</v>
          </cell>
          <cell r="J48">
            <v>10</v>
          </cell>
          <cell r="K48">
            <v>16</v>
          </cell>
          <cell r="L48">
            <v>4</v>
          </cell>
          <cell r="M48">
            <v>16</v>
          </cell>
          <cell r="N48">
            <v>4</v>
          </cell>
          <cell r="O48">
            <v>8</v>
          </cell>
          <cell r="P48">
            <v>8</v>
          </cell>
          <cell r="Q48">
            <v>0</v>
          </cell>
          <cell r="R48">
            <v>8</v>
          </cell>
          <cell r="S48">
            <v>36</v>
          </cell>
          <cell r="T48">
            <v>9</v>
          </cell>
          <cell r="U48">
            <v>36</v>
          </cell>
          <cell r="V48">
            <v>9</v>
          </cell>
          <cell r="W48">
            <v>18</v>
          </cell>
          <cell r="X48">
            <v>18</v>
          </cell>
          <cell r="Y48">
            <v>0</v>
          </cell>
          <cell r="Z48">
            <v>18</v>
          </cell>
          <cell r="AA48" t="str">
            <v xml:space="preserve">Ananda NOVA SASMYTA sangat baik dalam ketaatan beribadah, berperilaku syukur, dan sudah mampu meningkatkan sikap toleransi dalam beribadah, </v>
          </cell>
        </row>
        <row r="49">
          <cell r="A49">
            <v>43</v>
          </cell>
          <cell r="B49" t="str">
            <v>RIDHA RAHMATUL AULA RIDWAN</v>
          </cell>
          <cell r="C49">
            <v>20</v>
          </cell>
          <cell r="D49">
            <v>5</v>
          </cell>
          <cell r="E49">
            <v>20</v>
          </cell>
          <cell r="F49">
            <v>5</v>
          </cell>
          <cell r="G49">
            <v>10</v>
          </cell>
          <cell r="H49">
            <v>10</v>
          </cell>
          <cell r="I49">
            <v>0</v>
          </cell>
          <cell r="J49">
            <v>10</v>
          </cell>
          <cell r="K49">
            <v>16</v>
          </cell>
          <cell r="L49">
            <v>4</v>
          </cell>
          <cell r="M49">
            <v>16</v>
          </cell>
          <cell r="N49">
            <v>4</v>
          </cell>
          <cell r="O49">
            <v>8</v>
          </cell>
          <cell r="P49">
            <v>8</v>
          </cell>
          <cell r="Q49">
            <v>0</v>
          </cell>
          <cell r="R49">
            <v>8</v>
          </cell>
          <cell r="S49">
            <v>36</v>
          </cell>
          <cell r="T49">
            <v>9</v>
          </cell>
          <cell r="U49">
            <v>36</v>
          </cell>
          <cell r="V49">
            <v>9</v>
          </cell>
          <cell r="W49">
            <v>18</v>
          </cell>
          <cell r="X49">
            <v>18</v>
          </cell>
          <cell r="Y49">
            <v>0</v>
          </cell>
          <cell r="Z49">
            <v>18</v>
          </cell>
          <cell r="AA49" t="str">
            <v xml:space="preserve">Ananda RIDHA RAHMATUL AULA RIDWAN sangat baik dalam ketaatan beribadah, berperilaku syukur, dan sudah mampu meningkatkan sikap toleransi dalam beribadah, </v>
          </cell>
        </row>
        <row r="50">
          <cell r="A50">
            <v>44</v>
          </cell>
          <cell r="B50" t="str">
            <v>RIFDA SALSABILA PURNAMA</v>
          </cell>
          <cell r="C50">
            <v>20</v>
          </cell>
          <cell r="D50">
            <v>5</v>
          </cell>
          <cell r="E50">
            <v>20</v>
          </cell>
          <cell r="F50">
            <v>5</v>
          </cell>
          <cell r="G50">
            <v>10</v>
          </cell>
          <cell r="H50">
            <v>10</v>
          </cell>
          <cell r="I50">
            <v>0</v>
          </cell>
          <cell r="J50">
            <v>10</v>
          </cell>
          <cell r="K50">
            <v>16</v>
          </cell>
          <cell r="L50">
            <v>4</v>
          </cell>
          <cell r="M50">
            <v>16</v>
          </cell>
          <cell r="N50">
            <v>4</v>
          </cell>
          <cell r="O50">
            <v>8</v>
          </cell>
          <cell r="P50">
            <v>8</v>
          </cell>
          <cell r="Q50">
            <v>0</v>
          </cell>
          <cell r="R50">
            <v>8</v>
          </cell>
          <cell r="S50">
            <v>36</v>
          </cell>
          <cell r="T50">
            <v>9</v>
          </cell>
          <cell r="U50">
            <v>36</v>
          </cell>
          <cell r="V50">
            <v>9</v>
          </cell>
          <cell r="W50">
            <v>18</v>
          </cell>
          <cell r="X50">
            <v>18</v>
          </cell>
          <cell r="Y50">
            <v>0</v>
          </cell>
          <cell r="Z50">
            <v>18</v>
          </cell>
          <cell r="AA50" t="str">
            <v xml:space="preserve">Ananda RIFDA SALSABILA PURNAMA sangat baik dalam ketaatan beribadah, berperilaku syukur, dan sudah mampu meningkatkan sikap toleransi dalam beribadah, </v>
          </cell>
        </row>
        <row r="51">
          <cell r="A51">
            <v>45</v>
          </cell>
          <cell r="B51" t="str">
            <v>RIZKI INTAN KURNIAENDAH</v>
          </cell>
          <cell r="C51">
            <v>20</v>
          </cell>
          <cell r="D51">
            <v>5</v>
          </cell>
          <cell r="E51">
            <v>20</v>
          </cell>
          <cell r="F51">
            <v>5</v>
          </cell>
          <cell r="G51">
            <v>10</v>
          </cell>
          <cell r="H51">
            <v>10</v>
          </cell>
          <cell r="I51">
            <v>0</v>
          </cell>
          <cell r="J51">
            <v>10</v>
          </cell>
          <cell r="K51">
            <v>16</v>
          </cell>
          <cell r="L51">
            <v>4</v>
          </cell>
          <cell r="M51">
            <v>16</v>
          </cell>
          <cell r="N51">
            <v>4</v>
          </cell>
          <cell r="O51">
            <v>8</v>
          </cell>
          <cell r="P51">
            <v>8</v>
          </cell>
          <cell r="Q51">
            <v>0</v>
          </cell>
          <cell r="R51">
            <v>8</v>
          </cell>
          <cell r="S51">
            <v>36</v>
          </cell>
          <cell r="T51">
            <v>9</v>
          </cell>
          <cell r="U51">
            <v>36</v>
          </cell>
          <cell r="V51">
            <v>9</v>
          </cell>
          <cell r="W51">
            <v>18</v>
          </cell>
          <cell r="X51">
            <v>18</v>
          </cell>
          <cell r="Y51">
            <v>0</v>
          </cell>
          <cell r="Z51">
            <v>18</v>
          </cell>
          <cell r="AA51" t="str">
            <v xml:space="preserve">Ananda RIZKI INTAN KURNIAENDAH sangat baik dalam ketaatan beribadah, berperilaku syukur, dan sudah mampu meningkatkan sikap toleransi dalam beribadah, </v>
          </cell>
        </row>
        <row r="52">
          <cell r="A52">
            <v>46</v>
          </cell>
          <cell r="B52" t="str">
            <v>RIZKY FIRMANSYAH</v>
          </cell>
          <cell r="C52">
            <v>20</v>
          </cell>
          <cell r="D52">
            <v>5</v>
          </cell>
          <cell r="E52">
            <v>20</v>
          </cell>
          <cell r="F52">
            <v>5</v>
          </cell>
          <cell r="G52">
            <v>10</v>
          </cell>
          <cell r="H52">
            <v>10</v>
          </cell>
          <cell r="I52">
            <v>0</v>
          </cell>
          <cell r="J52">
            <v>10</v>
          </cell>
          <cell r="K52">
            <v>16</v>
          </cell>
          <cell r="L52">
            <v>4</v>
          </cell>
          <cell r="M52">
            <v>16</v>
          </cell>
          <cell r="N52">
            <v>4</v>
          </cell>
          <cell r="O52">
            <v>8</v>
          </cell>
          <cell r="P52">
            <v>8</v>
          </cell>
          <cell r="Q52">
            <v>0</v>
          </cell>
          <cell r="R52">
            <v>8</v>
          </cell>
          <cell r="S52">
            <v>36</v>
          </cell>
          <cell r="T52">
            <v>9</v>
          </cell>
          <cell r="U52">
            <v>36</v>
          </cell>
          <cell r="V52">
            <v>9</v>
          </cell>
          <cell r="W52">
            <v>18</v>
          </cell>
          <cell r="X52">
            <v>18</v>
          </cell>
          <cell r="Y52">
            <v>0</v>
          </cell>
          <cell r="Z52">
            <v>18</v>
          </cell>
          <cell r="AA52" t="str">
            <v xml:space="preserve">Ananda RIZKY FIRMANSYAH sangat baik dalam ketaatan beribadah, berperilaku syukur, dan sudah mampu meningkatkan sikap toleransi dalam beribadah, </v>
          </cell>
        </row>
        <row r="53">
          <cell r="A53">
            <v>47</v>
          </cell>
          <cell r="B53" t="str">
            <v>SAFIRA NUR LAYLA RAMADHANI</v>
          </cell>
          <cell r="C53">
            <v>20</v>
          </cell>
          <cell r="D53">
            <v>5</v>
          </cell>
          <cell r="E53">
            <v>20</v>
          </cell>
          <cell r="F53">
            <v>5</v>
          </cell>
          <cell r="G53">
            <v>10</v>
          </cell>
          <cell r="H53">
            <v>10</v>
          </cell>
          <cell r="I53">
            <v>0</v>
          </cell>
          <cell r="J53">
            <v>10</v>
          </cell>
          <cell r="K53">
            <v>16</v>
          </cell>
          <cell r="L53">
            <v>4</v>
          </cell>
          <cell r="M53">
            <v>16</v>
          </cell>
          <cell r="N53">
            <v>4</v>
          </cell>
          <cell r="O53">
            <v>8</v>
          </cell>
          <cell r="P53">
            <v>8</v>
          </cell>
          <cell r="Q53">
            <v>0</v>
          </cell>
          <cell r="R53">
            <v>8</v>
          </cell>
          <cell r="S53">
            <v>36</v>
          </cell>
          <cell r="T53">
            <v>9</v>
          </cell>
          <cell r="U53">
            <v>36</v>
          </cell>
          <cell r="V53">
            <v>9</v>
          </cell>
          <cell r="W53">
            <v>18</v>
          </cell>
          <cell r="X53">
            <v>18</v>
          </cell>
          <cell r="Y53">
            <v>0</v>
          </cell>
          <cell r="Z53">
            <v>18</v>
          </cell>
          <cell r="AA53" t="str">
            <v xml:space="preserve">Ananda SAFIRA NUR LAYLA RAMADHANI sangat baik dalam ketaatan beribadah, berperilaku syukur, dan sudah mampu meningkatkan sikap toleransi dalam beribadah, </v>
          </cell>
        </row>
        <row r="54">
          <cell r="A54">
            <v>48</v>
          </cell>
          <cell r="B54" t="str">
            <v>SHANASTRI RUFAIDA</v>
          </cell>
          <cell r="C54">
            <v>20</v>
          </cell>
          <cell r="D54">
            <v>5</v>
          </cell>
          <cell r="E54">
            <v>20</v>
          </cell>
          <cell r="F54">
            <v>5</v>
          </cell>
          <cell r="G54">
            <v>10</v>
          </cell>
          <cell r="H54">
            <v>10</v>
          </cell>
          <cell r="I54">
            <v>0</v>
          </cell>
          <cell r="J54">
            <v>10</v>
          </cell>
          <cell r="K54">
            <v>16</v>
          </cell>
          <cell r="L54">
            <v>4</v>
          </cell>
          <cell r="M54">
            <v>16</v>
          </cell>
          <cell r="N54">
            <v>4</v>
          </cell>
          <cell r="O54">
            <v>8</v>
          </cell>
          <cell r="P54">
            <v>8</v>
          </cell>
          <cell r="Q54">
            <v>0</v>
          </cell>
          <cell r="R54">
            <v>8</v>
          </cell>
          <cell r="S54">
            <v>36</v>
          </cell>
          <cell r="T54">
            <v>9</v>
          </cell>
          <cell r="U54">
            <v>36</v>
          </cell>
          <cell r="V54">
            <v>9</v>
          </cell>
          <cell r="W54">
            <v>18</v>
          </cell>
          <cell r="X54">
            <v>18</v>
          </cell>
          <cell r="Y54">
            <v>0</v>
          </cell>
          <cell r="Z54">
            <v>18</v>
          </cell>
          <cell r="AA54" t="str">
            <v xml:space="preserve">Ananda SHANASTRI RUFAIDA sangat baik dalam ketaatan beribadah, berperilaku syukur, dan sudah mampu meningkatkan sikap toleransi dalam beribadah, </v>
          </cell>
        </row>
        <row r="55">
          <cell r="A55">
            <v>49</v>
          </cell>
          <cell r="B55" t="str">
            <v>SHIAM SAHARA</v>
          </cell>
          <cell r="C55">
            <v>20</v>
          </cell>
          <cell r="D55">
            <v>5</v>
          </cell>
          <cell r="E55">
            <v>20</v>
          </cell>
          <cell r="F55">
            <v>5</v>
          </cell>
          <cell r="G55">
            <v>10</v>
          </cell>
          <cell r="H55">
            <v>10</v>
          </cell>
          <cell r="I55">
            <v>0</v>
          </cell>
          <cell r="J55">
            <v>10</v>
          </cell>
          <cell r="K55">
            <v>16</v>
          </cell>
          <cell r="L55">
            <v>4</v>
          </cell>
          <cell r="M55">
            <v>16</v>
          </cell>
          <cell r="N55">
            <v>4</v>
          </cell>
          <cell r="O55">
            <v>8</v>
          </cell>
          <cell r="P55">
            <v>8</v>
          </cell>
          <cell r="Q55">
            <v>0</v>
          </cell>
          <cell r="R55">
            <v>8</v>
          </cell>
          <cell r="S55">
            <v>36</v>
          </cell>
          <cell r="T55">
            <v>9</v>
          </cell>
          <cell r="U55">
            <v>36</v>
          </cell>
          <cell r="V55">
            <v>9</v>
          </cell>
          <cell r="W55">
            <v>18</v>
          </cell>
          <cell r="X55">
            <v>18</v>
          </cell>
          <cell r="Y55">
            <v>0</v>
          </cell>
          <cell r="Z55">
            <v>18</v>
          </cell>
          <cell r="AA55" t="str">
            <v xml:space="preserve">Ananda SHIAM SAHARA sangat baik dalam ketaatan beribadah, berperilaku syukur, dan sudah mampu meningkatkan sikap toleransi dalam beribadah, </v>
          </cell>
        </row>
        <row r="56">
          <cell r="A56">
            <v>50</v>
          </cell>
          <cell r="B56" t="str">
            <v>SUSAN APRILIA PUTRI</v>
          </cell>
          <cell r="C56">
            <v>20</v>
          </cell>
          <cell r="D56">
            <v>5</v>
          </cell>
          <cell r="E56">
            <v>20</v>
          </cell>
          <cell r="F56">
            <v>5</v>
          </cell>
          <cell r="G56">
            <v>10</v>
          </cell>
          <cell r="H56">
            <v>10</v>
          </cell>
          <cell r="I56">
            <v>0</v>
          </cell>
          <cell r="J56">
            <v>10</v>
          </cell>
          <cell r="K56">
            <v>16</v>
          </cell>
          <cell r="L56">
            <v>4</v>
          </cell>
          <cell r="M56">
            <v>16</v>
          </cell>
          <cell r="N56">
            <v>4</v>
          </cell>
          <cell r="O56">
            <v>8</v>
          </cell>
          <cell r="P56">
            <v>8</v>
          </cell>
          <cell r="Q56">
            <v>0</v>
          </cell>
          <cell r="R56">
            <v>8</v>
          </cell>
          <cell r="S56">
            <v>36</v>
          </cell>
          <cell r="T56">
            <v>9</v>
          </cell>
          <cell r="U56">
            <v>36</v>
          </cell>
          <cell r="V56">
            <v>9</v>
          </cell>
          <cell r="W56">
            <v>18</v>
          </cell>
          <cell r="X56">
            <v>18</v>
          </cell>
          <cell r="Y56">
            <v>0</v>
          </cell>
          <cell r="Z56">
            <v>18</v>
          </cell>
          <cell r="AA56" t="str">
            <v xml:space="preserve">Ananda SUSAN APRILIA PUTRI sangat baik dalam ketaatan beribadah, berperilaku syukur, dan sudah mampu meningkatkan sikap toleransi dalam beribadah, </v>
          </cell>
        </row>
      </sheetData>
      <sheetData sheetId="10"/>
      <sheetData sheetId="11">
        <row r="11">
          <cell r="A11">
            <v>1</v>
          </cell>
          <cell r="B11" t="str">
            <v>AZKA AFINA KHOIRUL IZA</v>
          </cell>
          <cell r="C11">
            <v>9</v>
          </cell>
          <cell r="D11">
            <v>5</v>
          </cell>
          <cell r="E11">
            <v>10</v>
          </cell>
          <cell r="F11">
            <v>5</v>
          </cell>
          <cell r="G11">
            <v>8</v>
          </cell>
          <cell r="H11">
            <v>7</v>
          </cell>
          <cell r="I11">
            <v>7</v>
          </cell>
          <cell r="J11">
            <v>5</v>
          </cell>
          <cell r="K11">
            <v>9</v>
          </cell>
          <cell r="L11">
            <v>7</v>
          </cell>
          <cell r="M11">
            <v>6</v>
          </cell>
          <cell r="N11">
            <v>9</v>
          </cell>
          <cell r="O11">
            <v>7</v>
          </cell>
          <cell r="P11">
            <v>4</v>
          </cell>
          <cell r="Q11">
            <v>8</v>
          </cell>
          <cell r="R11">
            <v>4</v>
          </cell>
          <cell r="S11">
            <v>7</v>
          </cell>
          <cell r="T11">
            <v>6</v>
          </cell>
          <cell r="U11">
            <v>6</v>
          </cell>
          <cell r="V11">
            <v>2</v>
          </cell>
          <cell r="W11">
            <v>7</v>
          </cell>
          <cell r="X11">
            <v>5</v>
          </cell>
          <cell r="Y11">
            <v>5</v>
          </cell>
          <cell r="Z11">
            <v>7</v>
          </cell>
          <cell r="AA11">
            <v>16</v>
          </cell>
          <cell r="AB11">
            <v>9</v>
          </cell>
          <cell r="AC11">
            <v>18</v>
          </cell>
          <cell r="AD11">
            <v>9</v>
          </cell>
          <cell r="AE11">
            <v>15</v>
          </cell>
          <cell r="AF11">
            <v>13</v>
          </cell>
          <cell r="AG11">
            <v>13</v>
          </cell>
          <cell r="AH11">
            <v>7</v>
          </cell>
          <cell r="AI11">
            <v>16</v>
          </cell>
          <cell r="AJ11">
            <v>12</v>
          </cell>
          <cell r="AK11">
            <v>11</v>
          </cell>
          <cell r="AL11">
            <v>16</v>
          </cell>
          <cell r="AM11" t="str">
            <v xml:space="preserve">Ananda AZKA AFINA KHOIRUL IZA,  sangat jujur, disiplin, tanggung jawab, santun, peduli, dan sudah mampu meningkatkan sikap percaya diri, </v>
          </cell>
        </row>
        <row r="12">
          <cell r="A12">
            <v>2</v>
          </cell>
          <cell r="B12" t="str">
            <v>BAGUS WIDA KANAKA</v>
          </cell>
          <cell r="C12">
            <v>20</v>
          </cell>
          <cell r="D12">
            <v>5</v>
          </cell>
          <cell r="E12">
            <v>20</v>
          </cell>
          <cell r="F12">
            <v>5</v>
          </cell>
          <cell r="G12">
            <v>0</v>
          </cell>
          <cell r="H12">
            <v>0</v>
          </cell>
          <cell r="I12">
            <v>0</v>
          </cell>
          <cell r="J12">
            <v>0</v>
          </cell>
          <cell r="K12">
            <v>10</v>
          </cell>
          <cell r="L12">
            <v>10</v>
          </cell>
          <cell r="M12">
            <v>0</v>
          </cell>
          <cell r="N12">
            <v>10</v>
          </cell>
          <cell r="O12">
            <v>16</v>
          </cell>
          <cell r="P12">
            <v>4</v>
          </cell>
          <cell r="Q12">
            <v>16</v>
          </cell>
          <cell r="R12">
            <v>4</v>
          </cell>
          <cell r="S12">
            <v>0</v>
          </cell>
          <cell r="T12">
            <v>0</v>
          </cell>
          <cell r="U12">
            <v>0</v>
          </cell>
          <cell r="V12">
            <v>0</v>
          </cell>
          <cell r="W12">
            <v>8</v>
          </cell>
          <cell r="X12">
            <v>8</v>
          </cell>
          <cell r="Y12">
            <v>0</v>
          </cell>
          <cell r="Z12">
            <v>8</v>
          </cell>
          <cell r="AA12">
            <v>36</v>
          </cell>
          <cell r="AB12">
            <v>9</v>
          </cell>
          <cell r="AC12">
            <v>36</v>
          </cell>
          <cell r="AD12">
            <v>9</v>
          </cell>
          <cell r="AE12">
            <v>0</v>
          </cell>
          <cell r="AF12">
            <v>0</v>
          </cell>
          <cell r="AG12">
            <v>0</v>
          </cell>
          <cell r="AH12">
            <v>0</v>
          </cell>
          <cell r="AI12">
            <v>18</v>
          </cell>
          <cell r="AJ12">
            <v>18</v>
          </cell>
          <cell r="AK12">
            <v>0</v>
          </cell>
          <cell r="AL12">
            <v>18</v>
          </cell>
          <cell r="AM12" t="str">
            <v xml:space="preserve">Ananda BAGUS WIDA KANAKA,  sangat jujur, disiplin, dan sudah mampu meningkatkan sikap percaya diri, </v>
          </cell>
        </row>
        <row r="13">
          <cell r="A13">
            <v>3</v>
          </cell>
          <cell r="B13" t="str">
            <v>DENI FIRYA ATHALLAH PRADINAYA</v>
          </cell>
          <cell r="C13">
            <v>20</v>
          </cell>
          <cell r="D13">
            <v>5</v>
          </cell>
          <cell r="E13">
            <v>20</v>
          </cell>
          <cell r="F13">
            <v>5</v>
          </cell>
          <cell r="G13">
            <v>0</v>
          </cell>
          <cell r="H13">
            <v>0</v>
          </cell>
          <cell r="I13">
            <v>0</v>
          </cell>
          <cell r="J13">
            <v>0</v>
          </cell>
          <cell r="K13">
            <v>10</v>
          </cell>
          <cell r="L13">
            <v>10</v>
          </cell>
          <cell r="M13">
            <v>0</v>
          </cell>
          <cell r="N13">
            <v>10</v>
          </cell>
          <cell r="O13">
            <v>16</v>
          </cell>
          <cell r="P13">
            <v>4</v>
          </cell>
          <cell r="Q13">
            <v>16</v>
          </cell>
          <cell r="R13">
            <v>4</v>
          </cell>
          <cell r="S13">
            <v>0</v>
          </cell>
          <cell r="T13">
            <v>0</v>
          </cell>
          <cell r="U13">
            <v>0</v>
          </cell>
          <cell r="V13">
            <v>0</v>
          </cell>
          <cell r="W13">
            <v>8</v>
          </cell>
          <cell r="X13">
            <v>8</v>
          </cell>
          <cell r="Y13">
            <v>0</v>
          </cell>
          <cell r="Z13">
            <v>8</v>
          </cell>
          <cell r="AA13">
            <v>36</v>
          </cell>
          <cell r="AB13">
            <v>9</v>
          </cell>
          <cell r="AC13">
            <v>36</v>
          </cell>
          <cell r="AD13">
            <v>9</v>
          </cell>
          <cell r="AE13">
            <v>0</v>
          </cell>
          <cell r="AF13">
            <v>0</v>
          </cell>
          <cell r="AG13">
            <v>0</v>
          </cell>
          <cell r="AH13">
            <v>0</v>
          </cell>
          <cell r="AI13">
            <v>18</v>
          </cell>
          <cell r="AJ13">
            <v>18</v>
          </cell>
          <cell r="AK13">
            <v>0</v>
          </cell>
          <cell r="AL13">
            <v>18</v>
          </cell>
          <cell r="AM13" t="str">
            <v xml:space="preserve">Ananda DENI FIRYA ATHALLAH PRADINAYA,  sangat jujur, disiplin, dan sudah mampu meningkatkan sikap percaya diri, </v>
          </cell>
        </row>
        <row r="14">
          <cell r="A14">
            <v>4</v>
          </cell>
          <cell r="B14" t="str">
            <v>DEWI GALUH MULANSARI</v>
          </cell>
          <cell r="C14">
            <v>20</v>
          </cell>
          <cell r="D14">
            <v>5</v>
          </cell>
          <cell r="E14">
            <v>20</v>
          </cell>
          <cell r="F14">
            <v>5</v>
          </cell>
          <cell r="G14">
            <v>0</v>
          </cell>
          <cell r="H14">
            <v>0</v>
          </cell>
          <cell r="I14">
            <v>0</v>
          </cell>
          <cell r="J14">
            <v>0</v>
          </cell>
          <cell r="K14">
            <v>10</v>
          </cell>
          <cell r="L14">
            <v>10</v>
          </cell>
          <cell r="M14">
            <v>0</v>
          </cell>
          <cell r="N14">
            <v>10</v>
          </cell>
          <cell r="O14">
            <v>16</v>
          </cell>
          <cell r="P14">
            <v>4</v>
          </cell>
          <cell r="Q14">
            <v>16</v>
          </cell>
          <cell r="R14">
            <v>4</v>
          </cell>
          <cell r="S14">
            <v>0</v>
          </cell>
          <cell r="T14">
            <v>0</v>
          </cell>
          <cell r="U14">
            <v>0</v>
          </cell>
          <cell r="V14">
            <v>0</v>
          </cell>
          <cell r="W14">
            <v>8</v>
          </cell>
          <cell r="X14">
            <v>8</v>
          </cell>
          <cell r="Y14">
            <v>0</v>
          </cell>
          <cell r="Z14">
            <v>8</v>
          </cell>
          <cell r="AA14">
            <v>36</v>
          </cell>
          <cell r="AB14">
            <v>9</v>
          </cell>
          <cell r="AC14">
            <v>36</v>
          </cell>
          <cell r="AD14">
            <v>9</v>
          </cell>
          <cell r="AE14">
            <v>0</v>
          </cell>
          <cell r="AF14">
            <v>0</v>
          </cell>
          <cell r="AG14">
            <v>0</v>
          </cell>
          <cell r="AH14">
            <v>0</v>
          </cell>
          <cell r="AI14">
            <v>18</v>
          </cell>
          <cell r="AJ14">
            <v>18</v>
          </cell>
          <cell r="AK14">
            <v>0</v>
          </cell>
          <cell r="AL14">
            <v>18</v>
          </cell>
          <cell r="AM14" t="str">
            <v xml:space="preserve">Ananda DEWI GALUH MULANSARI,  sangat jujur, disiplin, dan sudah mampu meningkatkan sikap percaya diri, </v>
          </cell>
        </row>
        <row r="15">
          <cell r="A15">
            <v>5</v>
          </cell>
          <cell r="B15" t="str">
            <v>DIAN PUJI LESTARI</v>
          </cell>
          <cell r="C15">
            <v>20</v>
          </cell>
          <cell r="D15">
            <v>5</v>
          </cell>
          <cell r="E15">
            <v>20</v>
          </cell>
          <cell r="F15">
            <v>5</v>
          </cell>
          <cell r="G15">
            <v>0</v>
          </cell>
          <cell r="H15">
            <v>0</v>
          </cell>
          <cell r="I15">
            <v>0</v>
          </cell>
          <cell r="J15">
            <v>0</v>
          </cell>
          <cell r="K15">
            <v>10</v>
          </cell>
          <cell r="L15">
            <v>10</v>
          </cell>
          <cell r="M15">
            <v>0</v>
          </cell>
          <cell r="N15">
            <v>10</v>
          </cell>
          <cell r="O15">
            <v>16</v>
          </cell>
          <cell r="P15">
            <v>4</v>
          </cell>
          <cell r="Q15">
            <v>16</v>
          </cell>
          <cell r="R15">
            <v>4</v>
          </cell>
          <cell r="S15">
            <v>0</v>
          </cell>
          <cell r="T15">
            <v>0</v>
          </cell>
          <cell r="U15">
            <v>0</v>
          </cell>
          <cell r="V15">
            <v>0</v>
          </cell>
          <cell r="W15">
            <v>8</v>
          </cell>
          <cell r="X15">
            <v>8</v>
          </cell>
          <cell r="Y15">
            <v>0</v>
          </cell>
          <cell r="Z15">
            <v>8</v>
          </cell>
          <cell r="AA15">
            <v>36</v>
          </cell>
          <cell r="AB15">
            <v>9</v>
          </cell>
          <cell r="AC15">
            <v>36</v>
          </cell>
          <cell r="AD15">
            <v>9</v>
          </cell>
          <cell r="AE15">
            <v>0</v>
          </cell>
          <cell r="AF15">
            <v>0</v>
          </cell>
          <cell r="AG15">
            <v>0</v>
          </cell>
          <cell r="AH15">
            <v>0</v>
          </cell>
          <cell r="AI15">
            <v>18</v>
          </cell>
          <cell r="AJ15">
            <v>18</v>
          </cell>
          <cell r="AK15">
            <v>0</v>
          </cell>
          <cell r="AL15">
            <v>18</v>
          </cell>
          <cell r="AM15" t="str">
            <v xml:space="preserve">Ananda DIAN PUJI LESTARI,  sangat jujur, disiplin, dan sudah mampu meningkatkan sikap percaya diri, </v>
          </cell>
        </row>
        <row r="16">
          <cell r="A16">
            <v>6</v>
          </cell>
          <cell r="B16" t="str">
            <v>Hafidz Langgeng Prasetyo</v>
          </cell>
          <cell r="C16">
            <v>20</v>
          </cell>
          <cell r="D16">
            <v>5</v>
          </cell>
          <cell r="E16">
            <v>20</v>
          </cell>
          <cell r="F16">
            <v>5</v>
          </cell>
          <cell r="G16">
            <v>0</v>
          </cell>
          <cell r="H16">
            <v>0</v>
          </cell>
          <cell r="I16">
            <v>0</v>
          </cell>
          <cell r="J16">
            <v>0</v>
          </cell>
          <cell r="K16">
            <v>10</v>
          </cell>
          <cell r="L16">
            <v>10</v>
          </cell>
          <cell r="M16">
            <v>0</v>
          </cell>
          <cell r="N16">
            <v>10</v>
          </cell>
          <cell r="O16">
            <v>16</v>
          </cell>
          <cell r="P16">
            <v>4</v>
          </cell>
          <cell r="Q16">
            <v>16</v>
          </cell>
          <cell r="R16">
            <v>4</v>
          </cell>
          <cell r="S16">
            <v>0</v>
          </cell>
          <cell r="T16">
            <v>0</v>
          </cell>
          <cell r="U16">
            <v>0</v>
          </cell>
          <cell r="V16">
            <v>0</v>
          </cell>
          <cell r="W16">
            <v>8</v>
          </cell>
          <cell r="X16">
            <v>8</v>
          </cell>
          <cell r="Y16">
            <v>0</v>
          </cell>
          <cell r="Z16">
            <v>8</v>
          </cell>
          <cell r="AA16">
            <v>36</v>
          </cell>
          <cell r="AB16">
            <v>9</v>
          </cell>
          <cell r="AC16">
            <v>36</v>
          </cell>
          <cell r="AD16">
            <v>9</v>
          </cell>
          <cell r="AE16">
            <v>0</v>
          </cell>
          <cell r="AF16">
            <v>0</v>
          </cell>
          <cell r="AG16">
            <v>0</v>
          </cell>
          <cell r="AH16">
            <v>0</v>
          </cell>
          <cell r="AI16">
            <v>18</v>
          </cell>
          <cell r="AJ16">
            <v>18</v>
          </cell>
          <cell r="AK16">
            <v>0</v>
          </cell>
          <cell r="AL16">
            <v>18</v>
          </cell>
          <cell r="AM16" t="str">
            <v xml:space="preserve">Ananda Hafidz Langgeng Prasetyo,  sangat jujur, disiplin, dan sudah mampu meningkatkan sikap percaya diri, </v>
          </cell>
        </row>
        <row r="17">
          <cell r="A17">
            <v>7</v>
          </cell>
          <cell r="B17" t="str">
            <v>JALU ARTHA AJI MANGGALA HANDOKO</v>
          </cell>
          <cell r="C17">
            <v>20</v>
          </cell>
          <cell r="D17">
            <v>5</v>
          </cell>
          <cell r="E17">
            <v>20</v>
          </cell>
          <cell r="F17">
            <v>5</v>
          </cell>
          <cell r="G17">
            <v>0</v>
          </cell>
          <cell r="H17">
            <v>0</v>
          </cell>
          <cell r="I17">
            <v>0</v>
          </cell>
          <cell r="J17">
            <v>0</v>
          </cell>
          <cell r="K17">
            <v>10</v>
          </cell>
          <cell r="L17">
            <v>10</v>
          </cell>
          <cell r="M17">
            <v>0</v>
          </cell>
          <cell r="N17">
            <v>10</v>
          </cell>
          <cell r="O17">
            <v>16</v>
          </cell>
          <cell r="P17">
            <v>4</v>
          </cell>
          <cell r="Q17">
            <v>16</v>
          </cell>
          <cell r="R17">
            <v>4</v>
          </cell>
          <cell r="S17">
            <v>0</v>
          </cell>
          <cell r="T17">
            <v>0</v>
          </cell>
          <cell r="U17">
            <v>0</v>
          </cell>
          <cell r="V17">
            <v>0</v>
          </cell>
          <cell r="W17">
            <v>8</v>
          </cell>
          <cell r="X17">
            <v>8</v>
          </cell>
          <cell r="Y17">
            <v>0</v>
          </cell>
          <cell r="Z17">
            <v>8</v>
          </cell>
          <cell r="AA17">
            <v>36</v>
          </cell>
          <cell r="AB17">
            <v>9</v>
          </cell>
          <cell r="AC17">
            <v>36</v>
          </cell>
          <cell r="AD17">
            <v>9</v>
          </cell>
          <cell r="AE17">
            <v>0</v>
          </cell>
          <cell r="AF17">
            <v>0</v>
          </cell>
          <cell r="AG17">
            <v>0</v>
          </cell>
          <cell r="AH17">
            <v>0</v>
          </cell>
          <cell r="AI17">
            <v>18</v>
          </cell>
          <cell r="AJ17">
            <v>18</v>
          </cell>
          <cell r="AK17">
            <v>0</v>
          </cell>
          <cell r="AL17">
            <v>18</v>
          </cell>
          <cell r="AM17" t="str">
            <v xml:space="preserve">Ananda JALU ARTHA AJI MANGGALA HANDOKO,  sangat jujur, disiplin, dan sudah mampu meningkatkan sikap percaya diri, </v>
          </cell>
        </row>
        <row r="18">
          <cell r="A18">
            <v>8</v>
          </cell>
          <cell r="B18" t="str">
            <v>LAURENDHO RADIEFCA MURDIONO</v>
          </cell>
          <cell r="C18">
            <v>20</v>
          </cell>
          <cell r="D18">
            <v>5</v>
          </cell>
          <cell r="E18">
            <v>20</v>
          </cell>
          <cell r="F18">
            <v>5</v>
          </cell>
          <cell r="G18">
            <v>0</v>
          </cell>
          <cell r="H18">
            <v>0</v>
          </cell>
          <cell r="I18">
            <v>0</v>
          </cell>
          <cell r="J18">
            <v>0</v>
          </cell>
          <cell r="K18">
            <v>10</v>
          </cell>
          <cell r="L18">
            <v>10</v>
          </cell>
          <cell r="M18">
            <v>0</v>
          </cell>
          <cell r="N18">
            <v>10</v>
          </cell>
          <cell r="O18">
            <v>16</v>
          </cell>
          <cell r="P18">
            <v>4</v>
          </cell>
          <cell r="Q18">
            <v>16</v>
          </cell>
          <cell r="R18">
            <v>4</v>
          </cell>
          <cell r="S18">
            <v>0</v>
          </cell>
          <cell r="T18">
            <v>0</v>
          </cell>
          <cell r="U18">
            <v>0</v>
          </cell>
          <cell r="V18">
            <v>0</v>
          </cell>
          <cell r="W18">
            <v>8</v>
          </cell>
          <cell r="X18">
            <v>8</v>
          </cell>
          <cell r="Y18">
            <v>0</v>
          </cell>
          <cell r="Z18">
            <v>8</v>
          </cell>
          <cell r="AA18">
            <v>36</v>
          </cell>
          <cell r="AB18">
            <v>9</v>
          </cell>
          <cell r="AC18">
            <v>36</v>
          </cell>
          <cell r="AD18">
            <v>9</v>
          </cell>
          <cell r="AE18">
            <v>0</v>
          </cell>
          <cell r="AF18">
            <v>0</v>
          </cell>
          <cell r="AG18">
            <v>0</v>
          </cell>
          <cell r="AH18">
            <v>0</v>
          </cell>
          <cell r="AI18">
            <v>18</v>
          </cell>
          <cell r="AJ18">
            <v>18</v>
          </cell>
          <cell r="AK18">
            <v>0</v>
          </cell>
          <cell r="AL18">
            <v>18</v>
          </cell>
          <cell r="AM18" t="str">
            <v xml:space="preserve">Ananda LAURENDHO RADIEFCA MURDIONO,  sangat jujur, disiplin, dan sudah mampu meningkatkan sikap percaya diri, </v>
          </cell>
        </row>
        <row r="19">
          <cell r="A19">
            <v>9</v>
          </cell>
          <cell r="B19" t="str">
            <v>MARSYA MAYDINA DWI RISQITA</v>
          </cell>
          <cell r="C19">
            <v>20</v>
          </cell>
          <cell r="D19">
            <v>5</v>
          </cell>
          <cell r="E19">
            <v>20</v>
          </cell>
          <cell r="F19">
            <v>5</v>
          </cell>
          <cell r="G19">
            <v>0</v>
          </cell>
          <cell r="H19">
            <v>0</v>
          </cell>
          <cell r="I19">
            <v>0</v>
          </cell>
          <cell r="J19">
            <v>0</v>
          </cell>
          <cell r="K19">
            <v>10</v>
          </cell>
          <cell r="L19">
            <v>10</v>
          </cell>
          <cell r="M19">
            <v>0</v>
          </cell>
          <cell r="N19">
            <v>10</v>
          </cell>
          <cell r="O19">
            <v>16</v>
          </cell>
          <cell r="P19">
            <v>4</v>
          </cell>
          <cell r="Q19">
            <v>16</v>
          </cell>
          <cell r="R19">
            <v>4</v>
          </cell>
          <cell r="S19">
            <v>0</v>
          </cell>
          <cell r="T19">
            <v>0</v>
          </cell>
          <cell r="U19">
            <v>0</v>
          </cell>
          <cell r="V19">
            <v>0</v>
          </cell>
          <cell r="W19">
            <v>8</v>
          </cell>
          <cell r="X19">
            <v>8</v>
          </cell>
          <cell r="Y19">
            <v>0</v>
          </cell>
          <cell r="Z19">
            <v>8</v>
          </cell>
          <cell r="AA19">
            <v>36</v>
          </cell>
          <cell r="AB19">
            <v>9</v>
          </cell>
          <cell r="AC19">
            <v>36</v>
          </cell>
          <cell r="AD19">
            <v>9</v>
          </cell>
          <cell r="AE19">
            <v>0</v>
          </cell>
          <cell r="AF19">
            <v>0</v>
          </cell>
          <cell r="AG19">
            <v>0</v>
          </cell>
          <cell r="AH19">
            <v>0</v>
          </cell>
          <cell r="AI19">
            <v>18</v>
          </cell>
          <cell r="AJ19">
            <v>18</v>
          </cell>
          <cell r="AK19">
            <v>0</v>
          </cell>
          <cell r="AL19">
            <v>18</v>
          </cell>
          <cell r="AM19" t="str">
            <v xml:space="preserve">Ananda MARSYA MAYDINA DWI RISQITA,  sangat jujur, disiplin, dan sudah mampu meningkatkan sikap percaya diri, </v>
          </cell>
        </row>
        <row r="20">
          <cell r="A20">
            <v>10</v>
          </cell>
          <cell r="B20" t="str">
            <v>MILA SARASWATI</v>
          </cell>
          <cell r="C20">
            <v>20</v>
          </cell>
          <cell r="D20">
            <v>5</v>
          </cell>
          <cell r="E20">
            <v>20</v>
          </cell>
          <cell r="F20">
            <v>5</v>
          </cell>
          <cell r="G20">
            <v>0</v>
          </cell>
          <cell r="H20">
            <v>0</v>
          </cell>
          <cell r="I20">
            <v>0</v>
          </cell>
          <cell r="J20">
            <v>0</v>
          </cell>
          <cell r="K20">
            <v>10</v>
          </cell>
          <cell r="L20">
            <v>10</v>
          </cell>
          <cell r="M20">
            <v>0</v>
          </cell>
          <cell r="N20">
            <v>10</v>
          </cell>
          <cell r="O20">
            <v>16</v>
          </cell>
          <cell r="P20">
            <v>4</v>
          </cell>
          <cell r="Q20">
            <v>16</v>
          </cell>
          <cell r="R20">
            <v>4</v>
          </cell>
          <cell r="S20">
            <v>0</v>
          </cell>
          <cell r="T20">
            <v>0</v>
          </cell>
          <cell r="U20">
            <v>0</v>
          </cell>
          <cell r="V20">
            <v>0</v>
          </cell>
          <cell r="W20">
            <v>8</v>
          </cell>
          <cell r="X20">
            <v>8</v>
          </cell>
          <cell r="Y20">
            <v>0</v>
          </cell>
          <cell r="Z20">
            <v>8</v>
          </cell>
          <cell r="AA20">
            <v>36</v>
          </cell>
          <cell r="AB20">
            <v>9</v>
          </cell>
          <cell r="AC20">
            <v>36</v>
          </cell>
          <cell r="AD20">
            <v>9</v>
          </cell>
          <cell r="AE20">
            <v>0</v>
          </cell>
          <cell r="AF20">
            <v>0</v>
          </cell>
          <cell r="AG20">
            <v>0</v>
          </cell>
          <cell r="AH20">
            <v>0</v>
          </cell>
          <cell r="AI20">
            <v>18</v>
          </cell>
          <cell r="AJ20">
            <v>18</v>
          </cell>
          <cell r="AK20">
            <v>0</v>
          </cell>
          <cell r="AL20">
            <v>18</v>
          </cell>
          <cell r="AM20" t="str">
            <v xml:space="preserve">Ananda MILA SARASWATI,  sangat jujur, disiplin, dan sudah mampu meningkatkan sikap percaya diri, </v>
          </cell>
        </row>
        <row r="21">
          <cell r="A21">
            <v>11</v>
          </cell>
          <cell r="B21" t="str">
            <v>MUHAMMAD ARKAN ALLY RACHMAD</v>
          </cell>
          <cell r="C21">
            <v>20</v>
          </cell>
          <cell r="D21">
            <v>5</v>
          </cell>
          <cell r="E21">
            <v>20</v>
          </cell>
          <cell r="F21">
            <v>5</v>
          </cell>
          <cell r="G21">
            <v>0</v>
          </cell>
          <cell r="H21">
            <v>0</v>
          </cell>
          <cell r="I21">
            <v>0</v>
          </cell>
          <cell r="J21">
            <v>0</v>
          </cell>
          <cell r="K21">
            <v>10</v>
          </cell>
          <cell r="L21">
            <v>10</v>
          </cell>
          <cell r="M21">
            <v>0</v>
          </cell>
          <cell r="N21">
            <v>10</v>
          </cell>
          <cell r="O21">
            <v>16</v>
          </cell>
          <cell r="P21">
            <v>4</v>
          </cell>
          <cell r="Q21">
            <v>16</v>
          </cell>
          <cell r="R21">
            <v>4</v>
          </cell>
          <cell r="S21">
            <v>0</v>
          </cell>
          <cell r="T21">
            <v>0</v>
          </cell>
          <cell r="U21">
            <v>0</v>
          </cell>
          <cell r="V21">
            <v>2</v>
          </cell>
          <cell r="W21">
            <v>8</v>
          </cell>
          <cell r="X21">
            <v>8</v>
          </cell>
          <cell r="Y21">
            <v>0</v>
          </cell>
          <cell r="Z21">
            <v>8</v>
          </cell>
          <cell r="AA21">
            <v>36</v>
          </cell>
          <cell r="AB21">
            <v>9</v>
          </cell>
          <cell r="AC21">
            <v>36</v>
          </cell>
          <cell r="AD21">
            <v>9</v>
          </cell>
          <cell r="AE21">
            <v>0</v>
          </cell>
          <cell r="AF21">
            <v>0</v>
          </cell>
          <cell r="AG21">
            <v>0</v>
          </cell>
          <cell r="AH21">
            <v>2</v>
          </cell>
          <cell r="AI21">
            <v>18</v>
          </cell>
          <cell r="AJ21">
            <v>18</v>
          </cell>
          <cell r="AK21">
            <v>0</v>
          </cell>
          <cell r="AL21">
            <v>18</v>
          </cell>
          <cell r="AM21" t="str">
            <v xml:space="preserve">Ananda MUHAMMAD ARKAN ALLY RACHMAD,  sangat jujur, disiplin, dan sudah mampu meningkatkan sikap santun, percaya diri, </v>
          </cell>
        </row>
        <row r="22">
          <cell r="A22">
            <v>12</v>
          </cell>
          <cell r="B22" t="str">
            <v>MUHAMMAD REVIAN ABDULLOH FAQIH</v>
          </cell>
          <cell r="C22">
            <v>20</v>
          </cell>
          <cell r="D22">
            <v>5</v>
          </cell>
          <cell r="E22">
            <v>20</v>
          </cell>
          <cell r="F22">
            <v>5</v>
          </cell>
          <cell r="G22">
            <v>0</v>
          </cell>
          <cell r="H22">
            <v>0</v>
          </cell>
          <cell r="I22">
            <v>0</v>
          </cell>
          <cell r="J22">
            <v>0</v>
          </cell>
          <cell r="K22">
            <v>10</v>
          </cell>
          <cell r="L22">
            <v>10</v>
          </cell>
          <cell r="M22">
            <v>0</v>
          </cell>
          <cell r="N22">
            <v>10</v>
          </cell>
          <cell r="O22">
            <v>16</v>
          </cell>
          <cell r="P22">
            <v>4</v>
          </cell>
          <cell r="Q22">
            <v>16</v>
          </cell>
          <cell r="R22">
            <v>4</v>
          </cell>
          <cell r="S22">
            <v>0</v>
          </cell>
          <cell r="T22">
            <v>0</v>
          </cell>
          <cell r="U22">
            <v>0</v>
          </cell>
          <cell r="V22">
            <v>0</v>
          </cell>
          <cell r="W22">
            <v>8</v>
          </cell>
          <cell r="X22">
            <v>8</v>
          </cell>
          <cell r="Y22">
            <v>0</v>
          </cell>
          <cell r="Z22">
            <v>8</v>
          </cell>
          <cell r="AA22">
            <v>36</v>
          </cell>
          <cell r="AB22">
            <v>9</v>
          </cell>
          <cell r="AC22">
            <v>36</v>
          </cell>
          <cell r="AD22">
            <v>9</v>
          </cell>
          <cell r="AE22">
            <v>0</v>
          </cell>
          <cell r="AF22">
            <v>0</v>
          </cell>
          <cell r="AG22">
            <v>0</v>
          </cell>
          <cell r="AH22">
            <v>0</v>
          </cell>
          <cell r="AI22">
            <v>18</v>
          </cell>
          <cell r="AJ22">
            <v>18</v>
          </cell>
          <cell r="AK22">
            <v>0</v>
          </cell>
          <cell r="AL22">
            <v>18</v>
          </cell>
          <cell r="AM22" t="str">
            <v xml:space="preserve">Ananda MUHAMMAD REVIAN ABDULLOH FAQIH,  sangat jujur, disiplin, dan sudah mampu meningkatkan sikap percaya diri, </v>
          </cell>
        </row>
        <row r="23">
          <cell r="A23">
            <v>13</v>
          </cell>
          <cell r="B23" t="str">
            <v>NABILA AYUNINGTIAS</v>
          </cell>
          <cell r="C23">
            <v>20</v>
          </cell>
          <cell r="D23">
            <v>5</v>
          </cell>
          <cell r="E23">
            <v>20</v>
          </cell>
          <cell r="F23">
            <v>5</v>
          </cell>
          <cell r="G23">
            <v>0</v>
          </cell>
          <cell r="H23">
            <v>0</v>
          </cell>
          <cell r="I23">
            <v>0</v>
          </cell>
          <cell r="J23">
            <v>0</v>
          </cell>
          <cell r="K23">
            <v>10</v>
          </cell>
          <cell r="L23">
            <v>10</v>
          </cell>
          <cell r="M23">
            <v>0</v>
          </cell>
          <cell r="N23">
            <v>10</v>
          </cell>
          <cell r="O23">
            <v>16</v>
          </cell>
          <cell r="P23">
            <v>4</v>
          </cell>
          <cell r="Q23">
            <v>16</v>
          </cell>
          <cell r="R23">
            <v>4</v>
          </cell>
          <cell r="S23">
            <v>0</v>
          </cell>
          <cell r="T23">
            <v>0</v>
          </cell>
          <cell r="U23">
            <v>0</v>
          </cell>
          <cell r="V23">
            <v>0</v>
          </cell>
          <cell r="W23">
            <v>8</v>
          </cell>
          <cell r="X23">
            <v>8</v>
          </cell>
          <cell r="Y23">
            <v>0</v>
          </cell>
          <cell r="Z23">
            <v>8</v>
          </cell>
          <cell r="AA23">
            <v>36</v>
          </cell>
          <cell r="AB23">
            <v>9</v>
          </cell>
          <cell r="AC23">
            <v>36</v>
          </cell>
          <cell r="AD23">
            <v>9</v>
          </cell>
          <cell r="AE23">
            <v>0</v>
          </cell>
          <cell r="AF23">
            <v>0</v>
          </cell>
          <cell r="AG23">
            <v>0</v>
          </cell>
          <cell r="AH23">
            <v>0</v>
          </cell>
          <cell r="AI23">
            <v>18</v>
          </cell>
          <cell r="AJ23">
            <v>18</v>
          </cell>
          <cell r="AK23">
            <v>0</v>
          </cell>
          <cell r="AL23">
            <v>18</v>
          </cell>
          <cell r="AM23" t="str">
            <v xml:space="preserve">Ananda NABILA AYUNINGTIAS,  sangat jujur, disiplin, dan sudah mampu meningkatkan sikap percaya diri, </v>
          </cell>
        </row>
        <row r="24">
          <cell r="A24">
            <v>14</v>
          </cell>
          <cell r="B24" t="str">
            <v>NARESWARI MASAYU PUSPANINGRUM</v>
          </cell>
          <cell r="C24">
            <v>20</v>
          </cell>
          <cell r="D24">
            <v>5</v>
          </cell>
          <cell r="E24">
            <v>20</v>
          </cell>
          <cell r="F24">
            <v>5</v>
          </cell>
          <cell r="G24">
            <v>0</v>
          </cell>
          <cell r="H24">
            <v>0</v>
          </cell>
          <cell r="I24">
            <v>0</v>
          </cell>
          <cell r="J24">
            <v>0</v>
          </cell>
          <cell r="K24">
            <v>10</v>
          </cell>
          <cell r="L24">
            <v>10</v>
          </cell>
          <cell r="M24">
            <v>0</v>
          </cell>
          <cell r="N24">
            <v>10</v>
          </cell>
          <cell r="O24">
            <v>16</v>
          </cell>
          <cell r="P24">
            <v>4</v>
          </cell>
          <cell r="Q24">
            <v>16</v>
          </cell>
          <cell r="R24">
            <v>4</v>
          </cell>
          <cell r="S24">
            <v>0</v>
          </cell>
          <cell r="T24">
            <v>0</v>
          </cell>
          <cell r="U24">
            <v>0</v>
          </cell>
          <cell r="V24">
            <v>0</v>
          </cell>
          <cell r="W24">
            <v>8</v>
          </cell>
          <cell r="X24">
            <v>8</v>
          </cell>
          <cell r="Y24">
            <v>0</v>
          </cell>
          <cell r="Z24">
            <v>8</v>
          </cell>
          <cell r="AA24">
            <v>36</v>
          </cell>
          <cell r="AB24">
            <v>9</v>
          </cell>
          <cell r="AC24">
            <v>36</v>
          </cell>
          <cell r="AD24">
            <v>9</v>
          </cell>
          <cell r="AE24">
            <v>0</v>
          </cell>
          <cell r="AF24">
            <v>0</v>
          </cell>
          <cell r="AG24">
            <v>0</v>
          </cell>
          <cell r="AH24">
            <v>0</v>
          </cell>
          <cell r="AI24">
            <v>18</v>
          </cell>
          <cell r="AJ24">
            <v>18</v>
          </cell>
          <cell r="AK24">
            <v>0</v>
          </cell>
          <cell r="AL24">
            <v>18</v>
          </cell>
          <cell r="AM24" t="str">
            <v xml:space="preserve">Ananda NARESWARI MASAYU PUSPANINGRUM,  sangat jujur, disiplin, dan sudah mampu meningkatkan sikap percaya diri, </v>
          </cell>
        </row>
        <row r="25">
          <cell r="A25">
            <v>15</v>
          </cell>
          <cell r="B25" t="str">
            <v>NOVA SASMYTA</v>
          </cell>
          <cell r="C25">
            <v>20</v>
          </cell>
          <cell r="D25">
            <v>5</v>
          </cell>
          <cell r="E25">
            <v>20</v>
          </cell>
          <cell r="F25">
            <v>5</v>
          </cell>
          <cell r="G25">
            <v>0</v>
          </cell>
          <cell r="H25">
            <v>0</v>
          </cell>
          <cell r="I25">
            <v>0</v>
          </cell>
          <cell r="J25">
            <v>0</v>
          </cell>
          <cell r="K25">
            <v>10</v>
          </cell>
          <cell r="L25">
            <v>10</v>
          </cell>
          <cell r="M25">
            <v>0</v>
          </cell>
          <cell r="N25">
            <v>10</v>
          </cell>
          <cell r="O25">
            <v>16</v>
          </cell>
          <cell r="P25">
            <v>4</v>
          </cell>
          <cell r="Q25">
            <v>16</v>
          </cell>
          <cell r="R25">
            <v>4</v>
          </cell>
          <cell r="S25">
            <v>0</v>
          </cell>
          <cell r="T25">
            <v>0</v>
          </cell>
          <cell r="U25">
            <v>0</v>
          </cell>
          <cell r="V25">
            <v>0</v>
          </cell>
          <cell r="W25">
            <v>8</v>
          </cell>
          <cell r="X25">
            <v>8</v>
          </cell>
          <cell r="Y25">
            <v>0</v>
          </cell>
          <cell r="Z25">
            <v>8</v>
          </cell>
          <cell r="AA25">
            <v>36</v>
          </cell>
          <cell r="AB25">
            <v>9</v>
          </cell>
          <cell r="AC25">
            <v>36</v>
          </cell>
          <cell r="AD25">
            <v>9</v>
          </cell>
          <cell r="AE25">
            <v>0</v>
          </cell>
          <cell r="AF25">
            <v>0</v>
          </cell>
          <cell r="AG25">
            <v>0</v>
          </cell>
          <cell r="AH25">
            <v>0</v>
          </cell>
          <cell r="AI25">
            <v>18</v>
          </cell>
          <cell r="AJ25">
            <v>18</v>
          </cell>
          <cell r="AK25">
            <v>0</v>
          </cell>
          <cell r="AL25">
            <v>18</v>
          </cell>
          <cell r="AM25" t="str">
            <v xml:space="preserve">Ananda NOVA SASMYTA,  sangat jujur, disiplin, dan sudah mampu meningkatkan sikap percaya diri, </v>
          </cell>
        </row>
        <row r="26">
          <cell r="A26">
            <v>16</v>
          </cell>
          <cell r="B26" t="str">
            <v>RIDHA RAHMATUL AULA RIDWAN</v>
          </cell>
          <cell r="C26">
            <v>20</v>
          </cell>
          <cell r="D26">
            <v>5</v>
          </cell>
          <cell r="E26">
            <v>20</v>
          </cell>
          <cell r="F26">
            <v>5</v>
          </cell>
          <cell r="G26">
            <v>0</v>
          </cell>
          <cell r="H26">
            <v>0</v>
          </cell>
          <cell r="I26">
            <v>0</v>
          </cell>
          <cell r="J26">
            <v>0</v>
          </cell>
          <cell r="K26">
            <v>10</v>
          </cell>
          <cell r="L26">
            <v>10</v>
          </cell>
          <cell r="M26">
            <v>0</v>
          </cell>
          <cell r="N26">
            <v>10</v>
          </cell>
          <cell r="O26">
            <v>16</v>
          </cell>
          <cell r="P26">
            <v>4</v>
          </cell>
          <cell r="Q26">
            <v>16</v>
          </cell>
          <cell r="R26">
            <v>4</v>
          </cell>
          <cell r="S26">
            <v>0</v>
          </cell>
          <cell r="T26">
            <v>0</v>
          </cell>
          <cell r="U26">
            <v>0</v>
          </cell>
          <cell r="V26">
            <v>0</v>
          </cell>
          <cell r="W26">
            <v>8</v>
          </cell>
          <cell r="X26">
            <v>8</v>
          </cell>
          <cell r="Y26">
            <v>0</v>
          </cell>
          <cell r="Z26">
            <v>8</v>
          </cell>
          <cell r="AA26">
            <v>36</v>
          </cell>
          <cell r="AB26">
            <v>9</v>
          </cell>
          <cell r="AC26">
            <v>36</v>
          </cell>
          <cell r="AD26">
            <v>9</v>
          </cell>
          <cell r="AE26">
            <v>0</v>
          </cell>
          <cell r="AF26">
            <v>0</v>
          </cell>
          <cell r="AG26">
            <v>0</v>
          </cell>
          <cell r="AH26">
            <v>0</v>
          </cell>
          <cell r="AI26">
            <v>18</v>
          </cell>
          <cell r="AJ26">
            <v>18</v>
          </cell>
          <cell r="AK26">
            <v>0</v>
          </cell>
          <cell r="AL26">
            <v>18</v>
          </cell>
          <cell r="AM26" t="str">
            <v xml:space="preserve">Ananda RIDHA RAHMATUL AULA RIDWAN,  sangat jujur, disiplin, dan sudah mampu meningkatkan sikap percaya diri, </v>
          </cell>
        </row>
        <row r="27">
          <cell r="A27">
            <v>17</v>
          </cell>
          <cell r="B27" t="str">
            <v>RIFDA SALSABILA PURNAMA</v>
          </cell>
          <cell r="C27">
            <v>20</v>
          </cell>
          <cell r="D27">
            <v>5</v>
          </cell>
          <cell r="E27">
            <v>20</v>
          </cell>
          <cell r="F27">
            <v>5</v>
          </cell>
          <cell r="G27">
            <v>0</v>
          </cell>
          <cell r="H27">
            <v>0</v>
          </cell>
          <cell r="I27">
            <v>0</v>
          </cell>
          <cell r="J27">
            <v>0</v>
          </cell>
          <cell r="K27">
            <v>10</v>
          </cell>
          <cell r="L27">
            <v>10</v>
          </cell>
          <cell r="M27">
            <v>0</v>
          </cell>
          <cell r="N27">
            <v>10</v>
          </cell>
          <cell r="O27">
            <v>16</v>
          </cell>
          <cell r="P27">
            <v>4</v>
          </cell>
          <cell r="Q27">
            <v>16</v>
          </cell>
          <cell r="R27">
            <v>4</v>
          </cell>
          <cell r="S27">
            <v>0</v>
          </cell>
          <cell r="T27">
            <v>0</v>
          </cell>
          <cell r="U27">
            <v>0</v>
          </cell>
          <cell r="V27">
            <v>0</v>
          </cell>
          <cell r="W27">
            <v>8</v>
          </cell>
          <cell r="X27">
            <v>8</v>
          </cell>
          <cell r="Y27">
            <v>0</v>
          </cell>
          <cell r="Z27">
            <v>8</v>
          </cell>
          <cell r="AA27">
            <v>36</v>
          </cell>
          <cell r="AB27">
            <v>9</v>
          </cell>
          <cell r="AC27">
            <v>36</v>
          </cell>
          <cell r="AD27">
            <v>9</v>
          </cell>
          <cell r="AE27">
            <v>0</v>
          </cell>
          <cell r="AF27">
            <v>0</v>
          </cell>
          <cell r="AG27">
            <v>0</v>
          </cell>
          <cell r="AH27">
            <v>0</v>
          </cell>
          <cell r="AI27">
            <v>18</v>
          </cell>
          <cell r="AJ27">
            <v>18</v>
          </cell>
          <cell r="AK27">
            <v>0</v>
          </cell>
          <cell r="AL27">
            <v>18</v>
          </cell>
          <cell r="AM27" t="str">
            <v xml:space="preserve">Ananda RIFDA SALSABILA PURNAMA,  sangat jujur, disiplin, dan sudah mampu meningkatkan sikap percaya diri, </v>
          </cell>
        </row>
        <row r="28">
          <cell r="A28">
            <v>18</v>
          </cell>
          <cell r="B28" t="str">
            <v>RIZKI INTAN KURNIAENDAH</v>
          </cell>
          <cell r="C28">
            <v>20</v>
          </cell>
          <cell r="D28">
            <v>5</v>
          </cell>
          <cell r="E28">
            <v>20</v>
          </cell>
          <cell r="F28">
            <v>5</v>
          </cell>
          <cell r="G28">
            <v>0</v>
          </cell>
          <cell r="H28">
            <v>0</v>
          </cell>
          <cell r="I28">
            <v>0</v>
          </cell>
          <cell r="J28">
            <v>0</v>
          </cell>
          <cell r="K28">
            <v>10</v>
          </cell>
          <cell r="L28">
            <v>10</v>
          </cell>
          <cell r="M28">
            <v>0</v>
          </cell>
          <cell r="N28">
            <v>10</v>
          </cell>
          <cell r="O28">
            <v>16</v>
          </cell>
          <cell r="P28">
            <v>4</v>
          </cell>
          <cell r="Q28">
            <v>16</v>
          </cell>
          <cell r="R28">
            <v>4</v>
          </cell>
          <cell r="S28">
            <v>0</v>
          </cell>
          <cell r="T28">
            <v>0</v>
          </cell>
          <cell r="U28">
            <v>0</v>
          </cell>
          <cell r="V28">
            <v>0</v>
          </cell>
          <cell r="W28">
            <v>8</v>
          </cell>
          <cell r="X28">
            <v>8</v>
          </cell>
          <cell r="Y28">
            <v>0</v>
          </cell>
          <cell r="Z28">
            <v>8</v>
          </cell>
          <cell r="AA28">
            <v>36</v>
          </cell>
          <cell r="AB28">
            <v>9</v>
          </cell>
          <cell r="AC28">
            <v>36</v>
          </cell>
          <cell r="AD28">
            <v>9</v>
          </cell>
          <cell r="AE28">
            <v>0</v>
          </cell>
          <cell r="AF28">
            <v>0</v>
          </cell>
          <cell r="AG28">
            <v>0</v>
          </cell>
          <cell r="AH28">
            <v>0</v>
          </cell>
          <cell r="AI28">
            <v>18</v>
          </cell>
          <cell r="AJ28">
            <v>18</v>
          </cell>
          <cell r="AK28">
            <v>0</v>
          </cell>
          <cell r="AL28">
            <v>18</v>
          </cell>
          <cell r="AM28" t="str">
            <v xml:space="preserve">Ananda RIZKI INTAN KURNIAENDAH,  sangat jujur, disiplin, dan sudah mampu meningkatkan sikap percaya diri, </v>
          </cell>
        </row>
        <row r="29">
          <cell r="A29">
            <v>19</v>
          </cell>
          <cell r="B29" t="str">
            <v>RIZKY FIRMANSYAH</v>
          </cell>
          <cell r="C29">
            <v>20</v>
          </cell>
          <cell r="D29">
            <v>5</v>
          </cell>
          <cell r="E29">
            <v>20</v>
          </cell>
          <cell r="F29">
            <v>5</v>
          </cell>
          <cell r="G29">
            <v>0</v>
          </cell>
          <cell r="H29">
            <v>0</v>
          </cell>
          <cell r="I29">
            <v>0</v>
          </cell>
          <cell r="J29">
            <v>0</v>
          </cell>
          <cell r="K29">
            <v>10</v>
          </cell>
          <cell r="L29">
            <v>10</v>
          </cell>
          <cell r="M29">
            <v>0</v>
          </cell>
          <cell r="N29">
            <v>10</v>
          </cell>
          <cell r="O29">
            <v>16</v>
          </cell>
          <cell r="P29">
            <v>4</v>
          </cell>
          <cell r="Q29">
            <v>16</v>
          </cell>
          <cell r="R29">
            <v>4</v>
          </cell>
          <cell r="S29">
            <v>0</v>
          </cell>
          <cell r="T29">
            <v>0</v>
          </cell>
          <cell r="U29">
            <v>0</v>
          </cell>
          <cell r="V29">
            <v>0</v>
          </cell>
          <cell r="W29">
            <v>8</v>
          </cell>
          <cell r="X29">
            <v>8</v>
          </cell>
          <cell r="Y29">
            <v>0</v>
          </cell>
          <cell r="Z29">
            <v>8</v>
          </cell>
          <cell r="AA29">
            <v>36</v>
          </cell>
          <cell r="AB29">
            <v>9</v>
          </cell>
          <cell r="AC29">
            <v>36</v>
          </cell>
          <cell r="AD29">
            <v>9</v>
          </cell>
          <cell r="AE29">
            <v>0</v>
          </cell>
          <cell r="AF29">
            <v>0</v>
          </cell>
          <cell r="AG29">
            <v>0</v>
          </cell>
          <cell r="AH29">
            <v>0</v>
          </cell>
          <cell r="AI29">
            <v>18</v>
          </cell>
          <cell r="AJ29">
            <v>18</v>
          </cell>
          <cell r="AK29">
            <v>0</v>
          </cell>
          <cell r="AL29">
            <v>18</v>
          </cell>
          <cell r="AM29" t="str">
            <v xml:space="preserve">Ananda RIZKY FIRMANSYAH,  sangat jujur, disiplin, dan sudah mampu meningkatkan sikap percaya diri, </v>
          </cell>
        </row>
        <row r="30">
          <cell r="A30">
            <v>20</v>
          </cell>
          <cell r="B30" t="str">
            <v>SAFIRA NUR LAYLA RAMADHANI</v>
          </cell>
          <cell r="C30">
            <v>20</v>
          </cell>
          <cell r="D30">
            <v>5</v>
          </cell>
          <cell r="E30">
            <v>20</v>
          </cell>
          <cell r="F30">
            <v>5</v>
          </cell>
          <cell r="G30">
            <v>0</v>
          </cell>
          <cell r="H30">
            <v>0</v>
          </cell>
          <cell r="I30">
            <v>0</v>
          </cell>
          <cell r="J30">
            <v>0</v>
          </cell>
          <cell r="K30">
            <v>10</v>
          </cell>
          <cell r="L30">
            <v>10</v>
          </cell>
          <cell r="M30">
            <v>0</v>
          </cell>
          <cell r="N30">
            <v>10</v>
          </cell>
          <cell r="O30">
            <v>16</v>
          </cell>
          <cell r="P30">
            <v>4</v>
          </cell>
          <cell r="Q30">
            <v>16</v>
          </cell>
          <cell r="R30">
            <v>4</v>
          </cell>
          <cell r="S30">
            <v>0</v>
          </cell>
          <cell r="T30">
            <v>0</v>
          </cell>
          <cell r="U30">
            <v>0</v>
          </cell>
          <cell r="V30">
            <v>0</v>
          </cell>
          <cell r="W30">
            <v>8</v>
          </cell>
          <cell r="X30">
            <v>8</v>
          </cell>
          <cell r="Y30">
            <v>0</v>
          </cell>
          <cell r="Z30">
            <v>8</v>
          </cell>
          <cell r="AA30">
            <v>36</v>
          </cell>
          <cell r="AB30">
            <v>9</v>
          </cell>
          <cell r="AC30">
            <v>36</v>
          </cell>
          <cell r="AD30">
            <v>9</v>
          </cell>
          <cell r="AE30">
            <v>0</v>
          </cell>
          <cell r="AF30">
            <v>0</v>
          </cell>
          <cell r="AG30">
            <v>0</v>
          </cell>
          <cell r="AH30">
            <v>0</v>
          </cell>
          <cell r="AI30">
            <v>18</v>
          </cell>
          <cell r="AJ30">
            <v>18</v>
          </cell>
          <cell r="AK30">
            <v>0</v>
          </cell>
          <cell r="AL30">
            <v>18</v>
          </cell>
          <cell r="AM30" t="str">
            <v xml:space="preserve">Ananda SAFIRA NUR LAYLA RAMADHANI,  sangat jujur, disiplin, dan sudah mampu meningkatkan sikap percaya diri, </v>
          </cell>
        </row>
        <row r="31">
          <cell r="A31">
            <v>21</v>
          </cell>
          <cell r="B31" t="str">
            <v>SHANASTRI RUFAIDA</v>
          </cell>
          <cell r="C31">
            <v>20</v>
          </cell>
          <cell r="D31">
            <v>5</v>
          </cell>
          <cell r="E31">
            <v>20</v>
          </cell>
          <cell r="F31">
            <v>5</v>
          </cell>
          <cell r="G31">
            <v>0</v>
          </cell>
          <cell r="H31">
            <v>0</v>
          </cell>
          <cell r="I31">
            <v>0</v>
          </cell>
          <cell r="J31">
            <v>0</v>
          </cell>
          <cell r="K31">
            <v>10</v>
          </cell>
          <cell r="L31">
            <v>10</v>
          </cell>
          <cell r="M31">
            <v>0</v>
          </cell>
          <cell r="N31">
            <v>10</v>
          </cell>
          <cell r="O31">
            <v>16</v>
          </cell>
          <cell r="P31">
            <v>4</v>
          </cell>
          <cell r="Q31">
            <v>16</v>
          </cell>
          <cell r="R31">
            <v>4</v>
          </cell>
          <cell r="S31">
            <v>0</v>
          </cell>
          <cell r="T31">
            <v>0</v>
          </cell>
          <cell r="U31">
            <v>0</v>
          </cell>
          <cell r="V31">
            <v>0</v>
          </cell>
          <cell r="W31">
            <v>8</v>
          </cell>
          <cell r="X31">
            <v>8</v>
          </cell>
          <cell r="Y31">
            <v>0</v>
          </cell>
          <cell r="Z31">
            <v>8</v>
          </cell>
          <cell r="AA31">
            <v>36</v>
          </cell>
          <cell r="AB31">
            <v>9</v>
          </cell>
          <cell r="AC31">
            <v>36</v>
          </cell>
          <cell r="AD31">
            <v>9</v>
          </cell>
          <cell r="AE31">
            <v>0</v>
          </cell>
          <cell r="AF31">
            <v>0</v>
          </cell>
          <cell r="AG31">
            <v>0</v>
          </cell>
          <cell r="AH31">
            <v>0</v>
          </cell>
          <cell r="AI31">
            <v>18</v>
          </cell>
          <cell r="AJ31">
            <v>18</v>
          </cell>
          <cell r="AK31">
            <v>0</v>
          </cell>
          <cell r="AL31">
            <v>18</v>
          </cell>
          <cell r="AM31" t="str">
            <v xml:space="preserve">Ananda SHANASTRI RUFAIDA,  sangat jujur, disiplin, dan sudah mampu meningkatkan sikap percaya diri, </v>
          </cell>
        </row>
        <row r="32">
          <cell r="A32">
            <v>22</v>
          </cell>
          <cell r="B32" t="str">
            <v>SHIAM SAHARA</v>
          </cell>
          <cell r="C32">
            <v>20</v>
          </cell>
          <cell r="D32">
            <v>5</v>
          </cell>
          <cell r="E32">
            <v>20</v>
          </cell>
          <cell r="F32">
            <v>5</v>
          </cell>
          <cell r="G32">
            <v>0</v>
          </cell>
          <cell r="H32">
            <v>0</v>
          </cell>
          <cell r="I32">
            <v>0</v>
          </cell>
          <cell r="J32">
            <v>0</v>
          </cell>
          <cell r="K32">
            <v>10</v>
          </cell>
          <cell r="L32">
            <v>10</v>
          </cell>
          <cell r="M32">
            <v>0</v>
          </cell>
          <cell r="N32">
            <v>10</v>
          </cell>
          <cell r="O32">
            <v>16</v>
          </cell>
          <cell r="P32">
            <v>4</v>
          </cell>
          <cell r="Q32">
            <v>16</v>
          </cell>
          <cell r="R32">
            <v>4</v>
          </cell>
          <cell r="S32">
            <v>0</v>
          </cell>
          <cell r="T32">
            <v>0</v>
          </cell>
          <cell r="U32">
            <v>0</v>
          </cell>
          <cell r="V32">
            <v>0</v>
          </cell>
          <cell r="W32">
            <v>8</v>
          </cell>
          <cell r="X32">
            <v>8</v>
          </cell>
          <cell r="Y32">
            <v>0</v>
          </cell>
          <cell r="Z32">
            <v>8</v>
          </cell>
          <cell r="AA32">
            <v>36</v>
          </cell>
          <cell r="AB32">
            <v>9</v>
          </cell>
          <cell r="AC32">
            <v>36</v>
          </cell>
          <cell r="AD32">
            <v>9</v>
          </cell>
          <cell r="AE32">
            <v>0</v>
          </cell>
          <cell r="AF32">
            <v>0</v>
          </cell>
          <cell r="AG32">
            <v>0</v>
          </cell>
          <cell r="AH32">
            <v>0</v>
          </cell>
          <cell r="AI32">
            <v>18</v>
          </cell>
          <cell r="AJ32">
            <v>18</v>
          </cell>
          <cell r="AK32">
            <v>0</v>
          </cell>
          <cell r="AL32">
            <v>18</v>
          </cell>
          <cell r="AM32" t="str">
            <v xml:space="preserve">Ananda SHIAM SAHARA,  sangat jujur, disiplin, dan sudah mampu meningkatkan sikap percaya diri, </v>
          </cell>
        </row>
        <row r="33">
          <cell r="A33">
            <v>23</v>
          </cell>
          <cell r="B33" t="str">
            <v>SUSAN APRILIA PUTRI</v>
          </cell>
          <cell r="C33">
            <v>20</v>
          </cell>
          <cell r="D33">
            <v>5</v>
          </cell>
          <cell r="E33">
            <v>20</v>
          </cell>
          <cell r="F33">
            <v>5</v>
          </cell>
          <cell r="G33">
            <v>0</v>
          </cell>
          <cell r="H33">
            <v>0</v>
          </cell>
          <cell r="I33">
            <v>0</v>
          </cell>
          <cell r="J33">
            <v>0</v>
          </cell>
          <cell r="K33">
            <v>10</v>
          </cell>
          <cell r="L33">
            <v>10</v>
          </cell>
          <cell r="M33">
            <v>0</v>
          </cell>
          <cell r="N33">
            <v>10</v>
          </cell>
          <cell r="O33">
            <v>16</v>
          </cell>
          <cell r="P33">
            <v>4</v>
          </cell>
          <cell r="Q33">
            <v>16</v>
          </cell>
          <cell r="R33">
            <v>4</v>
          </cell>
          <cell r="S33">
            <v>0</v>
          </cell>
          <cell r="T33">
            <v>0</v>
          </cell>
          <cell r="U33">
            <v>0</v>
          </cell>
          <cell r="V33">
            <v>0</v>
          </cell>
          <cell r="W33">
            <v>8</v>
          </cell>
          <cell r="X33">
            <v>8</v>
          </cell>
          <cell r="Y33">
            <v>0</v>
          </cell>
          <cell r="Z33">
            <v>8</v>
          </cell>
          <cell r="AA33">
            <v>36</v>
          </cell>
          <cell r="AB33">
            <v>9</v>
          </cell>
          <cell r="AC33">
            <v>36</v>
          </cell>
          <cell r="AD33">
            <v>9</v>
          </cell>
          <cell r="AE33">
            <v>0</v>
          </cell>
          <cell r="AF33">
            <v>0</v>
          </cell>
          <cell r="AG33">
            <v>0</v>
          </cell>
          <cell r="AH33">
            <v>0</v>
          </cell>
          <cell r="AI33">
            <v>18</v>
          </cell>
          <cell r="AJ33">
            <v>18</v>
          </cell>
          <cell r="AK33">
            <v>0</v>
          </cell>
          <cell r="AL33">
            <v>18</v>
          </cell>
          <cell r="AM33" t="str">
            <v xml:space="preserve">Ananda SUSAN APRILIA PUTRI,  sangat jujur, disiplin, dan sudah mampu meningkatkan sikap percaya diri, </v>
          </cell>
        </row>
        <row r="34">
          <cell r="A34">
            <v>24</v>
          </cell>
          <cell r="B34" t="str">
            <v>SYIFAUL CHUSNA BANATU ROHMI HADI</v>
          </cell>
          <cell r="C34">
            <v>20</v>
          </cell>
          <cell r="D34">
            <v>5</v>
          </cell>
          <cell r="E34">
            <v>20</v>
          </cell>
          <cell r="F34">
            <v>5</v>
          </cell>
          <cell r="G34">
            <v>0</v>
          </cell>
          <cell r="H34">
            <v>0</v>
          </cell>
          <cell r="I34">
            <v>0</v>
          </cell>
          <cell r="J34">
            <v>0</v>
          </cell>
          <cell r="K34">
            <v>10</v>
          </cell>
          <cell r="L34">
            <v>10</v>
          </cell>
          <cell r="M34">
            <v>0</v>
          </cell>
          <cell r="N34">
            <v>10</v>
          </cell>
          <cell r="O34">
            <v>16</v>
          </cell>
          <cell r="P34">
            <v>4</v>
          </cell>
          <cell r="Q34">
            <v>16</v>
          </cell>
          <cell r="R34">
            <v>4</v>
          </cell>
          <cell r="S34">
            <v>0</v>
          </cell>
          <cell r="T34">
            <v>0</v>
          </cell>
          <cell r="U34">
            <v>0</v>
          </cell>
          <cell r="V34">
            <v>0</v>
          </cell>
          <cell r="W34">
            <v>8</v>
          </cell>
          <cell r="X34">
            <v>8</v>
          </cell>
          <cell r="Y34">
            <v>0</v>
          </cell>
          <cell r="Z34">
            <v>8</v>
          </cell>
          <cell r="AA34">
            <v>36</v>
          </cell>
          <cell r="AB34">
            <v>9</v>
          </cell>
          <cell r="AC34">
            <v>36</v>
          </cell>
          <cell r="AD34">
            <v>9</v>
          </cell>
          <cell r="AE34">
            <v>0</v>
          </cell>
          <cell r="AF34">
            <v>0</v>
          </cell>
          <cell r="AG34">
            <v>0</v>
          </cell>
          <cell r="AH34">
            <v>0</v>
          </cell>
          <cell r="AI34">
            <v>18</v>
          </cell>
          <cell r="AJ34">
            <v>18</v>
          </cell>
          <cell r="AK34">
            <v>0</v>
          </cell>
          <cell r="AL34">
            <v>18</v>
          </cell>
          <cell r="AM34" t="str">
            <v xml:space="preserve">Ananda SYIFAUL CHUSNA BANATU ROHMI HADI,  sangat jujur, disiplin, dan sudah mampu meningkatkan sikap percaya diri, </v>
          </cell>
        </row>
        <row r="35">
          <cell r="A35">
            <v>25</v>
          </cell>
          <cell r="B35" t="str">
            <v>VANESSA VICKY AYU LESTARI</v>
          </cell>
          <cell r="C35">
            <v>20</v>
          </cell>
          <cell r="D35">
            <v>5</v>
          </cell>
          <cell r="E35">
            <v>20</v>
          </cell>
          <cell r="F35">
            <v>5</v>
          </cell>
          <cell r="G35">
            <v>0</v>
          </cell>
          <cell r="H35">
            <v>0</v>
          </cell>
          <cell r="I35">
            <v>0</v>
          </cell>
          <cell r="J35">
            <v>0</v>
          </cell>
          <cell r="K35">
            <v>10</v>
          </cell>
          <cell r="L35">
            <v>10</v>
          </cell>
          <cell r="M35">
            <v>0</v>
          </cell>
          <cell r="N35">
            <v>10</v>
          </cell>
          <cell r="O35">
            <v>16</v>
          </cell>
          <cell r="P35">
            <v>4</v>
          </cell>
          <cell r="Q35">
            <v>16</v>
          </cell>
          <cell r="R35">
            <v>4</v>
          </cell>
          <cell r="S35">
            <v>0</v>
          </cell>
          <cell r="T35">
            <v>0</v>
          </cell>
          <cell r="U35">
            <v>0</v>
          </cell>
          <cell r="V35">
            <v>0</v>
          </cell>
          <cell r="W35">
            <v>8</v>
          </cell>
          <cell r="X35">
            <v>8</v>
          </cell>
          <cell r="Y35">
            <v>0</v>
          </cell>
          <cell r="Z35">
            <v>8</v>
          </cell>
          <cell r="AA35">
            <v>36</v>
          </cell>
          <cell r="AB35">
            <v>9</v>
          </cell>
          <cell r="AC35">
            <v>36</v>
          </cell>
          <cell r="AD35">
            <v>9</v>
          </cell>
          <cell r="AE35">
            <v>0</v>
          </cell>
          <cell r="AF35">
            <v>0</v>
          </cell>
          <cell r="AG35">
            <v>0</v>
          </cell>
          <cell r="AH35">
            <v>0</v>
          </cell>
          <cell r="AI35">
            <v>18</v>
          </cell>
          <cell r="AJ35">
            <v>18</v>
          </cell>
          <cell r="AK35">
            <v>0</v>
          </cell>
          <cell r="AL35">
            <v>18</v>
          </cell>
          <cell r="AM35" t="str">
            <v xml:space="preserve">Ananda VANESSA VICKY AYU LESTARI,  sangat jujur, disiplin, dan sudah mampu meningkatkan sikap percaya diri, </v>
          </cell>
        </row>
        <row r="36">
          <cell r="A36">
            <v>26</v>
          </cell>
          <cell r="B36" t="str">
            <v>WIBI NUR FIRMANSYAH</v>
          </cell>
          <cell r="C36">
            <v>20</v>
          </cell>
          <cell r="D36">
            <v>5</v>
          </cell>
          <cell r="E36">
            <v>20</v>
          </cell>
          <cell r="F36">
            <v>5</v>
          </cell>
          <cell r="G36">
            <v>0</v>
          </cell>
          <cell r="H36">
            <v>0</v>
          </cell>
          <cell r="I36">
            <v>0</v>
          </cell>
          <cell r="J36">
            <v>0</v>
          </cell>
          <cell r="K36">
            <v>10</v>
          </cell>
          <cell r="L36">
            <v>10</v>
          </cell>
          <cell r="M36">
            <v>0</v>
          </cell>
          <cell r="N36">
            <v>10</v>
          </cell>
          <cell r="O36">
            <v>16</v>
          </cell>
          <cell r="P36">
            <v>4</v>
          </cell>
          <cell r="Q36">
            <v>16</v>
          </cell>
          <cell r="R36">
            <v>4</v>
          </cell>
          <cell r="S36">
            <v>0</v>
          </cell>
          <cell r="T36">
            <v>0</v>
          </cell>
          <cell r="U36">
            <v>0</v>
          </cell>
          <cell r="V36">
            <v>0</v>
          </cell>
          <cell r="W36">
            <v>8</v>
          </cell>
          <cell r="X36">
            <v>8</v>
          </cell>
          <cell r="Y36">
            <v>0</v>
          </cell>
          <cell r="Z36">
            <v>8</v>
          </cell>
          <cell r="AA36">
            <v>36</v>
          </cell>
          <cell r="AB36">
            <v>9</v>
          </cell>
          <cell r="AC36">
            <v>36</v>
          </cell>
          <cell r="AD36">
            <v>9</v>
          </cell>
          <cell r="AE36">
            <v>0</v>
          </cell>
          <cell r="AF36">
            <v>0</v>
          </cell>
          <cell r="AG36">
            <v>0</v>
          </cell>
          <cell r="AH36">
            <v>0</v>
          </cell>
          <cell r="AI36">
            <v>18</v>
          </cell>
          <cell r="AJ36">
            <v>18</v>
          </cell>
          <cell r="AK36">
            <v>0</v>
          </cell>
          <cell r="AL36">
            <v>18</v>
          </cell>
          <cell r="AM36" t="str">
            <v xml:space="preserve">Ananda WIBI NUR FIRMANSYAH,  sangat jujur, disiplin, dan sudah mampu meningkatkan sikap percaya diri, </v>
          </cell>
        </row>
        <row r="37">
          <cell r="A37">
            <v>27</v>
          </cell>
          <cell r="B37" t="str">
            <v>ZULFIDA NURUL MAZIDAH</v>
          </cell>
          <cell r="C37">
            <v>20</v>
          </cell>
          <cell r="D37">
            <v>5</v>
          </cell>
          <cell r="E37">
            <v>20</v>
          </cell>
          <cell r="F37">
            <v>5</v>
          </cell>
          <cell r="G37">
            <v>0</v>
          </cell>
          <cell r="H37">
            <v>0</v>
          </cell>
          <cell r="I37">
            <v>0</v>
          </cell>
          <cell r="J37">
            <v>0</v>
          </cell>
          <cell r="K37">
            <v>10</v>
          </cell>
          <cell r="L37">
            <v>10</v>
          </cell>
          <cell r="M37">
            <v>0</v>
          </cell>
          <cell r="N37">
            <v>10</v>
          </cell>
          <cell r="O37">
            <v>16</v>
          </cell>
          <cell r="P37">
            <v>4</v>
          </cell>
          <cell r="Q37">
            <v>16</v>
          </cell>
          <cell r="R37">
            <v>4</v>
          </cell>
          <cell r="S37">
            <v>0</v>
          </cell>
          <cell r="T37">
            <v>0</v>
          </cell>
          <cell r="U37">
            <v>0</v>
          </cell>
          <cell r="V37">
            <v>0</v>
          </cell>
          <cell r="W37">
            <v>8</v>
          </cell>
          <cell r="X37">
            <v>8</v>
          </cell>
          <cell r="Y37">
            <v>0</v>
          </cell>
          <cell r="Z37">
            <v>8</v>
          </cell>
          <cell r="AA37">
            <v>36</v>
          </cell>
          <cell r="AB37">
            <v>9</v>
          </cell>
          <cell r="AC37">
            <v>36</v>
          </cell>
          <cell r="AD37">
            <v>9</v>
          </cell>
          <cell r="AE37">
            <v>0</v>
          </cell>
          <cell r="AF37">
            <v>0</v>
          </cell>
          <cell r="AG37">
            <v>0</v>
          </cell>
          <cell r="AH37">
            <v>0</v>
          </cell>
          <cell r="AI37">
            <v>18</v>
          </cell>
          <cell r="AJ37">
            <v>18</v>
          </cell>
          <cell r="AK37">
            <v>0</v>
          </cell>
          <cell r="AL37">
            <v>18</v>
          </cell>
          <cell r="AM37" t="str">
            <v xml:space="preserve">Ananda ZULFIDA NURUL MAZIDAH,  sangat jujur, disiplin, dan sudah mampu meningkatkan sikap percaya diri, </v>
          </cell>
        </row>
        <row r="38">
          <cell r="A38">
            <v>28</v>
          </cell>
          <cell r="B38" t="str">
            <v>AZKA AFINA KHOIRUL IZA</v>
          </cell>
          <cell r="C38">
            <v>20</v>
          </cell>
          <cell r="D38">
            <v>5</v>
          </cell>
          <cell r="E38">
            <v>20</v>
          </cell>
          <cell r="F38">
            <v>5</v>
          </cell>
          <cell r="G38">
            <v>0</v>
          </cell>
          <cell r="H38">
            <v>0</v>
          </cell>
          <cell r="I38">
            <v>0</v>
          </cell>
          <cell r="J38">
            <v>0</v>
          </cell>
          <cell r="K38">
            <v>10</v>
          </cell>
          <cell r="L38">
            <v>10</v>
          </cell>
          <cell r="M38">
            <v>0</v>
          </cell>
          <cell r="N38">
            <v>10</v>
          </cell>
          <cell r="O38">
            <v>16</v>
          </cell>
          <cell r="P38">
            <v>4</v>
          </cell>
          <cell r="Q38">
            <v>16</v>
          </cell>
          <cell r="R38">
            <v>4</v>
          </cell>
          <cell r="S38">
            <v>0</v>
          </cell>
          <cell r="T38">
            <v>0</v>
          </cell>
          <cell r="U38">
            <v>0</v>
          </cell>
          <cell r="V38">
            <v>0</v>
          </cell>
          <cell r="W38">
            <v>8</v>
          </cell>
          <cell r="X38">
            <v>8</v>
          </cell>
          <cell r="Y38">
            <v>0</v>
          </cell>
          <cell r="Z38">
            <v>8</v>
          </cell>
          <cell r="AA38">
            <v>36</v>
          </cell>
          <cell r="AB38">
            <v>9</v>
          </cell>
          <cell r="AC38">
            <v>36</v>
          </cell>
          <cell r="AD38">
            <v>9</v>
          </cell>
          <cell r="AE38">
            <v>0</v>
          </cell>
          <cell r="AF38">
            <v>0</v>
          </cell>
          <cell r="AG38">
            <v>0</v>
          </cell>
          <cell r="AH38">
            <v>0</v>
          </cell>
          <cell r="AI38">
            <v>18</v>
          </cell>
          <cell r="AJ38">
            <v>18</v>
          </cell>
          <cell r="AK38">
            <v>0</v>
          </cell>
          <cell r="AL38">
            <v>18</v>
          </cell>
          <cell r="AM38" t="str">
            <v xml:space="preserve">Ananda AZKA AFINA KHOIRUL IZA,  sangat jujur, disiplin, dan sudah mampu meningkatkan sikap percaya diri, </v>
          </cell>
        </row>
        <row r="39">
          <cell r="A39">
            <v>29</v>
          </cell>
          <cell r="B39" t="str">
            <v>BAGUS WIDA KANAKA</v>
          </cell>
          <cell r="C39">
            <v>20</v>
          </cell>
          <cell r="D39">
            <v>5</v>
          </cell>
          <cell r="E39">
            <v>20</v>
          </cell>
          <cell r="F39">
            <v>5</v>
          </cell>
          <cell r="G39">
            <v>0</v>
          </cell>
          <cell r="H39">
            <v>0</v>
          </cell>
          <cell r="I39">
            <v>0</v>
          </cell>
          <cell r="J39">
            <v>0</v>
          </cell>
          <cell r="K39">
            <v>10</v>
          </cell>
          <cell r="L39">
            <v>10</v>
          </cell>
          <cell r="M39">
            <v>0</v>
          </cell>
          <cell r="N39">
            <v>10</v>
          </cell>
          <cell r="O39">
            <v>16</v>
          </cell>
          <cell r="P39">
            <v>4</v>
          </cell>
          <cell r="Q39">
            <v>16</v>
          </cell>
          <cell r="R39">
            <v>4</v>
          </cell>
          <cell r="S39">
            <v>0</v>
          </cell>
          <cell r="T39">
            <v>0</v>
          </cell>
          <cell r="U39">
            <v>0</v>
          </cell>
          <cell r="V39">
            <v>0</v>
          </cell>
          <cell r="W39">
            <v>8</v>
          </cell>
          <cell r="X39">
            <v>8</v>
          </cell>
          <cell r="Y39">
            <v>0</v>
          </cell>
          <cell r="Z39">
            <v>8</v>
          </cell>
          <cell r="AA39">
            <v>36</v>
          </cell>
          <cell r="AB39">
            <v>9</v>
          </cell>
          <cell r="AC39">
            <v>36</v>
          </cell>
          <cell r="AD39">
            <v>9</v>
          </cell>
          <cell r="AE39">
            <v>0</v>
          </cell>
          <cell r="AF39">
            <v>0</v>
          </cell>
          <cell r="AG39">
            <v>0</v>
          </cell>
          <cell r="AH39">
            <v>0</v>
          </cell>
          <cell r="AI39">
            <v>18</v>
          </cell>
          <cell r="AJ39">
            <v>18</v>
          </cell>
          <cell r="AK39">
            <v>0</v>
          </cell>
          <cell r="AL39">
            <v>18</v>
          </cell>
          <cell r="AM39" t="str">
            <v xml:space="preserve">Ananda BAGUS WIDA KANAKA,  sangat jujur, disiplin, dan sudah mampu meningkatkan sikap percaya diri, </v>
          </cell>
        </row>
        <row r="40">
          <cell r="A40">
            <v>30</v>
          </cell>
          <cell r="B40" t="str">
            <v>DENI FIRYA ATHALLAH PRADINAYA</v>
          </cell>
          <cell r="C40">
            <v>20</v>
          </cell>
          <cell r="D40">
            <v>5</v>
          </cell>
          <cell r="E40">
            <v>20</v>
          </cell>
          <cell r="F40">
            <v>5</v>
          </cell>
          <cell r="G40">
            <v>0</v>
          </cell>
          <cell r="H40">
            <v>0</v>
          </cell>
          <cell r="I40">
            <v>0</v>
          </cell>
          <cell r="J40">
            <v>0</v>
          </cell>
          <cell r="K40">
            <v>10</v>
          </cell>
          <cell r="L40">
            <v>10</v>
          </cell>
          <cell r="M40">
            <v>0</v>
          </cell>
          <cell r="N40">
            <v>10</v>
          </cell>
          <cell r="O40">
            <v>16</v>
          </cell>
          <cell r="P40">
            <v>4</v>
          </cell>
          <cell r="Q40">
            <v>16</v>
          </cell>
          <cell r="R40">
            <v>4</v>
          </cell>
          <cell r="S40">
            <v>0</v>
          </cell>
          <cell r="T40">
            <v>0</v>
          </cell>
          <cell r="U40">
            <v>0</v>
          </cell>
          <cell r="V40">
            <v>0</v>
          </cell>
          <cell r="W40">
            <v>8</v>
          </cell>
          <cell r="X40">
            <v>8</v>
          </cell>
          <cell r="Y40">
            <v>0</v>
          </cell>
          <cell r="Z40">
            <v>8</v>
          </cell>
          <cell r="AA40">
            <v>36</v>
          </cell>
          <cell r="AB40">
            <v>9</v>
          </cell>
          <cell r="AC40">
            <v>36</v>
          </cell>
          <cell r="AD40">
            <v>9</v>
          </cell>
          <cell r="AE40">
            <v>0</v>
          </cell>
          <cell r="AF40">
            <v>0</v>
          </cell>
          <cell r="AG40">
            <v>0</v>
          </cell>
          <cell r="AH40">
            <v>0</v>
          </cell>
          <cell r="AI40">
            <v>18</v>
          </cell>
          <cell r="AJ40">
            <v>18</v>
          </cell>
          <cell r="AK40">
            <v>0</v>
          </cell>
          <cell r="AL40">
            <v>18</v>
          </cell>
          <cell r="AM40" t="str">
            <v xml:space="preserve">Ananda DENI FIRYA ATHALLAH PRADINAYA,  sangat jujur, disiplin, dan sudah mampu meningkatkan sikap percaya diri, </v>
          </cell>
        </row>
        <row r="41">
          <cell r="A41">
            <v>31</v>
          </cell>
          <cell r="B41" t="str">
            <v>DEWI GALUH MULANSARI</v>
          </cell>
          <cell r="C41">
            <v>20</v>
          </cell>
          <cell r="D41">
            <v>5</v>
          </cell>
          <cell r="E41">
            <v>20</v>
          </cell>
          <cell r="F41">
            <v>5</v>
          </cell>
          <cell r="G41">
            <v>0</v>
          </cell>
          <cell r="H41">
            <v>0</v>
          </cell>
          <cell r="I41">
            <v>0</v>
          </cell>
          <cell r="J41">
            <v>0</v>
          </cell>
          <cell r="K41">
            <v>10</v>
          </cell>
          <cell r="L41">
            <v>10</v>
          </cell>
          <cell r="M41">
            <v>0</v>
          </cell>
          <cell r="N41">
            <v>10</v>
          </cell>
          <cell r="O41">
            <v>16</v>
          </cell>
          <cell r="P41">
            <v>4</v>
          </cell>
          <cell r="Q41">
            <v>16</v>
          </cell>
          <cell r="R41">
            <v>4</v>
          </cell>
          <cell r="S41">
            <v>0</v>
          </cell>
          <cell r="T41">
            <v>0</v>
          </cell>
          <cell r="U41">
            <v>0</v>
          </cell>
          <cell r="V41">
            <v>0</v>
          </cell>
          <cell r="W41">
            <v>8</v>
          </cell>
          <cell r="X41">
            <v>8</v>
          </cell>
          <cell r="Y41">
            <v>0</v>
          </cell>
          <cell r="Z41">
            <v>8</v>
          </cell>
          <cell r="AA41">
            <v>36</v>
          </cell>
          <cell r="AB41">
            <v>9</v>
          </cell>
          <cell r="AC41">
            <v>36</v>
          </cell>
          <cell r="AD41">
            <v>9</v>
          </cell>
          <cell r="AE41">
            <v>0</v>
          </cell>
          <cell r="AF41">
            <v>0</v>
          </cell>
          <cell r="AG41">
            <v>0</v>
          </cell>
          <cell r="AH41">
            <v>0</v>
          </cell>
          <cell r="AI41">
            <v>18</v>
          </cell>
          <cell r="AJ41">
            <v>18</v>
          </cell>
          <cell r="AK41">
            <v>0</v>
          </cell>
          <cell r="AL41">
            <v>18</v>
          </cell>
          <cell r="AM41" t="str">
            <v xml:space="preserve">Ananda DEWI GALUH MULANSARI,  sangat jujur, disiplin, dan sudah mampu meningkatkan sikap percaya diri, </v>
          </cell>
        </row>
        <row r="42">
          <cell r="A42">
            <v>32</v>
          </cell>
          <cell r="B42" t="str">
            <v>DIAN PUJI LESTARI</v>
          </cell>
          <cell r="C42">
            <v>20</v>
          </cell>
          <cell r="D42">
            <v>5</v>
          </cell>
          <cell r="E42">
            <v>20</v>
          </cell>
          <cell r="F42">
            <v>5</v>
          </cell>
          <cell r="G42">
            <v>0</v>
          </cell>
          <cell r="H42">
            <v>0</v>
          </cell>
          <cell r="I42">
            <v>0</v>
          </cell>
          <cell r="J42">
            <v>0</v>
          </cell>
          <cell r="K42">
            <v>10</v>
          </cell>
          <cell r="L42">
            <v>10</v>
          </cell>
          <cell r="M42">
            <v>0</v>
          </cell>
          <cell r="N42">
            <v>10</v>
          </cell>
          <cell r="O42">
            <v>16</v>
          </cell>
          <cell r="P42">
            <v>4</v>
          </cell>
          <cell r="Q42">
            <v>16</v>
          </cell>
          <cell r="R42">
            <v>4</v>
          </cell>
          <cell r="S42">
            <v>0</v>
          </cell>
          <cell r="T42">
            <v>0</v>
          </cell>
          <cell r="U42">
            <v>0</v>
          </cell>
          <cell r="V42">
            <v>0</v>
          </cell>
          <cell r="W42">
            <v>8</v>
          </cell>
          <cell r="X42">
            <v>8</v>
          </cell>
          <cell r="Y42">
            <v>0</v>
          </cell>
          <cell r="Z42">
            <v>8</v>
          </cell>
          <cell r="AA42">
            <v>36</v>
          </cell>
          <cell r="AB42">
            <v>9</v>
          </cell>
          <cell r="AC42">
            <v>36</v>
          </cell>
          <cell r="AD42">
            <v>9</v>
          </cell>
          <cell r="AE42">
            <v>0</v>
          </cell>
          <cell r="AF42">
            <v>0</v>
          </cell>
          <cell r="AG42">
            <v>0</v>
          </cell>
          <cell r="AH42">
            <v>0</v>
          </cell>
          <cell r="AI42">
            <v>18</v>
          </cell>
          <cell r="AJ42">
            <v>18</v>
          </cell>
          <cell r="AK42">
            <v>0</v>
          </cell>
          <cell r="AL42">
            <v>18</v>
          </cell>
          <cell r="AM42" t="str">
            <v xml:space="preserve">Ananda DIAN PUJI LESTARI,  sangat jujur, disiplin, dan sudah mampu meningkatkan sikap percaya diri, </v>
          </cell>
        </row>
        <row r="43">
          <cell r="A43">
            <v>33</v>
          </cell>
          <cell r="B43" t="str">
            <v>Hafidz Langgeng Prasetyo</v>
          </cell>
          <cell r="C43">
            <v>20</v>
          </cell>
          <cell r="D43">
            <v>5</v>
          </cell>
          <cell r="E43">
            <v>20</v>
          </cell>
          <cell r="F43">
            <v>5</v>
          </cell>
          <cell r="G43">
            <v>0</v>
          </cell>
          <cell r="H43">
            <v>0</v>
          </cell>
          <cell r="I43">
            <v>0</v>
          </cell>
          <cell r="J43">
            <v>0</v>
          </cell>
          <cell r="K43">
            <v>10</v>
          </cell>
          <cell r="L43">
            <v>10</v>
          </cell>
          <cell r="M43">
            <v>0</v>
          </cell>
          <cell r="N43">
            <v>10</v>
          </cell>
          <cell r="O43">
            <v>16</v>
          </cell>
          <cell r="P43">
            <v>4</v>
          </cell>
          <cell r="Q43">
            <v>16</v>
          </cell>
          <cell r="R43">
            <v>4</v>
          </cell>
          <cell r="S43">
            <v>0</v>
          </cell>
          <cell r="T43">
            <v>0</v>
          </cell>
          <cell r="U43">
            <v>0</v>
          </cell>
          <cell r="V43">
            <v>0</v>
          </cell>
          <cell r="W43">
            <v>8</v>
          </cell>
          <cell r="X43">
            <v>8</v>
          </cell>
          <cell r="Y43">
            <v>0</v>
          </cell>
          <cell r="Z43">
            <v>8</v>
          </cell>
          <cell r="AA43">
            <v>36</v>
          </cell>
          <cell r="AB43">
            <v>9</v>
          </cell>
          <cell r="AC43">
            <v>36</v>
          </cell>
          <cell r="AD43">
            <v>9</v>
          </cell>
          <cell r="AE43">
            <v>0</v>
          </cell>
          <cell r="AF43">
            <v>0</v>
          </cell>
          <cell r="AG43">
            <v>0</v>
          </cell>
          <cell r="AH43">
            <v>0</v>
          </cell>
          <cell r="AI43">
            <v>18</v>
          </cell>
          <cell r="AJ43">
            <v>18</v>
          </cell>
          <cell r="AK43">
            <v>0</v>
          </cell>
          <cell r="AL43">
            <v>18</v>
          </cell>
          <cell r="AM43" t="str">
            <v xml:space="preserve">Ananda Hafidz Langgeng Prasetyo,  sangat jujur, disiplin, dan sudah mampu meningkatkan sikap percaya diri, </v>
          </cell>
        </row>
        <row r="44">
          <cell r="A44">
            <v>34</v>
          </cell>
          <cell r="B44" t="str">
            <v>JALU ARTHA AJI MANGGALA HANDOKO</v>
          </cell>
          <cell r="C44">
            <v>20</v>
          </cell>
          <cell r="D44">
            <v>5</v>
          </cell>
          <cell r="E44">
            <v>20</v>
          </cell>
          <cell r="F44">
            <v>5</v>
          </cell>
          <cell r="G44">
            <v>0</v>
          </cell>
          <cell r="H44">
            <v>0</v>
          </cell>
          <cell r="I44">
            <v>0</v>
          </cell>
          <cell r="J44">
            <v>0</v>
          </cell>
          <cell r="K44">
            <v>10</v>
          </cell>
          <cell r="L44">
            <v>10</v>
          </cell>
          <cell r="M44">
            <v>0</v>
          </cell>
          <cell r="N44">
            <v>10</v>
          </cell>
          <cell r="O44">
            <v>16</v>
          </cell>
          <cell r="P44">
            <v>4</v>
          </cell>
          <cell r="Q44">
            <v>16</v>
          </cell>
          <cell r="R44">
            <v>4</v>
          </cell>
          <cell r="S44">
            <v>0</v>
          </cell>
          <cell r="T44">
            <v>0</v>
          </cell>
          <cell r="U44">
            <v>0</v>
          </cell>
          <cell r="V44">
            <v>0</v>
          </cell>
          <cell r="W44">
            <v>8</v>
          </cell>
          <cell r="X44">
            <v>8</v>
          </cell>
          <cell r="Y44">
            <v>0</v>
          </cell>
          <cell r="Z44">
            <v>8</v>
          </cell>
          <cell r="AA44">
            <v>36</v>
          </cell>
          <cell r="AB44">
            <v>9</v>
          </cell>
          <cell r="AC44">
            <v>36</v>
          </cell>
          <cell r="AD44">
            <v>9</v>
          </cell>
          <cell r="AE44">
            <v>0</v>
          </cell>
          <cell r="AF44">
            <v>0</v>
          </cell>
          <cell r="AG44">
            <v>0</v>
          </cell>
          <cell r="AH44">
            <v>0</v>
          </cell>
          <cell r="AI44">
            <v>18</v>
          </cell>
          <cell r="AJ44">
            <v>18</v>
          </cell>
          <cell r="AK44">
            <v>0</v>
          </cell>
          <cell r="AL44">
            <v>18</v>
          </cell>
          <cell r="AM44" t="str">
            <v xml:space="preserve">Ananda JALU ARTHA AJI MANGGALA HANDOKO,  sangat jujur, disiplin, dan sudah mampu meningkatkan sikap percaya diri, </v>
          </cell>
        </row>
        <row r="45">
          <cell r="A45">
            <v>35</v>
          </cell>
          <cell r="B45" t="str">
            <v>LAURENDHO RADIEFCA MURDIONO</v>
          </cell>
          <cell r="C45">
            <v>20</v>
          </cell>
          <cell r="D45">
            <v>5</v>
          </cell>
          <cell r="E45">
            <v>20</v>
          </cell>
          <cell r="F45">
            <v>5</v>
          </cell>
          <cell r="G45">
            <v>0</v>
          </cell>
          <cell r="H45">
            <v>0</v>
          </cell>
          <cell r="I45">
            <v>0</v>
          </cell>
          <cell r="J45">
            <v>0</v>
          </cell>
          <cell r="K45">
            <v>10</v>
          </cell>
          <cell r="L45">
            <v>10</v>
          </cell>
          <cell r="M45">
            <v>0</v>
          </cell>
          <cell r="N45">
            <v>10</v>
          </cell>
          <cell r="O45">
            <v>16</v>
          </cell>
          <cell r="P45">
            <v>4</v>
          </cell>
          <cell r="Q45">
            <v>16</v>
          </cell>
          <cell r="R45">
            <v>4</v>
          </cell>
          <cell r="S45">
            <v>0</v>
          </cell>
          <cell r="T45">
            <v>0</v>
          </cell>
          <cell r="U45">
            <v>0</v>
          </cell>
          <cell r="V45">
            <v>0</v>
          </cell>
          <cell r="W45">
            <v>8</v>
          </cell>
          <cell r="X45">
            <v>8</v>
          </cell>
          <cell r="Y45">
            <v>0</v>
          </cell>
          <cell r="Z45">
            <v>8</v>
          </cell>
          <cell r="AA45">
            <v>36</v>
          </cell>
          <cell r="AB45">
            <v>9</v>
          </cell>
          <cell r="AC45">
            <v>36</v>
          </cell>
          <cell r="AD45">
            <v>9</v>
          </cell>
          <cell r="AE45">
            <v>0</v>
          </cell>
          <cell r="AF45">
            <v>0</v>
          </cell>
          <cell r="AG45">
            <v>0</v>
          </cell>
          <cell r="AH45">
            <v>0</v>
          </cell>
          <cell r="AI45">
            <v>18</v>
          </cell>
          <cell r="AJ45">
            <v>18</v>
          </cell>
          <cell r="AK45">
            <v>0</v>
          </cell>
          <cell r="AL45">
            <v>18</v>
          </cell>
          <cell r="AM45" t="str">
            <v xml:space="preserve">Ananda LAURENDHO RADIEFCA MURDIONO,  sangat jujur, disiplin, dan sudah mampu meningkatkan sikap percaya diri, </v>
          </cell>
        </row>
        <row r="46">
          <cell r="A46">
            <v>36</v>
          </cell>
          <cell r="B46" t="str">
            <v>MARSYA MAYDINA DWI RISQITA</v>
          </cell>
          <cell r="C46">
            <v>20</v>
          </cell>
          <cell r="D46">
            <v>5</v>
          </cell>
          <cell r="E46">
            <v>20</v>
          </cell>
          <cell r="F46">
            <v>5</v>
          </cell>
          <cell r="G46">
            <v>0</v>
          </cell>
          <cell r="H46">
            <v>0</v>
          </cell>
          <cell r="I46">
            <v>0</v>
          </cell>
          <cell r="J46">
            <v>0</v>
          </cell>
          <cell r="K46">
            <v>10</v>
          </cell>
          <cell r="L46">
            <v>10</v>
          </cell>
          <cell r="M46">
            <v>0</v>
          </cell>
          <cell r="N46">
            <v>10</v>
          </cell>
          <cell r="O46">
            <v>16</v>
          </cell>
          <cell r="P46">
            <v>4</v>
          </cell>
          <cell r="Q46">
            <v>16</v>
          </cell>
          <cell r="R46">
            <v>4</v>
          </cell>
          <cell r="S46">
            <v>0</v>
          </cell>
          <cell r="T46">
            <v>0</v>
          </cell>
          <cell r="U46">
            <v>0</v>
          </cell>
          <cell r="V46">
            <v>0</v>
          </cell>
          <cell r="W46">
            <v>8</v>
          </cell>
          <cell r="X46">
            <v>8</v>
          </cell>
          <cell r="Y46">
            <v>0</v>
          </cell>
          <cell r="Z46">
            <v>8</v>
          </cell>
          <cell r="AA46">
            <v>36</v>
          </cell>
          <cell r="AB46">
            <v>9</v>
          </cell>
          <cell r="AC46">
            <v>36</v>
          </cell>
          <cell r="AD46">
            <v>9</v>
          </cell>
          <cell r="AE46">
            <v>0</v>
          </cell>
          <cell r="AF46">
            <v>0</v>
          </cell>
          <cell r="AG46">
            <v>0</v>
          </cell>
          <cell r="AH46">
            <v>0</v>
          </cell>
          <cell r="AI46">
            <v>18</v>
          </cell>
          <cell r="AJ46">
            <v>18</v>
          </cell>
          <cell r="AK46">
            <v>0</v>
          </cell>
          <cell r="AL46">
            <v>18</v>
          </cell>
          <cell r="AM46" t="str">
            <v xml:space="preserve">Ananda MARSYA MAYDINA DWI RISQITA,  sangat jujur, disiplin, dan sudah mampu meningkatkan sikap percaya diri, </v>
          </cell>
        </row>
        <row r="47">
          <cell r="A47">
            <v>37</v>
          </cell>
          <cell r="B47" t="str">
            <v>MILA SARASWATI</v>
          </cell>
          <cell r="C47">
            <v>20</v>
          </cell>
          <cell r="D47">
            <v>5</v>
          </cell>
          <cell r="E47">
            <v>20</v>
          </cell>
          <cell r="F47">
            <v>5</v>
          </cell>
          <cell r="G47">
            <v>0</v>
          </cell>
          <cell r="H47">
            <v>0</v>
          </cell>
          <cell r="I47">
            <v>0</v>
          </cell>
          <cell r="J47">
            <v>0</v>
          </cell>
          <cell r="K47">
            <v>10</v>
          </cell>
          <cell r="L47">
            <v>10</v>
          </cell>
          <cell r="M47">
            <v>0</v>
          </cell>
          <cell r="N47">
            <v>10</v>
          </cell>
          <cell r="O47">
            <v>16</v>
          </cell>
          <cell r="P47">
            <v>4</v>
          </cell>
          <cell r="Q47">
            <v>16</v>
          </cell>
          <cell r="R47">
            <v>4</v>
          </cell>
          <cell r="S47">
            <v>0</v>
          </cell>
          <cell r="T47">
            <v>0</v>
          </cell>
          <cell r="U47">
            <v>0</v>
          </cell>
          <cell r="V47">
            <v>0</v>
          </cell>
          <cell r="W47">
            <v>8</v>
          </cell>
          <cell r="X47">
            <v>8</v>
          </cell>
          <cell r="Y47">
            <v>0</v>
          </cell>
          <cell r="Z47">
            <v>8</v>
          </cell>
          <cell r="AA47">
            <v>36</v>
          </cell>
          <cell r="AB47">
            <v>9</v>
          </cell>
          <cell r="AC47">
            <v>36</v>
          </cell>
          <cell r="AD47">
            <v>9</v>
          </cell>
          <cell r="AE47">
            <v>0</v>
          </cell>
          <cell r="AF47">
            <v>0</v>
          </cell>
          <cell r="AG47">
            <v>0</v>
          </cell>
          <cell r="AH47">
            <v>0</v>
          </cell>
          <cell r="AI47">
            <v>18</v>
          </cell>
          <cell r="AJ47">
            <v>18</v>
          </cell>
          <cell r="AK47">
            <v>0</v>
          </cell>
          <cell r="AL47">
            <v>18</v>
          </cell>
          <cell r="AM47" t="str">
            <v xml:space="preserve">Ananda MILA SARASWATI,  sangat jujur, disiplin, dan sudah mampu meningkatkan sikap percaya diri, </v>
          </cell>
        </row>
        <row r="48">
          <cell r="A48">
            <v>38</v>
          </cell>
          <cell r="B48" t="str">
            <v>MUHAMMAD ARKAN ALLY RACHMAD</v>
          </cell>
          <cell r="C48">
            <v>20</v>
          </cell>
          <cell r="D48">
            <v>5</v>
          </cell>
          <cell r="E48">
            <v>20</v>
          </cell>
          <cell r="F48">
            <v>5</v>
          </cell>
          <cell r="G48">
            <v>0</v>
          </cell>
          <cell r="H48">
            <v>0</v>
          </cell>
          <cell r="I48">
            <v>0</v>
          </cell>
          <cell r="J48">
            <v>0</v>
          </cell>
          <cell r="K48">
            <v>10</v>
          </cell>
          <cell r="L48">
            <v>10</v>
          </cell>
          <cell r="M48">
            <v>0</v>
          </cell>
          <cell r="N48">
            <v>10</v>
          </cell>
          <cell r="O48">
            <v>16</v>
          </cell>
          <cell r="P48">
            <v>4</v>
          </cell>
          <cell r="Q48">
            <v>16</v>
          </cell>
          <cell r="R48">
            <v>4</v>
          </cell>
          <cell r="S48">
            <v>0</v>
          </cell>
          <cell r="T48">
            <v>0</v>
          </cell>
          <cell r="U48">
            <v>0</v>
          </cell>
          <cell r="V48">
            <v>0</v>
          </cell>
          <cell r="W48">
            <v>8</v>
          </cell>
          <cell r="X48">
            <v>8</v>
          </cell>
          <cell r="Y48">
            <v>0</v>
          </cell>
          <cell r="Z48">
            <v>8</v>
          </cell>
          <cell r="AA48">
            <v>36</v>
          </cell>
          <cell r="AB48">
            <v>9</v>
          </cell>
          <cell r="AC48">
            <v>36</v>
          </cell>
          <cell r="AD48">
            <v>9</v>
          </cell>
          <cell r="AE48">
            <v>0</v>
          </cell>
          <cell r="AF48">
            <v>0</v>
          </cell>
          <cell r="AG48">
            <v>0</v>
          </cell>
          <cell r="AH48">
            <v>0</v>
          </cell>
          <cell r="AI48">
            <v>18</v>
          </cell>
          <cell r="AJ48">
            <v>18</v>
          </cell>
          <cell r="AK48">
            <v>0</v>
          </cell>
          <cell r="AL48">
            <v>18</v>
          </cell>
          <cell r="AM48" t="str">
            <v xml:space="preserve">Ananda MUHAMMAD ARKAN ALLY RACHMAD,  sangat jujur, disiplin, dan sudah mampu meningkatkan sikap percaya diri, </v>
          </cell>
        </row>
        <row r="49">
          <cell r="A49">
            <v>39</v>
          </cell>
          <cell r="B49" t="str">
            <v>MUHAMMAD REVIAN ABDULLOH FAQIH</v>
          </cell>
          <cell r="C49">
            <v>20</v>
          </cell>
          <cell r="D49">
            <v>5</v>
          </cell>
          <cell r="E49">
            <v>20</v>
          </cell>
          <cell r="F49">
            <v>5</v>
          </cell>
          <cell r="G49">
            <v>0</v>
          </cell>
          <cell r="H49">
            <v>0</v>
          </cell>
          <cell r="I49">
            <v>0</v>
          </cell>
          <cell r="J49">
            <v>0</v>
          </cell>
          <cell r="K49">
            <v>10</v>
          </cell>
          <cell r="L49">
            <v>10</v>
          </cell>
          <cell r="M49">
            <v>0</v>
          </cell>
          <cell r="N49">
            <v>10</v>
          </cell>
          <cell r="O49">
            <v>16</v>
          </cell>
          <cell r="P49">
            <v>4</v>
          </cell>
          <cell r="Q49">
            <v>16</v>
          </cell>
          <cell r="R49">
            <v>4</v>
          </cell>
          <cell r="S49">
            <v>0</v>
          </cell>
          <cell r="T49">
            <v>0</v>
          </cell>
          <cell r="U49">
            <v>0</v>
          </cell>
          <cell r="V49">
            <v>0</v>
          </cell>
          <cell r="W49">
            <v>8</v>
          </cell>
          <cell r="X49">
            <v>8</v>
          </cell>
          <cell r="Y49">
            <v>0</v>
          </cell>
          <cell r="Z49">
            <v>8</v>
          </cell>
          <cell r="AA49">
            <v>36</v>
          </cell>
          <cell r="AB49">
            <v>9</v>
          </cell>
          <cell r="AC49">
            <v>36</v>
          </cell>
          <cell r="AD49">
            <v>9</v>
          </cell>
          <cell r="AE49">
            <v>0</v>
          </cell>
          <cell r="AF49">
            <v>0</v>
          </cell>
          <cell r="AG49">
            <v>0</v>
          </cell>
          <cell r="AH49">
            <v>0</v>
          </cell>
          <cell r="AI49">
            <v>18</v>
          </cell>
          <cell r="AJ49">
            <v>18</v>
          </cell>
          <cell r="AK49">
            <v>0</v>
          </cell>
          <cell r="AL49">
            <v>18</v>
          </cell>
          <cell r="AM49" t="str">
            <v xml:space="preserve">Ananda MUHAMMAD REVIAN ABDULLOH FAQIH,  sangat jujur, disiplin, dan sudah mampu meningkatkan sikap percaya diri, </v>
          </cell>
        </row>
        <row r="50">
          <cell r="A50">
            <v>40</v>
          </cell>
          <cell r="B50" t="str">
            <v>NABILA AYUNINGTIAS</v>
          </cell>
          <cell r="C50">
            <v>20</v>
          </cell>
          <cell r="D50">
            <v>5</v>
          </cell>
          <cell r="E50">
            <v>20</v>
          </cell>
          <cell r="F50">
            <v>5</v>
          </cell>
          <cell r="G50">
            <v>0</v>
          </cell>
          <cell r="H50">
            <v>0</v>
          </cell>
          <cell r="I50">
            <v>0</v>
          </cell>
          <cell r="J50">
            <v>0</v>
          </cell>
          <cell r="K50">
            <v>10</v>
          </cell>
          <cell r="L50">
            <v>10</v>
          </cell>
          <cell r="M50">
            <v>0</v>
          </cell>
          <cell r="N50">
            <v>10</v>
          </cell>
          <cell r="O50">
            <v>16</v>
          </cell>
          <cell r="P50">
            <v>4</v>
          </cell>
          <cell r="Q50">
            <v>16</v>
          </cell>
          <cell r="R50">
            <v>4</v>
          </cell>
          <cell r="S50">
            <v>0</v>
          </cell>
          <cell r="T50">
            <v>0</v>
          </cell>
          <cell r="U50">
            <v>0</v>
          </cell>
          <cell r="V50">
            <v>0</v>
          </cell>
          <cell r="W50">
            <v>8</v>
          </cell>
          <cell r="X50">
            <v>8</v>
          </cell>
          <cell r="Y50">
            <v>0</v>
          </cell>
          <cell r="Z50">
            <v>8</v>
          </cell>
          <cell r="AA50">
            <v>36</v>
          </cell>
          <cell r="AB50">
            <v>9</v>
          </cell>
          <cell r="AC50">
            <v>36</v>
          </cell>
          <cell r="AD50">
            <v>9</v>
          </cell>
          <cell r="AE50">
            <v>0</v>
          </cell>
          <cell r="AF50">
            <v>0</v>
          </cell>
          <cell r="AG50">
            <v>0</v>
          </cell>
          <cell r="AH50">
            <v>0</v>
          </cell>
          <cell r="AI50">
            <v>18</v>
          </cell>
          <cell r="AJ50">
            <v>18</v>
          </cell>
          <cell r="AK50">
            <v>0</v>
          </cell>
          <cell r="AL50">
            <v>18</v>
          </cell>
          <cell r="AM50" t="str">
            <v xml:space="preserve">Ananda NABILA AYUNINGTIAS,  sangat jujur, disiplin, dan sudah mampu meningkatkan sikap percaya diri, </v>
          </cell>
        </row>
        <row r="51">
          <cell r="A51">
            <v>41</v>
          </cell>
          <cell r="B51" t="str">
            <v>NARESWARI MASAYU PUSPANINGRUM</v>
          </cell>
          <cell r="C51">
            <v>20</v>
          </cell>
          <cell r="D51">
            <v>5</v>
          </cell>
          <cell r="E51">
            <v>20</v>
          </cell>
          <cell r="F51">
            <v>5</v>
          </cell>
          <cell r="G51">
            <v>0</v>
          </cell>
          <cell r="H51">
            <v>0</v>
          </cell>
          <cell r="I51">
            <v>0</v>
          </cell>
          <cell r="J51">
            <v>0</v>
          </cell>
          <cell r="K51">
            <v>10</v>
          </cell>
          <cell r="L51">
            <v>10</v>
          </cell>
          <cell r="M51">
            <v>0</v>
          </cell>
          <cell r="N51">
            <v>10</v>
          </cell>
          <cell r="O51">
            <v>16</v>
          </cell>
          <cell r="P51">
            <v>4</v>
          </cell>
          <cell r="Q51">
            <v>16</v>
          </cell>
          <cell r="R51">
            <v>4</v>
          </cell>
          <cell r="S51">
            <v>0</v>
          </cell>
          <cell r="T51">
            <v>0</v>
          </cell>
          <cell r="U51">
            <v>0</v>
          </cell>
          <cell r="V51">
            <v>0</v>
          </cell>
          <cell r="W51">
            <v>8</v>
          </cell>
          <cell r="X51">
            <v>8</v>
          </cell>
          <cell r="Y51">
            <v>0</v>
          </cell>
          <cell r="Z51">
            <v>8</v>
          </cell>
          <cell r="AA51">
            <v>36</v>
          </cell>
          <cell r="AB51">
            <v>9</v>
          </cell>
          <cell r="AC51">
            <v>36</v>
          </cell>
          <cell r="AD51">
            <v>9</v>
          </cell>
          <cell r="AE51">
            <v>0</v>
          </cell>
          <cell r="AF51">
            <v>0</v>
          </cell>
          <cell r="AG51">
            <v>0</v>
          </cell>
          <cell r="AH51">
            <v>0</v>
          </cell>
          <cell r="AI51">
            <v>18</v>
          </cell>
          <cell r="AJ51">
            <v>18</v>
          </cell>
          <cell r="AK51">
            <v>0</v>
          </cell>
          <cell r="AL51">
            <v>18</v>
          </cell>
          <cell r="AM51" t="str">
            <v xml:space="preserve">Ananda NARESWARI MASAYU PUSPANINGRUM,  sangat jujur, disiplin, dan sudah mampu meningkatkan sikap percaya diri, </v>
          </cell>
        </row>
        <row r="52">
          <cell r="A52">
            <v>42</v>
          </cell>
          <cell r="B52" t="str">
            <v>NOVA SASMYTA</v>
          </cell>
          <cell r="C52">
            <v>20</v>
          </cell>
          <cell r="D52">
            <v>5</v>
          </cell>
          <cell r="E52">
            <v>20</v>
          </cell>
          <cell r="F52">
            <v>5</v>
          </cell>
          <cell r="G52">
            <v>0</v>
          </cell>
          <cell r="H52">
            <v>0</v>
          </cell>
          <cell r="I52">
            <v>0</v>
          </cell>
          <cell r="J52">
            <v>0</v>
          </cell>
          <cell r="K52">
            <v>10</v>
          </cell>
          <cell r="L52">
            <v>10</v>
          </cell>
          <cell r="M52">
            <v>0</v>
          </cell>
          <cell r="N52">
            <v>10</v>
          </cell>
          <cell r="O52">
            <v>16</v>
          </cell>
          <cell r="P52">
            <v>4</v>
          </cell>
          <cell r="Q52">
            <v>16</v>
          </cell>
          <cell r="R52">
            <v>4</v>
          </cell>
          <cell r="S52">
            <v>0</v>
          </cell>
          <cell r="T52">
            <v>0</v>
          </cell>
          <cell r="U52">
            <v>0</v>
          </cell>
          <cell r="V52">
            <v>0</v>
          </cell>
          <cell r="W52">
            <v>8</v>
          </cell>
          <cell r="X52">
            <v>8</v>
          </cell>
          <cell r="Y52">
            <v>0</v>
          </cell>
          <cell r="Z52">
            <v>8</v>
          </cell>
          <cell r="AA52">
            <v>36</v>
          </cell>
          <cell r="AB52">
            <v>9</v>
          </cell>
          <cell r="AC52">
            <v>36</v>
          </cell>
          <cell r="AD52">
            <v>9</v>
          </cell>
          <cell r="AE52">
            <v>0</v>
          </cell>
          <cell r="AF52">
            <v>0</v>
          </cell>
          <cell r="AG52">
            <v>0</v>
          </cell>
          <cell r="AH52">
            <v>0</v>
          </cell>
          <cell r="AI52">
            <v>18</v>
          </cell>
          <cell r="AJ52">
            <v>18</v>
          </cell>
          <cell r="AK52">
            <v>0</v>
          </cell>
          <cell r="AL52">
            <v>18</v>
          </cell>
          <cell r="AM52" t="str">
            <v xml:space="preserve">Ananda NOVA SASMYTA,  sangat jujur, disiplin, dan sudah mampu meningkatkan sikap percaya diri, </v>
          </cell>
        </row>
        <row r="53">
          <cell r="A53">
            <v>43</v>
          </cell>
          <cell r="B53" t="str">
            <v>RIDHA RAHMATUL AULA RIDWAN</v>
          </cell>
          <cell r="C53">
            <v>20</v>
          </cell>
          <cell r="D53">
            <v>5</v>
          </cell>
          <cell r="E53">
            <v>20</v>
          </cell>
          <cell r="F53">
            <v>5</v>
          </cell>
          <cell r="G53">
            <v>0</v>
          </cell>
          <cell r="H53">
            <v>0</v>
          </cell>
          <cell r="I53">
            <v>0</v>
          </cell>
          <cell r="J53">
            <v>0</v>
          </cell>
          <cell r="K53">
            <v>10</v>
          </cell>
          <cell r="L53">
            <v>10</v>
          </cell>
          <cell r="M53">
            <v>0</v>
          </cell>
          <cell r="N53">
            <v>10</v>
          </cell>
          <cell r="O53">
            <v>16</v>
          </cell>
          <cell r="P53">
            <v>4</v>
          </cell>
          <cell r="Q53">
            <v>16</v>
          </cell>
          <cell r="R53">
            <v>4</v>
          </cell>
          <cell r="S53">
            <v>0</v>
          </cell>
          <cell r="T53">
            <v>0</v>
          </cell>
          <cell r="U53">
            <v>0</v>
          </cell>
          <cell r="V53">
            <v>0</v>
          </cell>
          <cell r="W53">
            <v>8</v>
          </cell>
          <cell r="X53">
            <v>8</v>
          </cell>
          <cell r="Y53">
            <v>0</v>
          </cell>
          <cell r="Z53">
            <v>8</v>
          </cell>
          <cell r="AA53">
            <v>36</v>
          </cell>
          <cell r="AB53">
            <v>9</v>
          </cell>
          <cell r="AC53">
            <v>36</v>
          </cell>
          <cell r="AD53">
            <v>9</v>
          </cell>
          <cell r="AE53">
            <v>0</v>
          </cell>
          <cell r="AF53">
            <v>0</v>
          </cell>
          <cell r="AG53">
            <v>0</v>
          </cell>
          <cell r="AH53">
            <v>0</v>
          </cell>
          <cell r="AI53">
            <v>18</v>
          </cell>
          <cell r="AJ53">
            <v>18</v>
          </cell>
          <cell r="AK53">
            <v>0</v>
          </cell>
          <cell r="AL53">
            <v>18</v>
          </cell>
          <cell r="AM53" t="str">
            <v xml:space="preserve">Ananda RIDHA RAHMATUL AULA RIDWAN,  sangat jujur, disiplin, dan sudah mampu meningkatkan sikap percaya diri, </v>
          </cell>
        </row>
        <row r="54">
          <cell r="A54">
            <v>44</v>
          </cell>
          <cell r="B54" t="str">
            <v>RIFDA SALSABILA PURNAMA</v>
          </cell>
          <cell r="C54">
            <v>20</v>
          </cell>
          <cell r="D54">
            <v>5</v>
          </cell>
          <cell r="E54">
            <v>20</v>
          </cell>
          <cell r="F54">
            <v>5</v>
          </cell>
          <cell r="G54">
            <v>0</v>
          </cell>
          <cell r="H54">
            <v>0</v>
          </cell>
          <cell r="I54">
            <v>0</v>
          </cell>
          <cell r="J54">
            <v>0</v>
          </cell>
          <cell r="K54">
            <v>10</v>
          </cell>
          <cell r="L54">
            <v>10</v>
          </cell>
          <cell r="M54">
            <v>0</v>
          </cell>
          <cell r="N54">
            <v>10</v>
          </cell>
          <cell r="O54">
            <v>16</v>
          </cell>
          <cell r="P54">
            <v>4</v>
          </cell>
          <cell r="Q54">
            <v>16</v>
          </cell>
          <cell r="R54">
            <v>4</v>
          </cell>
          <cell r="S54">
            <v>0</v>
          </cell>
          <cell r="T54">
            <v>0</v>
          </cell>
          <cell r="U54">
            <v>0</v>
          </cell>
          <cell r="V54">
            <v>0</v>
          </cell>
          <cell r="W54">
            <v>8</v>
          </cell>
          <cell r="X54">
            <v>8</v>
          </cell>
          <cell r="Y54">
            <v>0</v>
          </cell>
          <cell r="Z54">
            <v>8</v>
          </cell>
          <cell r="AA54">
            <v>36</v>
          </cell>
          <cell r="AB54">
            <v>9</v>
          </cell>
          <cell r="AC54">
            <v>36</v>
          </cell>
          <cell r="AD54">
            <v>9</v>
          </cell>
          <cell r="AE54">
            <v>0</v>
          </cell>
          <cell r="AF54">
            <v>0</v>
          </cell>
          <cell r="AG54">
            <v>0</v>
          </cell>
          <cell r="AH54">
            <v>0</v>
          </cell>
          <cell r="AI54">
            <v>18</v>
          </cell>
          <cell r="AJ54">
            <v>18</v>
          </cell>
          <cell r="AK54">
            <v>0</v>
          </cell>
          <cell r="AL54">
            <v>18</v>
          </cell>
          <cell r="AM54" t="str">
            <v xml:space="preserve">Ananda RIFDA SALSABILA PURNAMA,  sangat jujur, disiplin, dan sudah mampu meningkatkan sikap percaya diri, </v>
          </cell>
        </row>
        <row r="55">
          <cell r="A55">
            <v>45</v>
          </cell>
          <cell r="B55" t="str">
            <v>RIZKI INTAN KURNIAENDAH</v>
          </cell>
          <cell r="C55">
            <v>20</v>
          </cell>
          <cell r="D55">
            <v>5</v>
          </cell>
          <cell r="E55">
            <v>20</v>
          </cell>
          <cell r="F55">
            <v>5</v>
          </cell>
          <cell r="G55">
            <v>0</v>
          </cell>
          <cell r="H55">
            <v>0</v>
          </cell>
          <cell r="I55">
            <v>0</v>
          </cell>
          <cell r="J55">
            <v>0</v>
          </cell>
          <cell r="K55">
            <v>10</v>
          </cell>
          <cell r="L55">
            <v>10</v>
          </cell>
          <cell r="M55">
            <v>0</v>
          </cell>
          <cell r="N55">
            <v>10</v>
          </cell>
          <cell r="O55">
            <v>16</v>
          </cell>
          <cell r="P55">
            <v>4</v>
          </cell>
          <cell r="Q55">
            <v>16</v>
          </cell>
          <cell r="R55">
            <v>4</v>
          </cell>
          <cell r="S55">
            <v>0</v>
          </cell>
          <cell r="T55">
            <v>0</v>
          </cell>
          <cell r="U55">
            <v>0</v>
          </cell>
          <cell r="V55">
            <v>0</v>
          </cell>
          <cell r="W55">
            <v>8</v>
          </cell>
          <cell r="X55">
            <v>8</v>
          </cell>
          <cell r="Y55">
            <v>0</v>
          </cell>
          <cell r="Z55">
            <v>8</v>
          </cell>
          <cell r="AA55">
            <v>36</v>
          </cell>
          <cell r="AB55">
            <v>9</v>
          </cell>
          <cell r="AC55">
            <v>36</v>
          </cell>
          <cell r="AD55">
            <v>9</v>
          </cell>
          <cell r="AE55">
            <v>0</v>
          </cell>
          <cell r="AF55">
            <v>0</v>
          </cell>
          <cell r="AG55">
            <v>0</v>
          </cell>
          <cell r="AH55">
            <v>0</v>
          </cell>
          <cell r="AI55">
            <v>18</v>
          </cell>
          <cell r="AJ55">
            <v>18</v>
          </cell>
          <cell r="AK55">
            <v>0</v>
          </cell>
          <cell r="AL55">
            <v>18</v>
          </cell>
          <cell r="AM55" t="str">
            <v xml:space="preserve">Ananda RIZKI INTAN KURNIAENDAH,  sangat jujur, disiplin, dan sudah mampu meningkatkan sikap percaya diri, </v>
          </cell>
        </row>
        <row r="56">
          <cell r="A56">
            <v>46</v>
          </cell>
          <cell r="B56" t="str">
            <v>RIZKY FIRMANSYAH</v>
          </cell>
          <cell r="C56">
            <v>20</v>
          </cell>
          <cell r="D56">
            <v>5</v>
          </cell>
          <cell r="E56">
            <v>20</v>
          </cell>
          <cell r="F56">
            <v>5</v>
          </cell>
          <cell r="G56">
            <v>0</v>
          </cell>
          <cell r="H56">
            <v>0</v>
          </cell>
          <cell r="I56">
            <v>0</v>
          </cell>
          <cell r="J56">
            <v>0</v>
          </cell>
          <cell r="K56">
            <v>10</v>
          </cell>
          <cell r="L56">
            <v>10</v>
          </cell>
          <cell r="M56">
            <v>0</v>
          </cell>
          <cell r="N56">
            <v>10</v>
          </cell>
          <cell r="O56">
            <v>16</v>
          </cell>
          <cell r="P56">
            <v>4</v>
          </cell>
          <cell r="Q56">
            <v>16</v>
          </cell>
          <cell r="R56">
            <v>4</v>
          </cell>
          <cell r="S56">
            <v>0</v>
          </cell>
          <cell r="T56">
            <v>0</v>
          </cell>
          <cell r="U56">
            <v>0</v>
          </cell>
          <cell r="V56">
            <v>0</v>
          </cell>
          <cell r="W56">
            <v>8</v>
          </cell>
          <cell r="X56">
            <v>8</v>
          </cell>
          <cell r="Y56">
            <v>0</v>
          </cell>
          <cell r="Z56">
            <v>8</v>
          </cell>
          <cell r="AA56">
            <v>36</v>
          </cell>
          <cell r="AB56">
            <v>9</v>
          </cell>
          <cell r="AC56">
            <v>36</v>
          </cell>
          <cell r="AD56">
            <v>9</v>
          </cell>
          <cell r="AE56">
            <v>0</v>
          </cell>
          <cell r="AF56">
            <v>0</v>
          </cell>
          <cell r="AG56">
            <v>0</v>
          </cell>
          <cell r="AH56">
            <v>0</v>
          </cell>
          <cell r="AI56">
            <v>18</v>
          </cell>
          <cell r="AJ56">
            <v>18</v>
          </cell>
          <cell r="AK56">
            <v>0</v>
          </cell>
          <cell r="AL56">
            <v>18</v>
          </cell>
          <cell r="AM56" t="str">
            <v xml:space="preserve">Ananda RIZKY FIRMANSYAH,  sangat jujur, disiplin, dan sudah mampu meningkatkan sikap percaya diri, </v>
          </cell>
        </row>
        <row r="57">
          <cell r="A57">
            <v>47</v>
          </cell>
          <cell r="B57" t="str">
            <v>SAFIRA NUR LAYLA RAMADHANI</v>
          </cell>
          <cell r="C57">
            <v>20</v>
          </cell>
          <cell r="D57">
            <v>5</v>
          </cell>
          <cell r="E57">
            <v>20</v>
          </cell>
          <cell r="F57">
            <v>5</v>
          </cell>
          <cell r="G57">
            <v>0</v>
          </cell>
          <cell r="H57">
            <v>0</v>
          </cell>
          <cell r="I57">
            <v>0</v>
          </cell>
          <cell r="J57">
            <v>0</v>
          </cell>
          <cell r="K57">
            <v>10</v>
          </cell>
          <cell r="L57">
            <v>10</v>
          </cell>
          <cell r="M57">
            <v>0</v>
          </cell>
          <cell r="N57">
            <v>10</v>
          </cell>
          <cell r="O57">
            <v>16</v>
          </cell>
          <cell r="P57">
            <v>4</v>
          </cell>
          <cell r="Q57">
            <v>16</v>
          </cell>
          <cell r="R57">
            <v>4</v>
          </cell>
          <cell r="S57">
            <v>0</v>
          </cell>
          <cell r="T57">
            <v>0</v>
          </cell>
          <cell r="U57">
            <v>0</v>
          </cell>
          <cell r="V57">
            <v>0</v>
          </cell>
          <cell r="W57">
            <v>8</v>
          </cell>
          <cell r="X57">
            <v>8</v>
          </cell>
          <cell r="Y57">
            <v>0</v>
          </cell>
          <cell r="Z57">
            <v>8</v>
          </cell>
          <cell r="AA57">
            <v>36</v>
          </cell>
          <cell r="AB57">
            <v>9</v>
          </cell>
          <cell r="AC57">
            <v>36</v>
          </cell>
          <cell r="AD57">
            <v>9</v>
          </cell>
          <cell r="AE57">
            <v>0</v>
          </cell>
          <cell r="AF57">
            <v>0</v>
          </cell>
          <cell r="AG57">
            <v>0</v>
          </cell>
          <cell r="AH57">
            <v>0</v>
          </cell>
          <cell r="AI57">
            <v>18</v>
          </cell>
          <cell r="AJ57">
            <v>18</v>
          </cell>
          <cell r="AK57">
            <v>0</v>
          </cell>
          <cell r="AL57">
            <v>18</v>
          </cell>
          <cell r="AM57" t="str">
            <v xml:space="preserve">Ananda SAFIRA NUR LAYLA RAMADHANI,  sangat jujur, disiplin, dan sudah mampu meningkatkan sikap percaya diri, </v>
          </cell>
        </row>
        <row r="58">
          <cell r="A58">
            <v>48</v>
          </cell>
          <cell r="B58" t="str">
            <v>SHANASTRI RUFAIDA</v>
          </cell>
          <cell r="C58">
            <v>20</v>
          </cell>
          <cell r="D58">
            <v>5</v>
          </cell>
          <cell r="E58">
            <v>20</v>
          </cell>
          <cell r="F58">
            <v>5</v>
          </cell>
          <cell r="G58">
            <v>0</v>
          </cell>
          <cell r="H58">
            <v>0</v>
          </cell>
          <cell r="I58">
            <v>0</v>
          </cell>
          <cell r="J58">
            <v>0</v>
          </cell>
          <cell r="K58">
            <v>10</v>
          </cell>
          <cell r="L58">
            <v>10</v>
          </cell>
          <cell r="M58">
            <v>0</v>
          </cell>
          <cell r="N58">
            <v>10</v>
          </cell>
          <cell r="O58">
            <v>16</v>
          </cell>
          <cell r="P58">
            <v>4</v>
          </cell>
          <cell r="Q58">
            <v>16</v>
          </cell>
          <cell r="R58">
            <v>4</v>
          </cell>
          <cell r="S58">
            <v>0</v>
          </cell>
          <cell r="T58">
            <v>0</v>
          </cell>
          <cell r="U58">
            <v>0</v>
          </cell>
          <cell r="V58">
            <v>0</v>
          </cell>
          <cell r="W58">
            <v>8</v>
          </cell>
          <cell r="X58">
            <v>8</v>
          </cell>
          <cell r="Y58">
            <v>0</v>
          </cell>
          <cell r="Z58">
            <v>8</v>
          </cell>
          <cell r="AA58">
            <v>36</v>
          </cell>
          <cell r="AB58">
            <v>9</v>
          </cell>
          <cell r="AC58">
            <v>36</v>
          </cell>
          <cell r="AD58">
            <v>9</v>
          </cell>
          <cell r="AE58">
            <v>0</v>
          </cell>
          <cell r="AF58">
            <v>0</v>
          </cell>
          <cell r="AG58">
            <v>0</v>
          </cell>
          <cell r="AH58">
            <v>0</v>
          </cell>
          <cell r="AI58">
            <v>18</v>
          </cell>
          <cell r="AJ58">
            <v>18</v>
          </cell>
          <cell r="AK58">
            <v>0</v>
          </cell>
          <cell r="AL58">
            <v>18</v>
          </cell>
          <cell r="AM58" t="str">
            <v xml:space="preserve">Ananda SHANASTRI RUFAIDA,  sangat jujur, disiplin, dan sudah mampu meningkatkan sikap percaya diri, </v>
          </cell>
        </row>
        <row r="59">
          <cell r="A59">
            <v>49</v>
          </cell>
          <cell r="B59" t="str">
            <v>SHIAM SAHARA</v>
          </cell>
          <cell r="C59">
            <v>20</v>
          </cell>
          <cell r="D59">
            <v>5</v>
          </cell>
          <cell r="E59">
            <v>20</v>
          </cell>
          <cell r="F59">
            <v>5</v>
          </cell>
          <cell r="G59">
            <v>0</v>
          </cell>
          <cell r="H59">
            <v>0</v>
          </cell>
          <cell r="I59">
            <v>0</v>
          </cell>
          <cell r="J59">
            <v>0</v>
          </cell>
          <cell r="K59">
            <v>10</v>
          </cell>
          <cell r="L59">
            <v>10</v>
          </cell>
          <cell r="M59">
            <v>0</v>
          </cell>
          <cell r="N59">
            <v>10</v>
          </cell>
          <cell r="O59">
            <v>16</v>
          </cell>
          <cell r="P59">
            <v>4</v>
          </cell>
          <cell r="Q59">
            <v>16</v>
          </cell>
          <cell r="R59">
            <v>4</v>
          </cell>
          <cell r="S59">
            <v>0</v>
          </cell>
          <cell r="T59">
            <v>0</v>
          </cell>
          <cell r="U59">
            <v>0</v>
          </cell>
          <cell r="V59">
            <v>0</v>
          </cell>
          <cell r="W59">
            <v>8</v>
          </cell>
          <cell r="X59">
            <v>8</v>
          </cell>
          <cell r="Y59">
            <v>0</v>
          </cell>
          <cell r="Z59">
            <v>8</v>
          </cell>
          <cell r="AA59">
            <v>36</v>
          </cell>
          <cell r="AB59">
            <v>9</v>
          </cell>
          <cell r="AC59">
            <v>36</v>
          </cell>
          <cell r="AD59">
            <v>9</v>
          </cell>
          <cell r="AE59">
            <v>0</v>
          </cell>
          <cell r="AF59">
            <v>0</v>
          </cell>
          <cell r="AG59">
            <v>0</v>
          </cell>
          <cell r="AH59">
            <v>0</v>
          </cell>
          <cell r="AI59">
            <v>18</v>
          </cell>
          <cell r="AJ59">
            <v>18</v>
          </cell>
          <cell r="AK59">
            <v>0</v>
          </cell>
          <cell r="AL59">
            <v>18</v>
          </cell>
          <cell r="AM59" t="str">
            <v xml:space="preserve">Ananda SHIAM SAHARA,  sangat jujur, disiplin, dan sudah mampu meningkatkan sikap percaya diri, </v>
          </cell>
        </row>
        <row r="60">
          <cell r="A60">
            <v>50</v>
          </cell>
          <cell r="B60" t="str">
            <v>SUSAN APRILIA PUTRI</v>
          </cell>
          <cell r="C60">
            <v>20</v>
          </cell>
          <cell r="D60">
            <v>5</v>
          </cell>
          <cell r="E60">
            <v>20</v>
          </cell>
          <cell r="F60">
            <v>5</v>
          </cell>
          <cell r="G60">
            <v>0</v>
          </cell>
          <cell r="H60">
            <v>0</v>
          </cell>
          <cell r="I60">
            <v>0</v>
          </cell>
          <cell r="J60">
            <v>0</v>
          </cell>
          <cell r="K60">
            <v>10</v>
          </cell>
          <cell r="L60">
            <v>10</v>
          </cell>
          <cell r="M60">
            <v>0</v>
          </cell>
          <cell r="N60">
            <v>10</v>
          </cell>
          <cell r="O60">
            <v>16</v>
          </cell>
          <cell r="P60">
            <v>4</v>
          </cell>
          <cell r="Q60">
            <v>16</v>
          </cell>
          <cell r="R60">
            <v>4</v>
          </cell>
          <cell r="S60">
            <v>0</v>
          </cell>
          <cell r="T60">
            <v>0</v>
          </cell>
          <cell r="U60">
            <v>0</v>
          </cell>
          <cell r="V60">
            <v>0</v>
          </cell>
          <cell r="W60">
            <v>8</v>
          </cell>
          <cell r="X60">
            <v>8</v>
          </cell>
          <cell r="Y60">
            <v>0</v>
          </cell>
          <cell r="Z60">
            <v>8</v>
          </cell>
          <cell r="AA60">
            <v>36</v>
          </cell>
          <cell r="AB60">
            <v>9</v>
          </cell>
          <cell r="AC60">
            <v>36</v>
          </cell>
          <cell r="AD60">
            <v>9</v>
          </cell>
          <cell r="AE60">
            <v>0</v>
          </cell>
          <cell r="AF60">
            <v>0</v>
          </cell>
          <cell r="AG60">
            <v>0</v>
          </cell>
          <cell r="AH60">
            <v>0</v>
          </cell>
          <cell r="AI60">
            <v>18</v>
          </cell>
          <cell r="AJ60">
            <v>18</v>
          </cell>
          <cell r="AK60">
            <v>0</v>
          </cell>
          <cell r="AL60">
            <v>18</v>
          </cell>
          <cell r="AM60" t="str">
            <v xml:space="preserve">Ananda SUSAN APRILIA PUTRI,  sangat jujur, disiplin, dan sudah mampu meningkatkan sikap percaya diri, </v>
          </cell>
        </row>
      </sheetData>
      <sheetData sheetId="12"/>
      <sheetData sheetId="13"/>
      <sheetData sheetId="14"/>
      <sheetData sheetId="15"/>
      <sheetData sheetId="16">
        <row r="4">
          <cell r="B4">
            <v>1</v>
          </cell>
          <cell r="C4" t="str">
            <v>AZKA AFINA KHOIRUL IZA</v>
          </cell>
          <cell r="D4">
            <v>79.791666666666671</v>
          </cell>
          <cell r="E4" t="str">
            <v>B</v>
          </cell>
          <cell r="F4" t="str">
            <v xml:space="preserve">Ananda Azka Afina Khoirul Iza baik dalam mengetahui gerak tari kreasi daerah.  Cukup dalam mengetahui karya seni rupa teknik tempel. </v>
          </cell>
        </row>
        <row r="5">
          <cell r="B5">
            <v>2</v>
          </cell>
          <cell r="C5" t="str">
            <v>BAGUS WIDA KANAKA</v>
          </cell>
          <cell r="D5">
            <v>79.791666666666671</v>
          </cell>
          <cell r="E5" t="str">
            <v>B</v>
          </cell>
          <cell r="F5" t="str">
            <v xml:space="preserve">Ananda Bagus Wida Kanaka baik dalam mengetahui gerak tari kreasi daerah.  Cukup dalam mengetahui karya seni rupa teknik tempel. </v>
          </cell>
        </row>
        <row r="6">
          <cell r="B6">
            <v>3</v>
          </cell>
          <cell r="C6" t="str">
            <v>DENI FIRYA ATHALLAH PRADINAYA</v>
          </cell>
          <cell r="D6">
            <v>79.791666666666671</v>
          </cell>
          <cell r="E6" t="str">
            <v>B</v>
          </cell>
          <cell r="F6" t="str">
            <v xml:space="preserve">Ananda Deni Firya Athallah Pradinaya baik dalam mengetahui gerak tari kreasi daerah.  Cukup dalam mengetahui karya seni rupa teknik tempel. </v>
          </cell>
        </row>
        <row r="7">
          <cell r="B7">
            <v>4</v>
          </cell>
          <cell r="C7" t="str">
            <v>DEWI GALUH MULANSARI</v>
          </cell>
          <cell r="D7">
            <v>79.791666666666671</v>
          </cell>
          <cell r="E7" t="str">
            <v>B</v>
          </cell>
          <cell r="F7" t="str">
            <v xml:space="preserve">Ananda Dewi Galuh Mulansari baik dalam mengetahui gerak tari kreasi daerah.  Cukup dalam mengetahui karya seni rupa teknik tempel. </v>
          </cell>
        </row>
        <row r="8">
          <cell r="B8">
            <v>5</v>
          </cell>
          <cell r="C8" t="str">
            <v>DIAN PUJI LESTARI</v>
          </cell>
          <cell r="D8">
            <v>79.791666666666671</v>
          </cell>
          <cell r="E8" t="str">
            <v>B</v>
          </cell>
          <cell r="F8" t="str">
            <v xml:space="preserve">Ananda Dian Puji Lestari baik dalam mengetahui gerak tari kreasi daerah.  Cukup dalam mengetahui karya seni rupa teknik tempel. </v>
          </cell>
        </row>
        <row r="9">
          <cell r="B9">
            <v>6</v>
          </cell>
          <cell r="C9" t="str">
            <v>Hafidz Langgeng Prasetyo</v>
          </cell>
          <cell r="D9">
            <v>79.791666666666671</v>
          </cell>
          <cell r="E9" t="str">
            <v>B</v>
          </cell>
          <cell r="F9" t="str">
            <v xml:space="preserve">Ananda Hafidz Langgeng Prasetyo baik dalam mengetahui gerak tari kreasi daerah.  Cukup dalam mengetahui karya seni rupa teknik tempel. </v>
          </cell>
        </row>
        <row r="10">
          <cell r="B10">
            <v>7</v>
          </cell>
          <cell r="C10" t="str">
            <v>JALU ARTHA AJI MANGGALA HANDOKO</v>
          </cell>
          <cell r="D10">
            <v>79.791666666666671</v>
          </cell>
          <cell r="E10" t="str">
            <v>B</v>
          </cell>
          <cell r="F10" t="str">
            <v xml:space="preserve">Ananda Jalu Artha Aji Manggala Handoko baik dalam mengetahui gerak tari kreasi daerah.  Cukup dalam mengetahui karya seni rupa teknik tempel. </v>
          </cell>
        </row>
        <row r="11">
          <cell r="B11">
            <v>8</v>
          </cell>
          <cell r="C11" t="str">
            <v>LAURENDHO RADIEFCA MURDIONO</v>
          </cell>
          <cell r="D11">
            <v>79.791666666666671</v>
          </cell>
          <cell r="E11" t="str">
            <v>B</v>
          </cell>
          <cell r="F11" t="str">
            <v xml:space="preserve">Ananda Laurendho Radiefca Murdiono baik dalam mengetahui gerak tari kreasi daerah.  Cukup dalam mengetahui karya seni rupa teknik tempel. </v>
          </cell>
        </row>
        <row r="12">
          <cell r="B12">
            <v>9</v>
          </cell>
          <cell r="C12" t="str">
            <v>MARSYA MAYDINA DWI RISQITA</v>
          </cell>
          <cell r="D12">
            <v>79.791666666666671</v>
          </cell>
          <cell r="E12" t="str">
            <v>B</v>
          </cell>
          <cell r="F12" t="str">
            <v xml:space="preserve">Ananda Marsya Maydina Dwi Risqita baik dalam mengetahui gerak tari kreasi daerah.  Cukup dalam mengetahui karya seni rupa teknik tempel. </v>
          </cell>
        </row>
        <row r="13">
          <cell r="B13">
            <v>10</v>
          </cell>
          <cell r="C13" t="str">
            <v>MILA SARASWATI</v>
          </cell>
          <cell r="D13">
            <v>79.791666666666671</v>
          </cell>
          <cell r="E13" t="str">
            <v>B</v>
          </cell>
          <cell r="F13" t="str">
            <v xml:space="preserve">Ananda Mila Saraswati baik dalam mengetahui gerak tari kreasi daerah.  Cukup dalam mengetahui karya seni rupa teknik tempel. </v>
          </cell>
        </row>
        <row r="14">
          <cell r="B14">
            <v>11</v>
          </cell>
          <cell r="C14" t="str">
            <v>MUHAMMAD ARKAN ALLY RACHMAD</v>
          </cell>
          <cell r="D14">
            <v>79.791666666666671</v>
          </cell>
          <cell r="E14" t="str">
            <v>B</v>
          </cell>
          <cell r="F14" t="str">
            <v xml:space="preserve">Ananda Muhammad Arkan Ally Rachmad baik dalam mengetahui gerak tari kreasi daerah.  Cukup dalam mengetahui karya seni rupa teknik tempel. </v>
          </cell>
        </row>
        <row r="15">
          <cell r="B15">
            <v>12</v>
          </cell>
          <cell r="C15" t="str">
            <v>MUHAMMAD REVIAN ABDULLOH FAQIH</v>
          </cell>
          <cell r="D15">
            <v>79.791666666666671</v>
          </cell>
          <cell r="E15" t="str">
            <v>B</v>
          </cell>
          <cell r="F15" t="str">
            <v xml:space="preserve">Ananda Muhammad Revian Abdulloh Faqih baik dalam mengetahui gerak tari kreasi daerah.  Cukup dalam mengetahui karya seni rupa teknik tempel. </v>
          </cell>
        </row>
        <row r="16">
          <cell r="B16">
            <v>13</v>
          </cell>
          <cell r="C16" t="str">
            <v>NABILA AYUNINGTIAS</v>
          </cell>
          <cell r="D16">
            <v>79.791666666666671</v>
          </cell>
          <cell r="E16" t="str">
            <v>B</v>
          </cell>
          <cell r="F16" t="str">
            <v xml:space="preserve">Ananda Nabila Ayuningtias baik dalam mengetahui gerak tari kreasi daerah.  Cukup dalam mengetahui karya seni rupa teknik tempel. </v>
          </cell>
        </row>
        <row r="17">
          <cell r="B17">
            <v>14</v>
          </cell>
          <cell r="C17" t="str">
            <v>NARESWARI MASAYU PUSPANINGRUM</v>
          </cell>
          <cell r="D17">
            <v>79.791666666666671</v>
          </cell>
          <cell r="E17" t="str">
            <v>B</v>
          </cell>
          <cell r="F17" t="str">
            <v xml:space="preserve">Ananda Nareswari Masayu Puspaningrum baik dalam mengetahui gerak tari kreasi daerah.  Cukup dalam mengetahui karya seni rupa teknik tempel. </v>
          </cell>
        </row>
        <row r="18">
          <cell r="B18">
            <v>15</v>
          </cell>
          <cell r="C18" t="str">
            <v>NOVA SASMYTA</v>
          </cell>
          <cell r="D18">
            <v>79.791666666666671</v>
          </cell>
          <cell r="E18" t="str">
            <v>B</v>
          </cell>
          <cell r="F18" t="str">
            <v xml:space="preserve">Ananda Nova Sasmyta baik dalam mengetahui gerak tari kreasi daerah.  Cukup dalam mengetahui karya seni rupa teknik tempel. </v>
          </cell>
        </row>
        <row r="19">
          <cell r="B19">
            <v>16</v>
          </cell>
          <cell r="C19" t="str">
            <v>RIDHA RAHMATUL AULA RIDWAN</v>
          </cell>
          <cell r="D19">
            <v>79.791666666666671</v>
          </cell>
          <cell r="E19" t="str">
            <v>B</v>
          </cell>
          <cell r="F19" t="str">
            <v xml:space="preserve">Ananda Ridha Rahmatul Aula Ridwan baik dalam mengetahui gerak tari kreasi daerah.  Cukup dalam mengetahui karya seni rupa teknik tempel. </v>
          </cell>
        </row>
        <row r="20">
          <cell r="B20">
            <v>17</v>
          </cell>
          <cell r="C20" t="str">
            <v>RIFDA SALSABILA PURNAMA</v>
          </cell>
          <cell r="D20">
            <v>79.791666666666671</v>
          </cell>
          <cell r="E20" t="str">
            <v>B</v>
          </cell>
          <cell r="F20" t="str">
            <v xml:space="preserve">Ananda Rifda Salsabila Purnama baik dalam mengetahui gerak tari kreasi daerah.  Cukup dalam mengetahui karya seni rupa teknik tempel. </v>
          </cell>
        </row>
        <row r="21">
          <cell r="B21">
            <v>18</v>
          </cell>
          <cell r="C21" t="str">
            <v>RIZKI INTAN KURNIAENDAH</v>
          </cell>
          <cell r="D21">
            <v>79.791666666666671</v>
          </cell>
          <cell r="E21" t="str">
            <v>B</v>
          </cell>
          <cell r="F21" t="str">
            <v xml:space="preserve">Ananda Rizki Intan Kurniaendah baik dalam mengetahui gerak tari kreasi daerah.  Cukup dalam mengetahui karya seni rupa teknik tempel. </v>
          </cell>
        </row>
        <row r="22">
          <cell r="B22">
            <v>19</v>
          </cell>
          <cell r="C22" t="str">
            <v>RIZKY FIRMANSYAH</v>
          </cell>
          <cell r="D22">
            <v>79.791666666666671</v>
          </cell>
          <cell r="E22" t="str">
            <v>B</v>
          </cell>
          <cell r="F22" t="str">
            <v xml:space="preserve">Ananda Rizky Firmansyah baik dalam mengetahui gerak tari kreasi daerah.  Cukup dalam mengetahui karya seni rupa teknik tempel. </v>
          </cell>
        </row>
        <row r="23">
          <cell r="B23">
            <v>20</v>
          </cell>
          <cell r="C23" t="str">
            <v>SAFIRA NUR LAYLA RAMADHANI</v>
          </cell>
          <cell r="D23">
            <v>79.791666666666671</v>
          </cell>
          <cell r="E23" t="str">
            <v>B</v>
          </cell>
          <cell r="F23" t="str">
            <v xml:space="preserve">Ananda Safira Nur Layla Ramadhani baik dalam mengetahui gerak tari kreasi daerah.  Cukup dalam mengetahui karya seni rupa teknik tempel. </v>
          </cell>
        </row>
        <row r="24">
          <cell r="B24">
            <v>21</v>
          </cell>
          <cell r="C24" t="str">
            <v>SHANASTRI RUFAIDA</v>
          </cell>
          <cell r="D24">
            <v>79.791666666666671</v>
          </cell>
          <cell r="E24" t="str">
            <v>B</v>
          </cell>
          <cell r="F24" t="str">
            <v xml:space="preserve">Ananda Shanastri Rufaida baik dalam mengetahui gerak tari kreasi daerah.  Cukup dalam mengetahui karya seni rupa teknik tempel. </v>
          </cell>
        </row>
        <row r="25">
          <cell r="B25">
            <v>22</v>
          </cell>
          <cell r="C25" t="str">
            <v>SHIAM SAHARA</v>
          </cell>
          <cell r="D25">
            <v>79.791666666666671</v>
          </cell>
          <cell r="E25" t="str">
            <v>B</v>
          </cell>
          <cell r="F25" t="str">
            <v xml:space="preserve">Ananda Shiam Sahara baik dalam mengetahui gerak tari kreasi daerah.  Cukup dalam mengetahui karya seni rupa teknik tempel. </v>
          </cell>
        </row>
        <row r="26">
          <cell r="B26">
            <v>23</v>
          </cell>
          <cell r="C26" t="str">
            <v>SUSAN APRILIA PUTRI</v>
          </cell>
          <cell r="D26">
            <v>79.791666666666671</v>
          </cell>
          <cell r="E26" t="str">
            <v>B</v>
          </cell>
          <cell r="F26" t="str">
            <v xml:space="preserve">Ananda Susan Aprilia Putri baik dalam mengetahui gerak tari kreasi daerah.  Cukup dalam mengetahui karya seni rupa teknik tempel. </v>
          </cell>
        </row>
        <row r="27">
          <cell r="B27">
            <v>24</v>
          </cell>
          <cell r="C27" t="str">
            <v>SYIFAUL CHUSNA BANATU ROHMI HADI</v>
          </cell>
          <cell r="D27">
            <v>79.791666666666671</v>
          </cell>
          <cell r="E27" t="str">
            <v>B</v>
          </cell>
          <cell r="F27" t="str">
            <v xml:space="preserve">Ananda Syifaul Chusna Banatu Rohmi Hadi baik dalam mengetahui gerak tari kreasi daerah.  Cukup dalam mengetahui karya seni rupa teknik tempel. </v>
          </cell>
        </row>
        <row r="28">
          <cell r="B28">
            <v>25</v>
          </cell>
          <cell r="C28" t="str">
            <v>VANESSA VICKY AYU LESTARI</v>
          </cell>
          <cell r="D28">
            <v>79.791666666666671</v>
          </cell>
          <cell r="E28" t="str">
            <v>B</v>
          </cell>
          <cell r="F28" t="str">
            <v xml:space="preserve">Ananda Vanessa Vicky Ayu Lestari baik dalam mengetahui gerak tari kreasi daerah.  Cukup dalam mengetahui karya seni rupa teknik tempel. </v>
          </cell>
        </row>
        <row r="29">
          <cell r="B29">
            <v>26</v>
          </cell>
          <cell r="C29" t="str">
            <v>WIBI NUR FIRMANSYAH</v>
          </cell>
          <cell r="D29">
            <v>79.791666666666671</v>
          </cell>
          <cell r="E29" t="str">
            <v>B</v>
          </cell>
          <cell r="F29" t="str">
            <v xml:space="preserve">Ananda Wibi Nur Firmansyah baik dalam mengetahui gerak tari kreasi daerah.  Cukup dalam mengetahui karya seni rupa teknik tempel. </v>
          </cell>
        </row>
        <row r="30">
          <cell r="B30">
            <v>27</v>
          </cell>
          <cell r="C30" t="str">
            <v>ZULFIDA NURUL MAZIDAH</v>
          </cell>
          <cell r="D30">
            <v>79.791666666666671</v>
          </cell>
          <cell r="E30" t="str">
            <v>B</v>
          </cell>
          <cell r="F30" t="str">
            <v xml:space="preserve">Ananda Zulfida Nurul Mazidah baik dalam mengetahui gerak tari kreasi daerah.  Cukup dalam mengetahui karya seni rupa teknik tempel. </v>
          </cell>
        </row>
        <row r="31">
          <cell r="B31">
            <v>28</v>
          </cell>
          <cell r="C31" t="str">
            <v>AZKA AFINA KHOIRUL IZA</v>
          </cell>
          <cell r="D31">
            <v>79.791666666666671</v>
          </cell>
          <cell r="E31" t="str">
            <v>B</v>
          </cell>
          <cell r="F31" t="str">
            <v xml:space="preserve">Ananda Azka Afina Khoirul Iza baik dalam mengetahui gerak tari kreasi daerah.  Cukup dalam mengetahui karya seni rupa teknik tempel. </v>
          </cell>
        </row>
        <row r="32">
          <cell r="B32">
            <v>29</v>
          </cell>
          <cell r="C32" t="str">
            <v>BAGUS WIDA KANAKA</v>
          </cell>
          <cell r="D32">
            <v>79.791666666666671</v>
          </cell>
          <cell r="E32" t="str">
            <v>B</v>
          </cell>
          <cell r="F32" t="str">
            <v xml:space="preserve">Ananda Bagus Wida Kanaka baik dalam mengetahui gerak tari kreasi daerah.  Cukup dalam mengetahui karya seni rupa teknik tempel. </v>
          </cell>
        </row>
        <row r="33">
          <cell r="B33">
            <v>30</v>
          </cell>
          <cell r="C33" t="str">
            <v>DENI FIRYA ATHALLAH PRADINAYA</v>
          </cell>
          <cell r="D33">
            <v>79.791666666666671</v>
          </cell>
          <cell r="E33" t="str">
            <v>B</v>
          </cell>
          <cell r="F33" t="str">
            <v xml:space="preserve">Ananda Deni Firya Athallah Pradinaya baik dalam mengetahui gerak tari kreasi daerah.  Cukup dalam mengetahui karya seni rupa teknik tempel. </v>
          </cell>
        </row>
        <row r="34">
          <cell r="B34">
            <v>31</v>
          </cell>
          <cell r="C34" t="str">
            <v>DEWI GALUH MULANSARI</v>
          </cell>
          <cell r="D34">
            <v>79.791666666666671</v>
          </cell>
          <cell r="E34" t="str">
            <v>B</v>
          </cell>
          <cell r="F34" t="str">
            <v xml:space="preserve">Ananda Dewi Galuh Mulansari baik dalam mengetahui gerak tari kreasi daerah.  Cukup dalam mengetahui karya seni rupa teknik tempel. </v>
          </cell>
        </row>
        <row r="35">
          <cell r="B35">
            <v>32</v>
          </cell>
          <cell r="C35" t="str">
            <v>DIAN PUJI LESTARI</v>
          </cell>
          <cell r="D35">
            <v>79.791666666666671</v>
          </cell>
          <cell r="E35" t="str">
            <v>B</v>
          </cell>
          <cell r="F35" t="str">
            <v xml:space="preserve">Ananda Dian Puji Lestari baik dalam mengetahui gerak tari kreasi daerah.  Cukup dalam mengetahui karya seni rupa teknik tempel. </v>
          </cell>
        </row>
        <row r="36">
          <cell r="B36">
            <v>33</v>
          </cell>
          <cell r="C36" t="str">
            <v>Hafidz Langgeng Prasetyo</v>
          </cell>
          <cell r="D36">
            <v>79.791666666666671</v>
          </cell>
          <cell r="E36" t="str">
            <v>B</v>
          </cell>
          <cell r="F36" t="str">
            <v xml:space="preserve">Ananda Hafidz Langgeng Prasetyo baik dalam mengetahui gerak tari kreasi daerah.  Cukup dalam mengetahui karya seni rupa teknik tempel. </v>
          </cell>
        </row>
        <row r="37">
          <cell r="B37">
            <v>34</v>
          </cell>
          <cell r="C37" t="str">
            <v>JALU ARTHA AJI MANGGALA HANDOKO</v>
          </cell>
          <cell r="D37">
            <v>79.791666666666671</v>
          </cell>
          <cell r="E37" t="str">
            <v>B</v>
          </cell>
          <cell r="F37" t="str">
            <v xml:space="preserve">Ananda Jalu Artha Aji Manggala Handoko baik dalam mengetahui gerak tari kreasi daerah.  Cukup dalam mengetahui karya seni rupa teknik tempel. </v>
          </cell>
        </row>
        <row r="38">
          <cell r="B38">
            <v>35</v>
          </cell>
          <cell r="C38" t="str">
            <v>LAURENDHO RADIEFCA MURDIONO</v>
          </cell>
          <cell r="D38">
            <v>79.791666666666671</v>
          </cell>
          <cell r="E38" t="str">
            <v>B</v>
          </cell>
          <cell r="F38" t="str">
            <v xml:space="preserve">Ananda Laurendho Radiefca Murdiono baik dalam mengetahui gerak tari kreasi daerah.  Cukup dalam mengetahui karya seni rupa teknik tempel. </v>
          </cell>
        </row>
        <row r="39">
          <cell r="B39">
            <v>36</v>
          </cell>
          <cell r="C39" t="str">
            <v>MARSYA MAYDINA DWI RISQITA</v>
          </cell>
          <cell r="D39">
            <v>79.791666666666671</v>
          </cell>
          <cell r="E39" t="str">
            <v>B</v>
          </cell>
          <cell r="F39" t="str">
            <v xml:space="preserve">Ananda Marsya Maydina Dwi Risqita baik dalam mengetahui gerak tari kreasi daerah.  Cukup dalam mengetahui karya seni rupa teknik tempel. </v>
          </cell>
        </row>
        <row r="40">
          <cell r="B40">
            <v>37</v>
          </cell>
          <cell r="C40" t="str">
            <v>MILA SARASWATI</v>
          </cell>
          <cell r="D40">
            <v>79.791666666666671</v>
          </cell>
          <cell r="E40" t="str">
            <v>B</v>
          </cell>
          <cell r="F40" t="str">
            <v xml:space="preserve">Ananda Mila Saraswati baik dalam mengetahui gerak tari kreasi daerah.  Cukup dalam mengetahui karya seni rupa teknik tempel. </v>
          </cell>
        </row>
        <row r="41">
          <cell r="B41">
            <v>38</v>
          </cell>
          <cell r="C41" t="str">
            <v>MUHAMMAD ARKAN ALLY RACHMAD</v>
          </cell>
          <cell r="D41">
            <v>79.791666666666671</v>
          </cell>
          <cell r="E41" t="str">
            <v>B</v>
          </cell>
          <cell r="F41" t="str">
            <v xml:space="preserve">Ananda Muhammad Arkan Ally Rachmad baik dalam mengetahui gerak tari kreasi daerah.  Cukup dalam mengetahui karya seni rupa teknik tempel. </v>
          </cell>
        </row>
        <row r="42">
          <cell r="B42">
            <v>39</v>
          </cell>
          <cell r="C42" t="str">
            <v>MUHAMMAD REVIAN ABDULLOH FAQIH</v>
          </cell>
          <cell r="D42">
            <v>79.791666666666671</v>
          </cell>
          <cell r="E42" t="str">
            <v>B</v>
          </cell>
          <cell r="F42" t="str">
            <v xml:space="preserve">Ananda Muhammad Revian Abdulloh Faqih baik dalam mengetahui gerak tari kreasi daerah.  Cukup dalam mengetahui karya seni rupa teknik tempel. </v>
          </cell>
        </row>
        <row r="43">
          <cell r="B43">
            <v>40</v>
          </cell>
          <cell r="C43" t="str">
            <v>NABILA AYUNINGTIAS</v>
          </cell>
          <cell r="D43">
            <v>79.791666666666671</v>
          </cell>
          <cell r="E43" t="str">
            <v>B</v>
          </cell>
          <cell r="F43" t="str">
            <v xml:space="preserve">Ananda Nabila Ayuningtias baik dalam mengetahui gerak tari kreasi daerah.  Cukup dalam mengetahui karya seni rupa teknik tempel. </v>
          </cell>
        </row>
        <row r="44">
          <cell r="B44">
            <v>41</v>
          </cell>
          <cell r="C44" t="str">
            <v>NARESWARI MASAYU PUSPANINGRUM</v>
          </cell>
          <cell r="D44">
            <v>79.791666666666671</v>
          </cell>
          <cell r="E44" t="str">
            <v>B</v>
          </cell>
          <cell r="F44" t="str">
            <v xml:space="preserve">Ananda Nareswari Masayu Puspaningrum baik dalam mengetahui gerak tari kreasi daerah.  Cukup dalam mengetahui karya seni rupa teknik tempel. </v>
          </cell>
        </row>
        <row r="45">
          <cell r="B45">
            <v>42</v>
          </cell>
          <cell r="C45" t="str">
            <v>NOVA SASMYTA</v>
          </cell>
          <cell r="D45">
            <v>79.791666666666671</v>
          </cell>
          <cell r="E45" t="str">
            <v>B</v>
          </cell>
          <cell r="F45" t="str">
            <v xml:space="preserve">Ananda Nova Sasmyta baik dalam mengetahui gerak tari kreasi daerah.  Cukup dalam mengetahui karya seni rupa teknik tempel. </v>
          </cell>
        </row>
        <row r="46">
          <cell r="B46">
            <v>43</v>
          </cell>
          <cell r="C46" t="str">
            <v>RIDHA RAHMATUL AULA RIDWAN</v>
          </cell>
          <cell r="D46">
            <v>79.791666666666671</v>
          </cell>
          <cell r="E46" t="str">
            <v>B</v>
          </cell>
          <cell r="F46" t="str">
            <v xml:space="preserve">Ananda Ridha Rahmatul Aula Ridwan baik dalam mengetahui gerak tari kreasi daerah.  Cukup dalam mengetahui karya seni rupa teknik tempel. </v>
          </cell>
        </row>
        <row r="47">
          <cell r="B47">
            <v>44</v>
          </cell>
          <cell r="C47" t="str">
            <v>RIFDA SALSABILA PURNAMA</v>
          </cell>
          <cell r="D47">
            <v>79.791666666666671</v>
          </cell>
          <cell r="E47" t="str">
            <v>B</v>
          </cell>
          <cell r="F47" t="str">
            <v xml:space="preserve">Ananda Rifda Salsabila Purnama baik dalam mengetahui gerak tari kreasi daerah.  Cukup dalam mengetahui karya seni rupa teknik tempel. </v>
          </cell>
        </row>
        <row r="48">
          <cell r="B48">
            <v>45</v>
          </cell>
          <cell r="C48" t="str">
            <v>RIZKI INTAN KURNIAENDAH</v>
          </cell>
          <cell r="D48">
            <v>79.791666666666671</v>
          </cell>
          <cell r="E48" t="str">
            <v>B</v>
          </cell>
          <cell r="F48" t="str">
            <v xml:space="preserve">Ananda Rizki Intan Kurniaendah baik dalam mengetahui gerak tari kreasi daerah.  Cukup dalam mengetahui karya seni rupa teknik tempel. </v>
          </cell>
        </row>
        <row r="49">
          <cell r="B49">
            <v>46</v>
          </cell>
          <cell r="C49" t="str">
            <v>RIZKY FIRMANSYAH</v>
          </cell>
          <cell r="D49">
            <v>79.791666666666671</v>
          </cell>
          <cell r="E49" t="str">
            <v>B</v>
          </cell>
          <cell r="F49" t="str">
            <v xml:space="preserve">Ananda Rizky Firmansyah baik dalam mengetahui gerak tari kreasi daerah.  Cukup dalam mengetahui karya seni rupa teknik tempel. </v>
          </cell>
        </row>
        <row r="50">
          <cell r="B50">
            <v>47</v>
          </cell>
          <cell r="C50" t="str">
            <v>SAFIRA NUR LAYLA RAMADHANI</v>
          </cell>
          <cell r="D50">
            <v>79.791666666666671</v>
          </cell>
          <cell r="E50" t="str">
            <v>B</v>
          </cell>
          <cell r="F50" t="str">
            <v xml:space="preserve">Ananda Safira Nur Layla Ramadhani baik dalam mengetahui gerak tari kreasi daerah.  Cukup dalam mengetahui karya seni rupa teknik tempel. </v>
          </cell>
        </row>
        <row r="51">
          <cell r="B51">
            <v>48</v>
          </cell>
          <cell r="C51" t="str">
            <v>SHANASTRI RUFAIDA</v>
          </cell>
          <cell r="D51">
            <v>79.791666666666671</v>
          </cell>
          <cell r="E51" t="str">
            <v>B</v>
          </cell>
          <cell r="F51" t="str">
            <v xml:space="preserve">Ananda Shanastri Rufaida baik dalam mengetahui gerak tari kreasi daerah.  Cukup dalam mengetahui karya seni rupa teknik tempel. </v>
          </cell>
        </row>
        <row r="52">
          <cell r="B52">
            <v>49</v>
          </cell>
          <cell r="C52" t="str">
            <v>SHIAM SAHARA</v>
          </cell>
          <cell r="D52">
            <v>79.791666666666671</v>
          </cell>
          <cell r="E52" t="str">
            <v>B</v>
          </cell>
          <cell r="F52" t="str">
            <v xml:space="preserve">Ananda Shiam Sahara baik dalam mengetahui gerak tari kreasi daerah.  Cukup dalam mengetahui karya seni rupa teknik tempel. </v>
          </cell>
        </row>
        <row r="53">
          <cell r="B53">
            <v>50</v>
          </cell>
          <cell r="C53" t="str">
            <v>SUSAN APRILIA PUTRI</v>
          </cell>
          <cell r="D53">
            <v>79.791666666666671</v>
          </cell>
          <cell r="E53" t="str">
            <v>B</v>
          </cell>
          <cell r="F53" t="str">
            <v xml:space="preserve">Ananda Susan Aprilia Putri baik dalam mengetahui gerak tari kreasi daerah.  Cukup dalam mengetahui karya seni rupa teknik tempel. </v>
          </cell>
        </row>
      </sheetData>
      <sheetData sheetId="17"/>
      <sheetData sheetId="18">
        <row r="4">
          <cell r="B4">
            <v>1</v>
          </cell>
          <cell r="C4" t="str">
            <v>AZKA AFINA KHOIRUL IZA</v>
          </cell>
          <cell r="D4">
            <v>79.791666666666671</v>
          </cell>
          <cell r="E4" t="str">
            <v>B</v>
          </cell>
          <cell r="F4" t="str">
            <v>Ananda Azka Afina Khoirul Iza baik dalam Menjelaskan manfaat keberagaman karakteristik individu dalam kehidupan sehari-hari..  Cukup dalam Mengidentifikasi berbagai bentuk keberagaman suku bangsa, sosial, dan budaya di Indonesia yang terikat persatuan dan</v>
          </cell>
        </row>
        <row r="5">
          <cell r="B5">
            <v>2</v>
          </cell>
          <cell r="C5" t="str">
            <v>BAGUS WIDA KANAKA</v>
          </cell>
          <cell r="D5">
            <v>79.791666666666671</v>
          </cell>
          <cell r="E5" t="str">
            <v>B</v>
          </cell>
          <cell r="F5" t="str">
            <v>Ananda Bagus Wida Kanaka baik dalam Menjelaskan manfaat keberagaman karakteristik individu dalam kehidupan sehari-hari..  Cukup dalam Mengidentifikasi berbagai bentuk keberagaman suku bangsa, sosial, dan budaya di Indonesia yang terikat persatuan dan kesa</v>
          </cell>
        </row>
        <row r="6">
          <cell r="B6">
            <v>3</v>
          </cell>
          <cell r="C6" t="str">
            <v>DENI FIRYA ATHALLAH PRADINAYA</v>
          </cell>
          <cell r="D6">
            <v>79.791666666666671</v>
          </cell>
          <cell r="E6" t="str">
            <v>B</v>
          </cell>
          <cell r="F6" t="str">
            <v>Ananda Deni Firya Athallah Pradinaya baik dalam Menjelaskan manfaat keberagaman karakteristik individu dalam kehidupan sehari-hari..  Cukup dalam Mengidentifikasi berbagai bentuk keberagaman suku bangsa, sosial, dan budaya di Indonesia yang terikat persat</v>
          </cell>
        </row>
        <row r="7">
          <cell r="B7">
            <v>4</v>
          </cell>
          <cell r="C7" t="str">
            <v>DEWI GALUH MULANSARI</v>
          </cell>
          <cell r="D7">
            <v>79.791666666666671</v>
          </cell>
          <cell r="E7" t="str">
            <v>B</v>
          </cell>
          <cell r="F7" t="str">
            <v>Ananda Dewi Galuh Mulansari baik dalam Menjelaskan manfaat keberagaman karakteristik individu dalam kehidupan sehari-hari..  Cukup dalam Mengidentifikasi berbagai bentuk keberagaman suku bangsa, sosial, dan budaya di Indonesia yang terikat persatuan dan k</v>
          </cell>
        </row>
        <row r="8">
          <cell r="B8">
            <v>5</v>
          </cell>
          <cell r="C8" t="str">
            <v>DIAN PUJI LESTARI</v>
          </cell>
          <cell r="D8">
            <v>79.791666666666671</v>
          </cell>
          <cell r="E8" t="str">
            <v>B</v>
          </cell>
          <cell r="F8" t="str">
            <v>Ananda Dian Puji Lestari baik dalam Menjelaskan manfaat keberagaman karakteristik individu dalam kehidupan sehari-hari..  Cukup dalam Mengidentifikasi berbagai bentuk keberagaman suku bangsa, sosial, dan budaya di Indonesia yang terikat persatuan dan kesa</v>
          </cell>
        </row>
        <row r="9">
          <cell r="B9">
            <v>6</v>
          </cell>
          <cell r="C9" t="str">
            <v>Hafidz Langgeng Prasetyo</v>
          </cell>
          <cell r="D9">
            <v>79.791666666666671</v>
          </cell>
          <cell r="E9" t="str">
            <v>B</v>
          </cell>
          <cell r="F9" t="str">
            <v>Ananda Hafidz Langgeng Prasetyo baik dalam Menjelaskan manfaat keberagaman karakteristik individu dalam kehidupan sehari-hari..  Cukup dalam Mengidentifikasi berbagai bentuk keberagaman suku bangsa, sosial, dan budaya di Indonesia yang terikat persatuan d</v>
          </cell>
        </row>
        <row r="10">
          <cell r="B10">
            <v>7</v>
          </cell>
          <cell r="C10" t="str">
            <v>JALU ARTHA AJI MANGGALA HANDOKO</v>
          </cell>
          <cell r="D10">
            <v>79.791666666666671</v>
          </cell>
          <cell r="E10" t="str">
            <v>B</v>
          </cell>
          <cell r="F10" t="str">
            <v>Ananda Jalu Artha Aji Manggala Handoko baik dalam Menjelaskan manfaat keberagaman karakteristik individu dalam kehidupan sehari-hari..  Cukup dalam Mengidentifikasi berbagai bentuk keberagaman suku bangsa, sosial, dan budaya di Indonesia yang terikat pers</v>
          </cell>
        </row>
        <row r="11">
          <cell r="B11">
            <v>8</v>
          </cell>
          <cell r="C11" t="str">
            <v>LAURENDHO RADIEFCA MURDIONO</v>
          </cell>
          <cell r="D11">
            <v>79.791666666666671</v>
          </cell>
          <cell r="E11" t="str">
            <v>B</v>
          </cell>
          <cell r="F11" t="str">
            <v>Ananda Laurendho Radiefca Murdiono baik dalam Menjelaskan manfaat keberagaman karakteristik individu dalam kehidupan sehari-hari..  Cukup dalam Mengidentifikasi berbagai bentuk keberagaman suku bangsa, sosial, dan budaya di Indonesia yang terikat persatua</v>
          </cell>
        </row>
        <row r="12">
          <cell r="B12">
            <v>9</v>
          </cell>
          <cell r="C12" t="str">
            <v>MARSYA MAYDINA DWI RISQITA</v>
          </cell>
          <cell r="D12">
            <v>79.791666666666671</v>
          </cell>
          <cell r="E12" t="str">
            <v>B</v>
          </cell>
          <cell r="F12" t="str">
            <v>Ananda Marsya Maydina Dwi Risqita baik dalam Menjelaskan manfaat keberagaman karakteristik individu dalam kehidupan sehari-hari..  Cukup dalam Mengidentifikasi berbagai bentuk keberagaman suku bangsa, sosial, dan budaya di Indonesia yang terikat persatuan</v>
          </cell>
        </row>
        <row r="13">
          <cell r="B13">
            <v>10</v>
          </cell>
          <cell r="C13" t="str">
            <v>MILA SARASWATI</v>
          </cell>
          <cell r="D13">
            <v>79.791666666666671</v>
          </cell>
          <cell r="E13" t="str">
            <v>B</v>
          </cell>
          <cell r="F13" t="str">
            <v>Ananda Mila Saraswati baik dalam Menjelaskan manfaat keberagaman karakteristik individu dalam kehidupan sehari-hari..  Cukup dalam Mengidentifikasi berbagai bentuk keberagaman suku bangsa, sosial, dan budaya di Indonesia yang terikat persatuan dan kesatua</v>
          </cell>
        </row>
        <row r="14">
          <cell r="B14">
            <v>11</v>
          </cell>
          <cell r="C14" t="str">
            <v>MUHAMMAD ARKAN ALLY RACHMAD</v>
          </cell>
          <cell r="D14">
            <v>79.791666666666671</v>
          </cell>
          <cell r="E14" t="str">
            <v>B</v>
          </cell>
          <cell r="F14" t="str">
            <v>Ananda Muhammad Arkan Ally Rachmad baik dalam Menjelaskan manfaat keberagaman karakteristik individu dalam kehidupan sehari-hari..  Cukup dalam Mengidentifikasi berbagai bentuk keberagaman suku bangsa, sosial, dan budaya di Indonesia yang terikat persatua</v>
          </cell>
        </row>
        <row r="15">
          <cell r="B15">
            <v>12</v>
          </cell>
          <cell r="C15" t="str">
            <v>MUHAMMAD REVIAN ABDULLOH FAQIH</v>
          </cell>
          <cell r="D15">
            <v>79.791666666666671</v>
          </cell>
          <cell r="E15" t="str">
            <v>B</v>
          </cell>
          <cell r="F15" t="str">
            <v>Ananda Muhammad Revian Abdulloh Faqih baik dalam Menjelaskan manfaat keberagaman karakteristik individu dalam kehidupan sehari-hari..  Cukup dalam Mengidentifikasi berbagai bentuk keberagaman suku bangsa, sosial, dan budaya di Indonesia yang terikat persa</v>
          </cell>
        </row>
        <row r="16">
          <cell r="B16">
            <v>13</v>
          </cell>
          <cell r="C16" t="str">
            <v>NABILA AYUNINGTIAS</v>
          </cell>
          <cell r="D16">
            <v>79.791666666666671</v>
          </cell>
          <cell r="E16" t="str">
            <v>B</v>
          </cell>
          <cell r="F16" t="str">
            <v>Ananda Nabila Ayuningtias baik dalam Menjelaskan manfaat keberagaman karakteristik individu dalam kehidupan sehari-hari..  Cukup dalam Mengidentifikasi berbagai bentuk keberagaman suku bangsa, sosial, dan budaya di Indonesia yang terikat persatuan dan kes</v>
          </cell>
        </row>
        <row r="17">
          <cell r="B17">
            <v>14</v>
          </cell>
          <cell r="C17" t="str">
            <v>NARESWARI MASAYU PUSPANINGRUM</v>
          </cell>
          <cell r="D17">
            <v>79.791666666666671</v>
          </cell>
          <cell r="E17" t="str">
            <v>B</v>
          </cell>
          <cell r="F17" t="str">
            <v>Ananda Nareswari Masayu Puspaningrum baik dalam Menjelaskan manfaat keberagaman karakteristik individu dalam kehidupan sehari-hari..  Cukup dalam Mengidentifikasi berbagai bentuk keberagaman suku bangsa, sosial, dan budaya di Indonesia yang terikat persat</v>
          </cell>
        </row>
        <row r="18">
          <cell r="B18">
            <v>15</v>
          </cell>
          <cell r="C18" t="str">
            <v>NOVA SASMYTA</v>
          </cell>
          <cell r="D18">
            <v>79.791666666666671</v>
          </cell>
          <cell r="E18" t="str">
            <v>B</v>
          </cell>
          <cell r="F18" t="str">
            <v>Ananda Nova Sasmyta baik dalam Menjelaskan manfaat keberagaman karakteristik individu dalam kehidupan sehari-hari..  Cukup dalam Mengidentifikasi berbagai bentuk keberagaman suku bangsa, sosial, dan budaya di Indonesia yang terikat persatuan dan kesatuan.</v>
          </cell>
        </row>
        <row r="19">
          <cell r="B19">
            <v>16</v>
          </cell>
          <cell r="C19" t="str">
            <v>RIDHA RAHMATUL AULA RIDWAN</v>
          </cell>
          <cell r="D19">
            <v>79.791666666666671</v>
          </cell>
          <cell r="E19" t="str">
            <v>B</v>
          </cell>
          <cell r="F19" t="str">
            <v>Ananda Ridha Rahmatul Aula Ridwan baik dalam Menjelaskan manfaat keberagaman karakteristik individu dalam kehidupan sehari-hari..  Cukup dalam Mengidentifikasi berbagai bentuk keberagaman suku bangsa, sosial, dan budaya di Indonesia yang terikat persatuan</v>
          </cell>
        </row>
        <row r="20">
          <cell r="B20">
            <v>17</v>
          </cell>
          <cell r="C20" t="str">
            <v>RIFDA SALSABILA PURNAMA</v>
          </cell>
          <cell r="D20">
            <v>79.791666666666671</v>
          </cell>
          <cell r="E20" t="str">
            <v>B</v>
          </cell>
          <cell r="F20" t="str">
            <v>Ananda Rifda Salsabila Purnama baik dalam Menjelaskan manfaat keberagaman karakteristik individu dalam kehidupan sehari-hari..  Cukup dalam Mengidentifikasi berbagai bentuk keberagaman suku bangsa, sosial, dan budaya di Indonesia yang terikat persatuan da</v>
          </cell>
        </row>
        <row r="21">
          <cell r="B21">
            <v>18</v>
          </cell>
          <cell r="C21" t="str">
            <v>RIZKI INTAN KURNIAENDAH</v>
          </cell>
          <cell r="D21">
            <v>79.791666666666671</v>
          </cell>
          <cell r="E21" t="str">
            <v>B</v>
          </cell>
          <cell r="F21" t="str">
            <v>Ananda Rizki Intan Kurniaendah baik dalam Menjelaskan manfaat keberagaman karakteristik individu dalam kehidupan sehari-hari..  Cukup dalam Mengidentifikasi berbagai bentuk keberagaman suku bangsa, sosial, dan budaya di Indonesia yang terikat persatuan da</v>
          </cell>
        </row>
        <row r="22">
          <cell r="B22">
            <v>19</v>
          </cell>
          <cell r="C22" t="str">
            <v>RIZKY FIRMANSYAH</v>
          </cell>
          <cell r="D22">
            <v>79.791666666666671</v>
          </cell>
          <cell r="E22" t="str">
            <v>B</v>
          </cell>
          <cell r="F22" t="str">
            <v>Ananda Rizky Firmansyah baik dalam Menjelaskan manfaat keberagaman karakteristik individu dalam kehidupan sehari-hari..  Cukup dalam Mengidentifikasi berbagai bentuk keberagaman suku bangsa, sosial, dan budaya di Indonesia yang terikat persatuan dan kesat</v>
          </cell>
        </row>
        <row r="23">
          <cell r="B23">
            <v>20</v>
          </cell>
          <cell r="C23" t="str">
            <v>SAFIRA NUR LAYLA RAMADHANI</v>
          </cell>
          <cell r="D23">
            <v>79.791666666666671</v>
          </cell>
          <cell r="E23" t="str">
            <v>B</v>
          </cell>
          <cell r="F23" t="str">
            <v>Ananda Safira Nur Layla Ramadhani baik dalam Menjelaskan manfaat keberagaman karakteristik individu dalam kehidupan sehari-hari..  Cukup dalam Mengidentifikasi berbagai bentuk keberagaman suku bangsa, sosial, dan budaya di Indonesia yang terikat persatuan</v>
          </cell>
        </row>
        <row r="24">
          <cell r="B24">
            <v>21</v>
          </cell>
          <cell r="C24" t="str">
            <v>SHANASTRI RUFAIDA</v>
          </cell>
          <cell r="D24">
            <v>79.791666666666671</v>
          </cell>
          <cell r="E24" t="str">
            <v>B</v>
          </cell>
          <cell r="F24" t="str">
            <v>Ananda Shanastri Rufaida baik dalam Menjelaskan manfaat keberagaman karakteristik individu dalam kehidupan sehari-hari..  Cukup dalam Mengidentifikasi berbagai bentuk keberagaman suku bangsa, sosial, dan budaya di Indonesia yang terikat persatuan dan kesa</v>
          </cell>
        </row>
        <row r="25">
          <cell r="B25">
            <v>22</v>
          </cell>
          <cell r="C25" t="str">
            <v>SHIAM SAHARA</v>
          </cell>
          <cell r="D25">
            <v>79.791666666666671</v>
          </cell>
          <cell r="E25" t="str">
            <v>B</v>
          </cell>
          <cell r="F25" t="str">
            <v>Ananda Shiam Sahara baik dalam Menjelaskan manfaat keberagaman karakteristik individu dalam kehidupan sehari-hari..  Cukup dalam Mengidentifikasi berbagai bentuk keberagaman suku bangsa, sosial, dan budaya di Indonesia yang terikat persatuan dan kesatuan.</v>
          </cell>
        </row>
        <row r="26">
          <cell r="B26">
            <v>23</v>
          </cell>
          <cell r="C26" t="str">
            <v>SUSAN APRILIA PUTRI</v>
          </cell>
          <cell r="D26">
            <v>79.791666666666671</v>
          </cell>
          <cell r="E26" t="str">
            <v>B</v>
          </cell>
          <cell r="F26" t="str">
            <v>Ananda Susan Aprilia Putri baik dalam Menjelaskan manfaat keberagaman karakteristik individu dalam kehidupan sehari-hari..  Cukup dalam Mengidentifikasi berbagai bentuk keberagaman suku bangsa, sosial, dan budaya di Indonesia yang terikat persatuan dan ke</v>
          </cell>
        </row>
        <row r="27">
          <cell r="B27">
            <v>24</v>
          </cell>
          <cell r="C27" t="str">
            <v>SYIFAUL CHUSNA BANATU ROHMI HADI</v>
          </cell>
          <cell r="D27">
            <v>79.791666666666671</v>
          </cell>
          <cell r="E27" t="str">
            <v>B</v>
          </cell>
          <cell r="F27" t="str">
            <v>Ananda Syifaul Chusna Banatu Rohmi Hadi baik dalam Menjelaskan manfaat keberagaman karakteristik individu dalam kehidupan sehari-hari..  Cukup dalam Mengidentifikasi berbagai bentuk keberagaman suku bangsa, sosial, dan budaya di Indonesia yang terikat per</v>
          </cell>
        </row>
        <row r="28">
          <cell r="B28">
            <v>25</v>
          </cell>
          <cell r="C28" t="str">
            <v>VANESSA VICKY AYU LESTARI</v>
          </cell>
          <cell r="D28">
            <v>79.791666666666671</v>
          </cell>
          <cell r="E28" t="str">
            <v>B</v>
          </cell>
          <cell r="F28" t="str">
            <v xml:space="preserve">Ananda Vanessa Vicky Ayu Lestari baik dalam Menjelaskan manfaat keberagaman karakteristik individu dalam kehidupan sehari-hari..  Cukup dalam Mengidentifikasi berbagai bentuk keberagaman suku bangsa, sosial, dan budaya di Indonesia yang terikat persatuan </v>
          </cell>
        </row>
        <row r="29">
          <cell r="B29">
            <v>26</v>
          </cell>
          <cell r="C29" t="str">
            <v>WIBI NUR FIRMANSYAH</v>
          </cell>
          <cell r="D29">
            <v>79.791666666666671</v>
          </cell>
          <cell r="E29" t="str">
            <v>B</v>
          </cell>
          <cell r="F29" t="str">
            <v>Ananda Wibi Nur Firmansyah baik dalam Menjelaskan manfaat keberagaman karakteristik individu dalam kehidupan sehari-hari..  Cukup dalam Mengidentifikasi berbagai bentuk keberagaman suku bangsa, sosial, dan budaya di Indonesia yang terikat persatuan dan ke</v>
          </cell>
        </row>
        <row r="30">
          <cell r="B30">
            <v>27</v>
          </cell>
          <cell r="C30" t="str">
            <v>ZULFIDA NURUL MAZIDAH</v>
          </cell>
          <cell r="D30">
            <v>79.791666666666671</v>
          </cell>
          <cell r="E30" t="str">
            <v>B</v>
          </cell>
          <cell r="F30" t="str">
            <v xml:space="preserve">Ananda Zulfida Nurul Mazidah baik dalam Menjelaskan manfaat keberagaman karakteristik individu dalam kehidupan sehari-hari..  Cukup dalam Mengidentifikasi berbagai bentuk keberagaman suku bangsa, sosial, dan budaya di Indonesia yang terikat persatuan dan </v>
          </cell>
        </row>
        <row r="31">
          <cell r="B31">
            <v>28</v>
          </cell>
          <cell r="C31" t="str">
            <v>AZKA AFINA KHOIRUL IZA</v>
          </cell>
          <cell r="D31">
            <v>79.791666666666671</v>
          </cell>
          <cell r="E31" t="str">
            <v>B</v>
          </cell>
          <cell r="F31" t="str">
            <v>Ananda Azka Afina Khoirul Iza baik dalam Menjelaskan manfaat keberagaman karakteristik individu dalam kehidupan sehari-hari..  Cukup dalam Mengidentifikasi berbagai bentuk keberagaman suku bangsa, sosial, dan budaya di Indonesia yang terikat persatuan dan</v>
          </cell>
        </row>
        <row r="32">
          <cell r="B32">
            <v>29</v>
          </cell>
          <cell r="C32" t="str">
            <v>BAGUS WIDA KANAKA</v>
          </cell>
          <cell r="D32">
            <v>79.791666666666671</v>
          </cell>
          <cell r="E32" t="str">
            <v>B</v>
          </cell>
          <cell r="F32" t="str">
            <v>Ananda Bagus Wida Kanaka baik dalam Menjelaskan manfaat keberagaman karakteristik individu dalam kehidupan sehari-hari..  Cukup dalam Mengidentifikasi berbagai bentuk keberagaman suku bangsa, sosial, dan budaya di Indonesia yang terikat persatuan dan kesa</v>
          </cell>
        </row>
        <row r="33">
          <cell r="B33">
            <v>30</v>
          </cell>
          <cell r="C33" t="str">
            <v>DENI FIRYA ATHALLAH PRADINAYA</v>
          </cell>
          <cell r="D33">
            <v>79.791666666666671</v>
          </cell>
          <cell r="E33" t="str">
            <v>B</v>
          </cell>
          <cell r="F33" t="str">
            <v>Ananda Deni Firya Athallah Pradinaya baik dalam Menjelaskan manfaat keberagaman karakteristik individu dalam kehidupan sehari-hari..  Cukup dalam Mengidentifikasi berbagai bentuk keberagaman suku bangsa, sosial, dan budaya di Indonesia yang terikat persat</v>
          </cell>
        </row>
        <row r="34">
          <cell r="B34">
            <v>31</v>
          </cell>
          <cell r="C34" t="str">
            <v>DEWI GALUH MULANSARI</v>
          </cell>
          <cell r="D34">
            <v>79.791666666666671</v>
          </cell>
          <cell r="E34" t="str">
            <v>B</v>
          </cell>
          <cell r="F34" t="str">
            <v>Ananda Dewi Galuh Mulansari baik dalam Menjelaskan manfaat keberagaman karakteristik individu dalam kehidupan sehari-hari..  Cukup dalam Mengidentifikasi berbagai bentuk keberagaman suku bangsa, sosial, dan budaya di Indonesia yang terikat persatuan dan k</v>
          </cell>
        </row>
        <row r="35">
          <cell r="B35">
            <v>32</v>
          </cell>
          <cell r="C35" t="str">
            <v>DIAN PUJI LESTARI</v>
          </cell>
          <cell r="D35">
            <v>79.791666666666671</v>
          </cell>
          <cell r="E35" t="str">
            <v>B</v>
          </cell>
          <cell r="F35" t="str">
            <v>Ananda Dian Puji Lestari baik dalam Menjelaskan manfaat keberagaman karakteristik individu dalam kehidupan sehari-hari..  Cukup dalam Mengidentifikasi berbagai bentuk keberagaman suku bangsa, sosial, dan budaya di Indonesia yang terikat persatuan dan kesa</v>
          </cell>
        </row>
        <row r="36">
          <cell r="B36">
            <v>33</v>
          </cell>
          <cell r="C36" t="str">
            <v>Hafidz Langgeng Prasetyo</v>
          </cell>
          <cell r="D36">
            <v>79.791666666666671</v>
          </cell>
          <cell r="E36" t="str">
            <v>B</v>
          </cell>
          <cell r="F36" t="str">
            <v>Ananda Hafidz Langgeng Prasetyo baik dalam Menjelaskan manfaat keberagaman karakteristik individu dalam kehidupan sehari-hari..  Cukup dalam Mengidentifikasi berbagai bentuk keberagaman suku bangsa, sosial, dan budaya di Indonesia yang terikat persatuan d</v>
          </cell>
        </row>
        <row r="37">
          <cell r="B37">
            <v>34</v>
          </cell>
          <cell r="C37" t="str">
            <v>JALU ARTHA AJI MANGGALA HANDOKO</v>
          </cell>
          <cell r="D37">
            <v>79.791666666666671</v>
          </cell>
          <cell r="E37" t="str">
            <v>B</v>
          </cell>
          <cell r="F37" t="str">
            <v>Ananda Jalu Artha Aji Manggala Handoko baik dalam Menjelaskan manfaat keberagaman karakteristik individu dalam kehidupan sehari-hari..  Cukup dalam Mengidentifikasi berbagai bentuk keberagaman suku bangsa, sosial, dan budaya di Indonesia yang terikat pers</v>
          </cell>
        </row>
        <row r="38">
          <cell r="B38">
            <v>35</v>
          </cell>
          <cell r="C38" t="str">
            <v>LAURENDHO RADIEFCA MURDIONO</v>
          </cell>
          <cell r="D38">
            <v>79.791666666666671</v>
          </cell>
          <cell r="E38" t="str">
            <v>B</v>
          </cell>
          <cell r="F38" t="str">
            <v>Ananda Laurendho Radiefca Murdiono baik dalam Menjelaskan manfaat keberagaman karakteristik individu dalam kehidupan sehari-hari..  Cukup dalam Mengidentifikasi berbagai bentuk keberagaman suku bangsa, sosial, dan budaya di Indonesia yang terikat persatua</v>
          </cell>
        </row>
        <row r="39">
          <cell r="B39">
            <v>36</v>
          </cell>
          <cell r="C39" t="str">
            <v>MARSYA MAYDINA DWI RISQITA</v>
          </cell>
          <cell r="D39">
            <v>79.791666666666671</v>
          </cell>
          <cell r="E39" t="str">
            <v>B</v>
          </cell>
          <cell r="F39" t="str">
            <v>Ananda Marsya Maydina Dwi Risqita baik dalam Menjelaskan manfaat keberagaman karakteristik individu dalam kehidupan sehari-hari..  Cukup dalam Mengidentifikasi berbagai bentuk keberagaman suku bangsa, sosial, dan budaya di Indonesia yang terikat persatuan</v>
          </cell>
        </row>
        <row r="40">
          <cell r="B40">
            <v>37</v>
          </cell>
          <cell r="C40" t="str">
            <v>MILA SARASWATI</v>
          </cell>
          <cell r="D40">
            <v>79.791666666666671</v>
          </cell>
          <cell r="E40" t="str">
            <v>B</v>
          </cell>
          <cell r="F40" t="str">
            <v>Ananda Mila Saraswati baik dalam Menjelaskan manfaat keberagaman karakteristik individu dalam kehidupan sehari-hari..  Cukup dalam Mengidentifikasi berbagai bentuk keberagaman suku bangsa, sosial, dan budaya di Indonesia yang terikat persatuan dan kesatua</v>
          </cell>
        </row>
        <row r="41">
          <cell r="B41">
            <v>38</v>
          </cell>
          <cell r="C41" t="str">
            <v>MUHAMMAD ARKAN ALLY RACHMAD</v>
          </cell>
          <cell r="D41">
            <v>79.791666666666671</v>
          </cell>
          <cell r="E41" t="str">
            <v>B</v>
          </cell>
          <cell r="F41" t="str">
            <v>Ananda Muhammad Arkan Ally Rachmad baik dalam Menjelaskan manfaat keberagaman karakteristik individu dalam kehidupan sehari-hari..  Cukup dalam Mengidentifikasi berbagai bentuk keberagaman suku bangsa, sosial, dan budaya di Indonesia yang terikat persatua</v>
          </cell>
        </row>
        <row r="42">
          <cell r="B42">
            <v>39</v>
          </cell>
          <cell r="C42" t="str">
            <v>MUHAMMAD REVIAN ABDULLOH FAQIH</v>
          </cell>
          <cell r="D42">
            <v>79.791666666666671</v>
          </cell>
          <cell r="E42" t="str">
            <v>B</v>
          </cell>
          <cell r="F42" t="str">
            <v>Ananda Muhammad Revian Abdulloh Faqih baik dalam Menjelaskan manfaat keberagaman karakteristik individu dalam kehidupan sehari-hari..  Cukup dalam Mengidentifikasi berbagai bentuk keberagaman suku bangsa, sosial, dan budaya di Indonesia yang terikat persa</v>
          </cell>
        </row>
        <row r="43">
          <cell r="B43">
            <v>40</v>
          </cell>
          <cell r="C43" t="str">
            <v>NABILA AYUNINGTIAS</v>
          </cell>
          <cell r="D43">
            <v>79.791666666666671</v>
          </cell>
          <cell r="E43" t="str">
            <v>B</v>
          </cell>
          <cell r="F43" t="str">
            <v>Ananda Nabila Ayuningtias baik dalam Menjelaskan manfaat keberagaman karakteristik individu dalam kehidupan sehari-hari..  Cukup dalam Mengidentifikasi berbagai bentuk keberagaman suku bangsa, sosial, dan budaya di Indonesia yang terikat persatuan dan kes</v>
          </cell>
        </row>
        <row r="44">
          <cell r="B44">
            <v>41</v>
          </cell>
          <cell r="C44" t="str">
            <v>NARESWARI MASAYU PUSPANINGRUM</v>
          </cell>
          <cell r="D44">
            <v>79.791666666666671</v>
          </cell>
          <cell r="E44" t="str">
            <v>B</v>
          </cell>
          <cell r="F44" t="str">
            <v>Ananda Nareswari Masayu Puspaningrum baik dalam Menjelaskan manfaat keberagaman karakteristik individu dalam kehidupan sehari-hari..  Cukup dalam Mengidentifikasi berbagai bentuk keberagaman suku bangsa, sosial, dan budaya di Indonesia yang terikat persat</v>
          </cell>
        </row>
        <row r="45">
          <cell r="B45">
            <v>42</v>
          </cell>
          <cell r="C45" t="str">
            <v>NOVA SASMYTA</v>
          </cell>
          <cell r="D45">
            <v>79.791666666666671</v>
          </cell>
          <cell r="E45" t="str">
            <v>B</v>
          </cell>
          <cell r="F45" t="str">
            <v>Ananda Nova Sasmyta baik dalam Menjelaskan manfaat keberagaman karakteristik individu dalam kehidupan sehari-hari..  Cukup dalam Mengidentifikasi berbagai bentuk keberagaman suku bangsa, sosial, dan budaya di Indonesia yang terikat persatuan dan kesatuan.</v>
          </cell>
        </row>
        <row r="46">
          <cell r="B46">
            <v>43</v>
          </cell>
          <cell r="C46" t="str">
            <v>RIDHA RAHMATUL AULA RIDWAN</v>
          </cell>
          <cell r="D46">
            <v>79.791666666666671</v>
          </cell>
          <cell r="E46" t="str">
            <v>B</v>
          </cell>
          <cell r="F46" t="str">
            <v>Ananda Ridha Rahmatul Aula Ridwan baik dalam Menjelaskan manfaat keberagaman karakteristik individu dalam kehidupan sehari-hari..  Cukup dalam Mengidentifikasi berbagai bentuk keberagaman suku bangsa, sosial, dan budaya di Indonesia yang terikat persatuan</v>
          </cell>
        </row>
        <row r="47">
          <cell r="B47">
            <v>44</v>
          </cell>
          <cell r="C47" t="str">
            <v>RIFDA SALSABILA PURNAMA</v>
          </cell>
          <cell r="D47">
            <v>79.791666666666671</v>
          </cell>
          <cell r="E47" t="str">
            <v>B</v>
          </cell>
          <cell r="F47" t="str">
            <v>Ananda Rifda Salsabila Purnama baik dalam Menjelaskan manfaat keberagaman karakteristik individu dalam kehidupan sehari-hari..  Cukup dalam Mengidentifikasi berbagai bentuk keberagaman suku bangsa, sosial, dan budaya di Indonesia yang terikat persatuan da</v>
          </cell>
        </row>
        <row r="48">
          <cell r="B48">
            <v>45</v>
          </cell>
          <cell r="C48" t="str">
            <v>RIZKI INTAN KURNIAENDAH</v>
          </cell>
          <cell r="D48">
            <v>79.791666666666671</v>
          </cell>
          <cell r="E48" t="str">
            <v>B</v>
          </cell>
          <cell r="F48" t="str">
            <v>Ananda Rizki Intan Kurniaendah baik dalam Menjelaskan manfaat keberagaman karakteristik individu dalam kehidupan sehari-hari..  Cukup dalam Mengidentifikasi berbagai bentuk keberagaman suku bangsa, sosial, dan budaya di Indonesia yang terikat persatuan da</v>
          </cell>
        </row>
        <row r="49">
          <cell r="B49">
            <v>46</v>
          </cell>
          <cell r="C49" t="str">
            <v>RIZKY FIRMANSYAH</v>
          </cell>
          <cell r="D49">
            <v>79.791666666666671</v>
          </cell>
          <cell r="E49" t="str">
            <v>B</v>
          </cell>
          <cell r="F49" t="str">
            <v>Ananda Rizky Firmansyah baik dalam Menjelaskan manfaat keberagaman karakteristik individu dalam kehidupan sehari-hari..  Cukup dalam Mengidentifikasi berbagai bentuk keberagaman suku bangsa, sosial, dan budaya di Indonesia yang terikat persatuan dan kesat</v>
          </cell>
        </row>
        <row r="50">
          <cell r="B50">
            <v>47</v>
          </cell>
          <cell r="C50" t="str">
            <v>SAFIRA NUR LAYLA RAMADHANI</v>
          </cell>
          <cell r="D50">
            <v>79.791666666666671</v>
          </cell>
          <cell r="E50" t="str">
            <v>B</v>
          </cell>
          <cell r="F50" t="str">
            <v>Ananda Safira Nur Layla Ramadhani baik dalam Menjelaskan manfaat keberagaman karakteristik individu dalam kehidupan sehari-hari..  Cukup dalam Mengidentifikasi berbagai bentuk keberagaman suku bangsa, sosial, dan budaya di Indonesia yang terikat persatuan</v>
          </cell>
        </row>
        <row r="51">
          <cell r="B51">
            <v>48</v>
          </cell>
          <cell r="C51" t="str">
            <v>SHANASTRI RUFAIDA</v>
          </cell>
          <cell r="D51">
            <v>79.791666666666671</v>
          </cell>
          <cell r="E51" t="str">
            <v>B</v>
          </cell>
          <cell r="F51" t="str">
            <v>Ananda Shanastri Rufaida baik dalam Menjelaskan manfaat keberagaman karakteristik individu dalam kehidupan sehari-hari..  Cukup dalam Mengidentifikasi berbagai bentuk keberagaman suku bangsa, sosial, dan budaya di Indonesia yang terikat persatuan dan kesa</v>
          </cell>
        </row>
        <row r="52">
          <cell r="B52">
            <v>49</v>
          </cell>
          <cell r="C52" t="str">
            <v>SHIAM SAHARA</v>
          </cell>
          <cell r="D52">
            <v>79.791666666666671</v>
          </cell>
          <cell r="E52" t="str">
            <v>B</v>
          </cell>
          <cell r="F52" t="str">
            <v>Ananda Shiam Sahara baik dalam Menjelaskan manfaat keberagaman karakteristik individu dalam kehidupan sehari-hari..  Cukup dalam Mengidentifikasi berbagai bentuk keberagaman suku bangsa, sosial, dan budaya di Indonesia yang terikat persatuan dan kesatuan.</v>
          </cell>
        </row>
        <row r="53">
          <cell r="B53">
            <v>50</v>
          </cell>
          <cell r="C53" t="str">
            <v>SUSAN APRILIA PUTRI</v>
          </cell>
          <cell r="D53">
            <v>79.791666666666671</v>
          </cell>
          <cell r="E53" t="str">
            <v>B</v>
          </cell>
          <cell r="F53" t="str">
            <v>Ananda Susan Aprilia Putri baik dalam Menjelaskan manfaat keberagaman karakteristik individu dalam kehidupan sehari-hari..  Cukup dalam Mengidentifikasi berbagai bentuk keberagaman suku bangsa, sosial, dan budaya di Indonesia yang terikat persatuan dan ke</v>
          </cell>
        </row>
      </sheetData>
      <sheetData sheetId="19"/>
      <sheetData sheetId="20">
        <row r="4">
          <cell r="B4">
            <v>1</v>
          </cell>
          <cell r="C4" t="str">
            <v>AZKA AFINA KHOIRUL IZA</v>
          </cell>
          <cell r="D4">
            <v>79.791666666666671</v>
          </cell>
          <cell r="E4" t="str">
            <v>B</v>
          </cell>
          <cell r="F4" t="str">
            <v>Ananda Azka Afina Khoirul Iza baik dalam Mengidentifikasi kegiatan ekonomi dan hubungannya dengan berbagai bidang pekerjaan, serta kehidupan sosial dan budaya di lingkungan sekitar sampai provinsi..  Cukup dalam Mengidentifikasi kerajaan Hindu dan/atau Bu</v>
          </cell>
        </row>
        <row r="5">
          <cell r="B5">
            <v>2</v>
          </cell>
          <cell r="C5" t="str">
            <v>BAGUS WIDA KANAKA</v>
          </cell>
          <cell r="D5">
            <v>79.791666666666671</v>
          </cell>
          <cell r="E5" t="str">
            <v>B</v>
          </cell>
          <cell r="F5" t="str">
            <v xml:space="preserve">Ananda Bagus Wida Kanaka baik dalam Mengidentifikasi kegiatan ekonomi dan hubungannya dengan berbagai bidang pekerjaan, serta kehidupan sosial dan budaya di lingkungan sekitar sampai provinsi..  Cukup dalam Mengidentifikasi kerajaan Hindu dan/atau Buddha </v>
          </cell>
        </row>
        <row r="6">
          <cell r="B6">
            <v>3</v>
          </cell>
          <cell r="C6" t="str">
            <v>DENI FIRYA ATHALLAH PRADINAYA</v>
          </cell>
          <cell r="D6">
            <v>79.791666666666671</v>
          </cell>
          <cell r="E6" t="str">
            <v>B</v>
          </cell>
          <cell r="F6" t="str">
            <v>Ananda Deni Firya Athallah Pradinaya Baik dalam Mengidentifikasi kegiatan ekonomi dan hubungannya dengan berbagai bidang pekerjaan, serta kehidupan sosial dan budaya di lingkungan sekitar sampai provinsi..  Baik dalam Mengidentifikasi kerajaan Hindu dan/a</v>
          </cell>
        </row>
        <row r="7">
          <cell r="B7">
            <v>4</v>
          </cell>
          <cell r="C7" t="str">
            <v>DEWI GALUH MULANSARI</v>
          </cell>
          <cell r="D7">
            <v>79.791666666666671</v>
          </cell>
          <cell r="E7" t="str">
            <v>B</v>
          </cell>
          <cell r="F7" t="str">
            <v>Ananda Dewi Galuh Mulansari baik dalam Mengidentifikasi kegiatan ekonomi dan hubungannya dengan berbagai bidang pekerjaan, serta kehidupan sosial dan budaya di lingkungan sekitar sampai provinsi..  Cukup dalam Mengidentifikasi kerajaan Hindu dan/atau Budd</v>
          </cell>
        </row>
        <row r="8">
          <cell r="B8">
            <v>5</v>
          </cell>
          <cell r="C8" t="str">
            <v>DIAN PUJI LESTARI</v>
          </cell>
          <cell r="D8">
            <v>79.791666666666671</v>
          </cell>
          <cell r="E8" t="str">
            <v>B</v>
          </cell>
          <cell r="F8" t="str">
            <v xml:space="preserve">Ananda Dian Puji Lestari baik dalam Mengidentifikasi kegiatan ekonomi dan hubungannya dengan berbagai bidang pekerjaan, serta kehidupan sosial dan budaya di lingkungan sekitar sampai provinsi..  Cukup dalam Mengidentifikasi kerajaan Hindu dan/atau Buddha </v>
          </cell>
        </row>
        <row r="9">
          <cell r="B9">
            <v>6</v>
          </cell>
          <cell r="C9" t="str">
            <v>Hafidz Langgeng Prasetyo</v>
          </cell>
          <cell r="D9">
            <v>79.791666666666671</v>
          </cell>
          <cell r="E9" t="str">
            <v>B</v>
          </cell>
          <cell r="F9" t="str">
            <v xml:space="preserve">Ananda Hafidz Langgeng Prasetyo baik dalam Mengidentifikasi kegiatan ekonomi dan hubungannya dengan berbagai bidang pekerjaan, serta kehidupan sosial dan budaya di lingkungan sekitar sampai provinsi..  Cukup dalam Mengidentifikasi kerajaan Hindu dan/atau </v>
          </cell>
        </row>
        <row r="10">
          <cell r="B10">
            <v>7</v>
          </cell>
          <cell r="C10" t="str">
            <v>JALU ARTHA AJI MANGGALA HANDOKO</v>
          </cell>
          <cell r="D10">
            <v>79.791666666666671</v>
          </cell>
          <cell r="E10" t="str">
            <v>B</v>
          </cell>
          <cell r="F10" t="str">
            <v>Ananda Jalu Artha Aji Manggala Handoko baik dalam Mengidentifikasi kegiatan ekonomi dan hubungannya dengan berbagai bidang pekerjaan, serta kehidupan sosial dan budaya di lingkungan sekitar sampai provinsi..  Cukup dalam Mengidentifikasi kerajaan Hindu da</v>
          </cell>
        </row>
        <row r="11">
          <cell r="B11">
            <v>8</v>
          </cell>
          <cell r="C11" t="str">
            <v>LAURENDHO RADIEFCA MURDIONO</v>
          </cell>
          <cell r="D11">
            <v>79.791666666666671</v>
          </cell>
          <cell r="E11" t="str">
            <v>B</v>
          </cell>
          <cell r="F11" t="str">
            <v>Ananda Laurendho Radiefca Murdiono baik dalam Mengidentifikasi kegiatan ekonomi dan hubungannya dengan berbagai bidang pekerjaan, serta kehidupan sosial dan budaya di lingkungan sekitar sampai provinsi..  Cukup dalam Mengidentifikasi kerajaan Hindu dan/at</v>
          </cell>
        </row>
        <row r="12">
          <cell r="B12">
            <v>9</v>
          </cell>
          <cell r="C12" t="str">
            <v>MARSYA MAYDINA DWI RISQITA</v>
          </cell>
          <cell r="D12">
            <v>79.791666666666671</v>
          </cell>
          <cell r="E12" t="str">
            <v>B</v>
          </cell>
          <cell r="F12" t="str">
            <v>Ananda Marsya Maydina Dwi Risqita baik dalam Mengidentifikasi kegiatan ekonomi dan hubungannya dengan berbagai bidang pekerjaan, serta kehidupan sosial dan budaya di lingkungan sekitar sampai provinsi..  Cukup dalam Mengidentifikasi kerajaan Hindu dan/ata</v>
          </cell>
        </row>
        <row r="13">
          <cell r="B13">
            <v>10</v>
          </cell>
          <cell r="C13" t="str">
            <v>MILA SARASWATI</v>
          </cell>
          <cell r="D13">
            <v>79.791666666666671</v>
          </cell>
          <cell r="E13" t="str">
            <v>B</v>
          </cell>
          <cell r="F13" t="str">
            <v>Ananda Mila Saraswati baik dalam Mengidentifikasi kegiatan ekonomi dan hubungannya dengan berbagai bidang pekerjaan, serta kehidupan sosial dan budaya di lingkungan sekitar sampai provinsi..  Cukup dalam Mengidentifikasi kerajaan Hindu dan/atau Buddha dan</v>
          </cell>
        </row>
        <row r="14">
          <cell r="B14">
            <v>11</v>
          </cell>
          <cell r="C14" t="str">
            <v>MUHAMMAD ARKAN ALLY RACHMAD</v>
          </cell>
          <cell r="D14">
            <v>79.791666666666671</v>
          </cell>
          <cell r="E14" t="str">
            <v>B</v>
          </cell>
          <cell r="F14" t="str">
            <v>Ananda Muhammad Arkan Ally Rachmad baik dalam Mengidentifikasi kegiatan ekonomi dan hubungannya dengan berbagai bidang pekerjaan, serta kehidupan sosial dan budaya di lingkungan sekitar sampai provinsi..  Cukup dalam Mengidentifikasi kerajaan Hindu dan/at</v>
          </cell>
        </row>
        <row r="15">
          <cell r="B15">
            <v>12</v>
          </cell>
          <cell r="C15" t="str">
            <v>MUHAMMAD REVIAN ABDULLOH FAQIH</v>
          </cell>
          <cell r="D15">
            <v>79.791666666666671</v>
          </cell>
          <cell r="E15" t="str">
            <v>B</v>
          </cell>
          <cell r="F15" t="str">
            <v>Ananda Muhammad Revian Abdulloh Faqih baik dalam Mengidentifikasi kegiatan ekonomi dan hubungannya dengan berbagai bidang pekerjaan, serta kehidupan sosial dan budaya di lingkungan sekitar sampai provinsi..  Cukup dalam Mengidentifikasi kerajaan Hindu dan</v>
          </cell>
        </row>
        <row r="16">
          <cell r="B16">
            <v>13</v>
          </cell>
          <cell r="C16" t="str">
            <v>NABILA AYUNINGTIAS</v>
          </cell>
          <cell r="D16">
            <v>79.791666666666671</v>
          </cell>
          <cell r="E16" t="str">
            <v>B</v>
          </cell>
          <cell r="F16" t="str">
            <v>Ananda Nabila Ayuningtias baik dalam Mengidentifikasi kegiatan ekonomi dan hubungannya dengan berbagai bidang pekerjaan, serta kehidupan sosial dan budaya di lingkungan sekitar sampai provinsi..  Cukup dalam Mengidentifikasi kerajaan Hindu dan/atau Buddha</v>
          </cell>
        </row>
        <row r="17">
          <cell r="B17">
            <v>14</v>
          </cell>
          <cell r="C17" t="str">
            <v>NARESWARI MASAYU PUSPANINGRUM</v>
          </cell>
          <cell r="D17">
            <v>79.791666666666671</v>
          </cell>
          <cell r="E17" t="str">
            <v>B</v>
          </cell>
          <cell r="F17" t="str">
            <v>Ananda Nareswari Masayu Puspaningrum baik dalam Mengidentifikasi kegiatan ekonomi dan hubungannya dengan berbagai bidang pekerjaan, serta kehidupan sosial dan budaya di lingkungan sekitar sampai provinsi..  Cukup dalam Mengidentifikasi kerajaan Hindu dan/</v>
          </cell>
        </row>
        <row r="18">
          <cell r="B18">
            <v>15</v>
          </cell>
          <cell r="C18" t="str">
            <v>NOVA SASMYTA</v>
          </cell>
          <cell r="D18">
            <v>79.791666666666671</v>
          </cell>
          <cell r="E18" t="str">
            <v>B</v>
          </cell>
          <cell r="F18" t="str">
            <v>Ananda Nova Sasmyta baik dalam Mengidentifikasi kegiatan ekonomi dan hubungannya dengan berbagai bidang pekerjaan, serta kehidupan sosial dan budaya di lingkungan sekitar sampai provinsi..  Cukup dalam Mengidentifikasi kerajaan Hindu dan/atau Buddha dan/a</v>
          </cell>
        </row>
        <row r="19">
          <cell r="B19">
            <v>16</v>
          </cell>
          <cell r="C19" t="str">
            <v>RIDHA RAHMATUL AULA RIDWAN</v>
          </cell>
          <cell r="D19">
            <v>79.791666666666671</v>
          </cell>
          <cell r="E19" t="str">
            <v>B</v>
          </cell>
          <cell r="F19" t="str">
            <v>Ananda Ridha Rahmatul Aula Ridwan baik dalam Mengidentifikasi kegiatan ekonomi dan hubungannya dengan berbagai bidang pekerjaan, serta kehidupan sosial dan budaya di lingkungan sekitar sampai provinsi..  Cukup dalam Mengidentifikasi kerajaan Hindu dan/ata</v>
          </cell>
        </row>
        <row r="20">
          <cell r="B20">
            <v>17</v>
          </cell>
          <cell r="C20" t="str">
            <v>RIFDA SALSABILA PURNAMA</v>
          </cell>
          <cell r="D20">
            <v>79.791666666666671</v>
          </cell>
          <cell r="E20" t="str">
            <v>B</v>
          </cell>
          <cell r="F20" t="str">
            <v>Ananda Rifda Salsabila Purnama baik dalam Mengidentifikasi kegiatan ekonomi dan hubungannya dengan berbagai bidang pekerjaan, serta kehidupan sosial dan budaya di lingkungan sekitar sampai provinsi..  Cukup dalam Mengidentifikasi kerajaan Hindu dan/atau B</v>
          </cell>
        </row>
        <row r="21">
          <cell r="B21">
            <v>18</v>
          </cell>
          <cell r="C21" t="str">
            <v>RIZKI INTAN KURNIAENDAH</v>
          </cell>
          <cell r="D21">
            <v>79.791666666666671</v>
          </cell>
          <cell r="E21" t="str">
            <v>B</v>
          </cell>
          <cell r="F21" t="str">
            <v>Ananda Rizki Intan Kurniaendah baik dalam Mengidentifikasi kegiatan ekonomi dan hubungannya dengan berbagai bidang pekerjaan, serta kehidupan sosial dan budaya di lingkungan sekitar sampai provinsi..  Cukup dalam Mengidentifikasi kerajaan Hindu dan/atau B</v>
          </cell>
        </row>
        <row r="22">
          <cell r="B22">
            <v>19</v>
          </cell>
          <cell r="C22" t="str">
            <v>RIZKY FIRMANSYAH</v>
          </cell>
          <cell r="D22">
            <v>79.791666666666671</v>
          </cell>
          <cell r="E22" t="str">
            <v>B</v>
          </cell>
          <cell r="F22" t="str">
            <v>Ananda Rizky Firmansyah baik dalam Mengidentifikasi kegiatan ekonomi dan hubungannya dengan berbagai bidang pekerjaan, serta kehidupan sosial dan budaya di lingkungan sekitar sampai provinsi..  Cukup dalam Mengidentifikasi kerajaan Hindu dan/atau Buddha d</v>
          </cell>
        </row>
        <row r="23">
          <cell r="B23">
            <v>20</v>
          </cell>
          <cell r="C23" t="str">
            <v>SAFIRA NUR LAYLA RAMADHANI</v>
          </cell>
          <cell r="D23">
            <v>79.791666666666671</v>
          </cell>
          <cell r="E23" t="str">
            <v>B</v>
          </cell>
          <cell r="F23" t="str">
            <v>Ananda Safira Nur Layla Ramadhani baik dalam Mengidentifikasi kegiatan ekonomi dan hubungannya dengan berbagai bidang pekerjaan, serta kehidupan sosial dan budaya di lingkungan sekitar sampai provinsi..  Cukup dalam Mengidentifikasi kerajaan Hindu dan/ata</v>
          </cell>
        </row>
        <row r="24">
          <cell r="B24">
            <v>21</v>
          </cell>
          <cell r="C24" t="str">
            <v>SHANASTRI RUFAIDA</v>
          </cell>
          <cell r="D24">
            <v>79.791666666666671</v>
          </cell>
          <cell r="E24" t="str">
            <v>B</v>
          </cell>
          <cell r="F24" t="str">
            <v xml:space="preserve">Ananda Shanastri Rufaida baik dalam Mengidentifikasi kegiatan ekonomi dan hubungannya dengan berbagai bidang pekerjaan, serta kehidupan sosial dan budaya di lingkungan sekitar sampai provinsi..  Cukup dalam Mengidentifikasi kerajaan Hindu dan/atau Buddha </v>
          </cell>
        </row>
        <row r="25">
          <cell r="B25">
            <v>22</v>
          </cell>
          <cell r="C25" t="str">
            <v>SHIAM SAHARA</v>
          </cell>
          <cell r="D25">
            <v>79.791666666666671</v>
          </cell>
          <cell r="E25" t="str">
            <v>B</v>
          </cell>
          <cell r="F25" t="str">
            <v>Ananda Shiam Sahara baik dalam Mengidentifikasi kegiatan ekonomi dan hubungannya dengan berbagai bidang pekerjaan, serta kehidupan sosial dan budaya di lingkungan sekitar sampai provinsi..  Cukup dalam Mengidentifikasi kerajaan Hindu dan/atau Buddha dan/a</v>
          </cell>
        </row>
        <row r="26">
          <cell r="B26">
            <v>23</v>
          </cell>
          <cell r="C26" t="str">
            <v>SUSAN APRILIA PUTRI</v>
          </cell>
          <cell r="D26">
            <v>79.791666666666671</v>
          </cell>
          <cell r="E26" t="str">
            <v>B</v>
          </cell>
          <cell r="F26" t="str">
            <v>Ananda Susan Aprilia Putri baik dalam Mengidentifikasi kegiatan ekonomi dan hubungannya dengan berbagai bidang pekerjaan, serta kehidupan sosial dan budaya di lingkungan sekitar sampai provinsi..  Cukup dalam Mengidentifikasi kerajaan Hindu dan/atau Buddh</v>
          </cell>
        </row>
        <row r="27">
          <cell r="B27">
            <v>24</v>
          </cell>
          <cell r="C27" t="str">
            <v>SYIFAUL CHUSNA BANATU ROHMI HADI</v>
          </cell>
          <cell r="D27">
            <v>79.791666666666671</v>
          </cell>
          <cell r="E27" t="str">
            <v>B</v>
          </cell>
          <cell r="F27" t="str">
            <v>Ananda Syifaul Chusna Banatu Rohmi Hadi baik dalam Mengidentifikasi kegiatan ekonomi dan hubungannya dengan berbagai bidang pekerjaan, serta kehidupan sosial dan budaya di lingkungan sekitar sampai provinsi..  Cukup dalam Mengidentifikasi kerajaan Hindu d</v>
          </cell>
        </row>
        <row r="28">
          <cell r="B28">
            <v>25</v>
          </cell>
          <cell r="C28" t="str">
            <v>VANESSA VICKY AYU LESTARI</v>
          </cell>
          <cell r="D28">
            <v>79.791666666666671</v>
          </cell>
          <cell r="E28" t="str">
            <v>B</v>
          </cell>
          <cell r="F28" t="str">
            <v>Ananda Vanessa Vicky Ayu Lestari baik dalam Mengidentifikasi kegiatan ekonomi dan hubungannya dengan berbagai bidang pekerjaan, serta kehidupan sosial dan budaya di lingkungan sekitar sampai provinsi..  Cukup dalam Mengidentifikasi kerajaan Hindu dan/atau</v>
          </cell>
        </row>
        <row r="29">
          <cell r="B29">
            <v>26</v>
          </cell>
          <cell r="C29" t="str">
            <v>WIBI NUR FIRMANSYAH</v>
          </cell>
          <cell r="D29">
            <v>79.791666666666671</v>
          </cell>
          <cell r="E29" t="str">
            <v>B</v>
          </cell>
          <cell r="F29" t="str">
            <v>Ananda Wibi Nur Firmansyah baik dalam Mengidentifikasi kegiatan ekonomi dan hubungannya dengan berbagai bidang pekerjaan, serta kehidupan sosial dan budaya di lingkungan sekitar sampai provinsi..  Cukup dalam Mengidentifikasi kerajaan Hindu dan/atau Buddh</v>
          </cell>
        </row>
        <row r="30">
          <cell r="B30">
            <v>27</v>
          </cell>
          <cell r="C30" t="str">
            <v>ZULFIDA NURUL MAZIDAH</v>
          </cell>
          <cell r="D30">
            <v>79.791666666666671</v>
          </cell>
          <cell r="E30" t="str">
            <v>B</v>
          </cell>
          <cell r="F30" t="str">
            <v>Ananda Zulfida Nurul Mazidah baik dalam Mengidentifikasi kegiatan ekonomi dan hubungannya dengan berbagai bidang pekerjaan, serta kehidupan sosial dan budaya di lingkungan sekitar sampai provinsi..  Cukup dalam Mengidentifikasi kerajaan Hindu dan/atau Bud</v>
          </cell>
        </row>
        <row r="31">
          <cell r="B31">
            <v>28</v>
          </cell>
          <cell r="C31" t="str">
            <v>AZKA AFINA KHOIRUL IZA</v>
          </cell>
          <cell r="D31">
            <v>79.791666666666671</v>
          </cell>
          <cell r="E31" t="str">
            <v>B</v>
          </cell>
          <cell r="F31" t="str">
            <v>Ananda Azka Afina Khoirul Iza baik dalam Mengidentifikasi kegiatan ekonomi dan hubungannya dengan berbagai bidang pekerjaan, serta kehidupan sosial dan budaya di lingkungan sekitar sampai provinsi..  Cukup dalam Mengidentifikasi kerajaan Hindu dan/atau Bu</v>
          </cell>
        </row>
        <row r="32">
          <cell r="B32">
            <v>29</v>
          </cell>
          <cell r="C32" t="str">
            <v>BAGUS WIDA KANAKA</v>
          </cell>
          <cell r="D32">
            <v>79.791666666666671</v>
          </cell>
          <cell r="E32" t="str">
            <v>B</v>
          </cell>
          <cell r="F32" t="str">
            <v xml:space="preserve">Ananda Bagus Wida Kanaka baik dalam Mengidentifikasi kegiatan ekonomi dan hubungannya dengan berbagai bidang pekerjaan, serta kehidupan sosial dan budaya di lingkungan sekitar sampai provinsi..  Cukup dalam Mengidentifikasi kerajaan Hindu dan/atau Buddha </v>
          </cell>
        </row>
        <row r="33">
          <cell r="B33">
            <v>30</v>
          </cell>
          <cell r="C33" t="str">
            <v>DENI FIRYA ATHALLAH PRADINAYA</v>
          </cell>
          <cell r="D33">
            <v>79.791666666666671</v>
          </cell>
          <cell r="E33" t="str">
            <v>B</v>
          </cell>
          <cell r="F33" t="str">
            <v>Ananda Deni Firya Athallah Pradinaya baik dalam Mengidentifikasi kegiatan ekonomi dan hubungannya dengan berbagai bidang pekerjaan, serta kehidupan sosial dan budaya di lingkungan sekitar sampai provinsi..  Cukup dalam Mengidentifikasi kerajaan Hindu dan/</v>
          </cell>
        </row>
        <row r="34">
          <cell r="B34">
            <v>31</v>
          </cell>
          <cell r="C34" t="str">
            <v>DEWI GALUH MULANSARI</v>
          </cell>
          <cell r="D34">
            <v>79.791666666666671</v>
          </cell>
          <cell r="E34" t="str">
            <v>B</v>
          </cell>
          <cell r="F34" t="str">
            <v>Ananda Dewi Galuh Mulansari baik dalam Mengidentifikasi kegiatan ekonomi dan hubungannya dengan berbagai bidang pekerjaan, serta kehidupan sosial dan budaya di lingkungan sekitar sampai provinsi..  Cukup dalam Mengidentifikasi kerajaan Hindu dan/atau Budd</v>
          </cell>
        </row>
        <row r="35">
          <cell r="B35">
            <v>32</v>
          </cell>
          <cell r="C35" t="str">
            <v>DIAN PUJI LESTARI</v>
          </cell>
          <cell r="D35">
            <v>79.791666666666671</v>
          </cell>
          <cell r="E35" t="str">
            <v>B</v>
          </cell>
          <cell r="F35" t="str">
            <v xml:space="preserve">Ananda Dian Puji Lestari baik dalam Mengidentifikasi kegiatan ekonomi dan hubungannya dengan berbagai bidang pekerjaan, serta kehidupan sosial dan budaya di lingkungan sekitar sampai provinsi..  Cukup dalam Mengidentifikasi kerajaan Hindu dan/atau Buddha </v>
          </cell>
        </row>
        <row r="36">
          <cell r="B36">
            <v>33</v>
          </cell>
          <cell r="C36" t="str">
            <v>Hafidz Langgeng Prasetyo</v>
          </cell>
          <cell r="D36">
            <v>79.791666666666671</v>
          </cell>
          <cell r="E36" t="str">
            <v>B</v>
          </cell>
          <cell r="F36" t="str">
            <v xml:space="preserve">Ananda Hafidz Langgeng Prasetyo baik dalam Mengidentifikasi kegiatan ekonomi dan hubungannya dengan berbagai bidang pekerjaan, serta kehidupan sosial dan budaya di lingkungan sekitar sampai provinsi..  Cukup dalam Mengidentifikasi kerajaan Hindu dan/atau </v>
          </cell>
        </row>
        <row r="37">
          <cell r="B37">
            <v>34</v>
          </cell>
          <cell r="C37" t="str">
            <v>JALU ARTHA AJI MANGGALA HANDOKO</v>
          </cell>
          <cell r="D37">
            <v>79.791666666666671</v>
          </cell>
          <cell r="E37" t="str">
            <v>B</v>
          </cell>
          <cell r="F37" t="str">
            <v>Ananda Jalu Artha Aji Manggala Handoko baik dalam Mengidentifikasi kegiatan ekonomi dan hubungannya dengan berbagai bidang pekerjaan, serta kehidupan sosial dan budaya di lingkungan sekitar sampai provinsi..  Cukup dalam Mengidentifikasi kerajaan Hindu da</v>
          </cell>
        </row>
        <row r="38">
          <cell r="B38">
            <v>35</v>
          </cell>
          <cell r="C38" t="str">
            <v>LAURENDHO RADIEFCA MURDIONO</v>
          </cell>
          <cell r="D38">
            <v>79.791666666666671</v>
          </cell>
          <cell r="E38" t="str">
            <v>B</v>
          </cell>
          <cell r="F38" t="str">
            <v>Ananda Laurendho Radiefca Murdiono baik dalam Mengidentifikasi kegiatan ekonomi dan hubungannya dengan berbagai bidang pekerjaan, serta kehidupan sosial dan budaya di lingkungan sekitar sampai provinsi..  Cukup dalam Mengidentifikasi kerajaan Hindu dan/at</v>
          </cell>
        </row>
        <row r="39">
          <cell r="B39">
            <v>36</v>
          </cell>
          <cell r="C39" t="str">
            <v>MARSYA MAYDINA DWI RISQITA</v>
          </cell>
          <cell r="D39">
            <v>79.791666666666671</v>
          </cell>
          <cell r="E39" t="str">
            <v>B</v>
          </cell>
          <cell r="F39" t="str">
            <v>Ananda Marsya Maydina Dwi Risqita baik dalam Mengidentifikasi kegiatan ekonomi dan hubungannya dengan berbagai bidang pekerjaan, serta kehidupan sosial dan budaya di lingkungan sekitar sampai provinsi..  Cukup dalam Mengidentifikasi kerajaan Hindu dan/ata</v>
          </cell>
        </row>
        <row r="40">
          <cell r="B40">
            <v>37</v>
          </cell>
          <cell r="C40" t="str">
            <v>MILA SARASWATI</v>
          </cell>
          <cell r="D40">
            <v>79.791666666666671</v>
          </cell>
          <cell r="E40" t="str">
            <v>B</v>
          </cell>
          <cell r="F40" t="str">
            <v>Ananda Mila Saraswati baik dalam Mengidentifikasi kegiatan ekonomi dan hubungannya dengan berbagai bidang pekerjaan, serta kehidupan sosial dan budaya di lingkungan sekitar sampai provinsi..  Cukup dalam Mengidentifikasi kerajaan Hindu dan/atau Buddha dan</v>
          </cell>
        </row>
        <row r="41">
          <cell r="B41">
            <v>38</v>
          </cell>
          <cell r="C41" t="str">
            <v>MUHAMMAD ARKAN ALLY RACHMAD</v>
          </cell>
          <cell r="D41">
            <v>79.791666666666671</v>
          </cell>
          <cell r="E41" t="str">
            <v>B</v>
          </cell>
          <cell r="F41" t="str">
            <v>Ananda Muhammad Arkan Ally Rachmad baik dalam Mengidentifikasi kegiatan ekonomi dan hubungannya dengan berbagai bidang pekerjaan, serta kehidupan sosial dan budaya di lingkungan sekitar sampai provinsi..  Cukup dalam Mengidentifikasi kerajaan Hindu dan/at</v>
          </cell>
        </row>
        <row r="42">
          <cell r="B42">
            <v>39</v>
          </cell>
          <cell r="C42" t="str">
            <v>MUHAMMAD REVIAN ABDULLOH FAQIH</v>
          </cell>
          <cell r="D42">
            <v>79.791666666666671</v>
          </cell>
          <cell r="E42" t="str">
            <v>B</v>
          </cell>
          <cell r="F42" t="str">
            <v>Ananda Muhammad Revian Abdulloh Faqih baik dalam Mengidentifikasi kegiatan ekonomi dan hubungannya dengan berbagai bidang pekerjaan, serta kehidupan sosial dan budaya di lingkungan sekitar sampai provinsi..  Cukup dalam Mengidentifikasi kerajaan Hindu dan</v>
          </cell>
        </row>
        <row r="43">
          <cell r="B43">
            <v>40</v>
          </cell>
          <cell r="C43" t="str">
            <v>NABILA AYUNINGTIAS</v>
          </cell>
          <cell r="D43">
            <v>79.791666666666671</v>
          </cell>
          <cell r="E43" t="str">
            <v>B</v>
          </cell>
          <cell r="F43" t="str">
            <v>Ananda Nabila Ayuningtias baik dalam Mengidentifikasi kegiatan ekonomi dan hubungannya dengan berbagai bidang pekerjaan, serta kehidupan sosial dan budaya di lingkungan sekitar sampai provinsi..  Cukup dalam Mengidentifikasi kerajaan Hindu dan/atau Buddha</v>
          </cell>
        </row>
        <row r="44">
          <cell r="B44">
            <v>41</v>
          </cell>
          <cell r="C44" t="str">
            <v>NARESWARI MASAYU PUSPANINGRUM</v>
          </cell>
          <cell r="D44">
            <v>79.791666666666671</v>
          </cell>
          <cell r="E44" t="str">
            <v>B</v>
          </cell>
          <cell r="F44" t="str">
            <v>Ananda Nareswari Masayu Puspaningrum baik dalam Mengidentifikasi kegiatan ekonomi dan hubungannya dengan berbagai bidang pekerjaan, serta kehidupan sosial dan budaya di lingkungan sekitar sampai provinsi..  Cukup dalam Mengidentifikasi kerajaan Hindu dan/</v>
          </cell>
        </row>
        <row r="45">
          <cell r="B45">
            <v>42</v>
          </cell>
          <cell r="C45" t="str">
            <v>NOVA SASMYTA</v>
          </cell>
          <cell r="D45">
            <v>79.791666666666671</v>
          </cell>
          <cell r="E45" t="str">
            <v>B</v>
          </cell>
          <cell r="F45" t="str">
            <v>Ananda Nova Sasmyta baik dalam Mengidentifikasi kegiatan ekonomi dan hubungannya dengan berbagai bidang pekerjaan, serta kehidupan sosial dan budaya di lingkungan sekitar sampai provinsi..  Cukup dalam Mengidentifikasi kerajaan Hindu dan/atau Buddha dan/a</v>
          </cell>
        </row>
        <row r="46">
          <cell r="B46">
            <v>43</v>
          </cell>
          <cell r="C46" t="str">
            <v>RIDHA RAHMATUL AULA RIDWAN</v>
          </cell>
          <cell r="D46">
            <v>79.791666666666671</v>
          </cell>
          <cell r="E46" t="str">
            <v>B</v>
          </cell>
          <cell r="F46" t="str">
            <v>Ananda Ridha Rahmatul Aula Ridwan baik dalam Mengidentifikasi kegiatan ekonomi dan hubungannya dengan berbagai bidang pekerjaan, serta kehidupan sosial dan budaya di lingkungan sekitar sampai provinsi..  Cukup dalam Mengidentifikasi kerajaan Hindu dan/ata</v>
          </cell>
        </row>
        <row r="47">
          <cell r="B47">
            <v>44</v>
          </cell>
          <cell r="C47" t="str">
            <v>RIFDA SALSABILA PURNAMA</v>
          </cell>
          <cell r="D47">
            <v>79.791666666666671</v>
          </cell>
          <cell r="E47" t="str">
            <v>B</v>
          </cell>
          <cell r="F47" t="str">
            <v>Ananda Rifda Salsabila Purnama baik dalam Mengidentifikasi kegiatan ekonomi dan hubungannya dengan berbagai bidang pekerjaan, serta kehidupan sosial dan budaya di lingkungan sekitar sampai provinsi..  Cukup dalam Mengidentifikasi kerajaan Hindu dan/atau B</v>
          </cell>
        </row>
        <row r="48">
          <cell r="B48">
            <v>45</v>
          </cell>
          <cell r="C48" t="str">
            <v>RIZKI INTAN KURNIAENDAH</v>
          </cell>
          <cell r="D48">
            <v>79.791666666666671</v>
          </cell>
          <cell r="E48" t="str">
            <v>B</v>
          </cell>
          <cell r="F48" t="str">
            <v>Ananda Rizki Intan Kurniaendah baik dalam Mengidentifikasi kegiatan ekonomi dan hubungannya dengan berbagai bidang pekerjaan, serta kehidupan sosial dan budaya di lingkungan sekitar sampai provinsi..  Cukup dalam Mengidentifikasi kerajaan Hindu dan/atau B</v>
          </cell>
        </row>
        <row r="49">
          <cell r="B49">
            <v>46</v>
          </cell>
          <cell r="C49" t="str">
            <v>RIZKY FIRMANSYAH</v>
          </cell>
          <cell r="D49">
            <v>79.791666666666671</v>
          </cell>
          <cell r="E49" t="str">
            <v>B</v>
          </cell>
          <cell r="F49" t="str">
            <v>Ananda Rizky Firmansyah baik dalam Mengidentifikasi kegiatan ekonomi dan hubungannya dengan berbagai bidang pekerjaan, serta kehidupan sosial dan budaya di lingkungan sekitar sampai provinsi..  Cukup dalam Mengidentifikasi kerajaan Hindu dan/atau Buddha d</v>
          </cell>
        </row>
        <row r="50">
          <cell r="B50">
            <v>47</v>
          </cell>
          <cell r="C50" t="str">
            <v>SAFIRA NUR LAYLA RAMADHANI</v>
          </cell>
          <cell r="D50">
            <v>79.791666666666671</v>
          </cell>
          <cell r="E50" t="str">
            <v>B</v>
          </cell>
          <cell r="F50" t="str">
            <v>Ananda Safira Nur Layla Ramadhani baik dalam Mengidentifikasi kegiatan ekonomi dan hubungannya dengan berbagai bidang pekerjaan, serta kehidupan sosial dan budaya di lingkungan sekitar sampai provinsi..  Cukup dalam Mengidentifikasi kerajaan Hindu dan/ata</v>
          </cell>
        </row>
        <row r="51">
          <cell r="B51">
            <v>48</v>
          </cell>
          <cell r="C51" t="str">
            <v>SHANASTRI RUFAIDA</v>
          </cell>
          <cell r="D51">
            <v>79.791666666666671</v>
          </cell>
          <cell r="E51" t="str">
            <v>B</v>
          </cell>
          <cell r="F51" t="str">
            <v xml:space="preserve">Ananda Shanastri Rufaida baik dalam Mengidentifikasi kegiatan ekonomi dan hubungannya dengan berbagai bidang pekerjaan, serta kehidupan sosial dan budaya di lingkungan sekitar sampai provinsi..  Cukup dalam Mengidentifikasi kerajaan Hindu dan/atau Buddha </v>
          </cell>
        </row>
        <row r="52">
          <cell r="B52">
            <v>49</v>
          </cell>
          <cell r="C52" t="str">
            <v>SHIAM SAHARA</v>
          </cell>
          <cell r="D52">
            <v>79.791666666666671</v>
          </cell>
          <cell r="E52" t="str">
            <v>B</v>
          </cell>
          <cell r="F52" t="str">
            <v>Ananda Shiam Sahara baik dalam Mengidentifikasi kegiatan ekonomi dan hubungannya dengan berbagai bidang pekerjaan, serta kehidupan sosial dan budaya di lingkungan sekitar sampai provinsi..  Cukup dalam Mengidentifikasi kerajaan Hindu dan/atau Buddha dan/a</v>
          </cell>
        </row>
        <row r="53">
          <cell r="B53">
            <v>50</v>
          </cell>
          <cell r="C53" t="str">
            <v>SUSAN APRILIA PUTRI</v>
          </cell>
          <cell r="D53">
            <v>79.791666666666671</v>
          </cell>
          <cell r="E53" t="str">
            <v>B</v>
          </cell>
          <cell r="F53" t="str">
            <v>Ananda Susan Aprilia Putri baik dalam Mengidentifikasi kegiatan ekonomi dan hubungannya dengan berbagai bidang pekerjaan, serta kehidupan sosial dan budaya di lingkungan sekitar sampai provinsi..  Cukup dalam Mengidentifikasi kerajaan Hindu dan/atau Buddh</v>
          </cell>
        </row>
      </sheetData>
      <sheetData sheetId="21"/>
      <sheetData sheetId="22">
        <row r="4">
          <cell r="B4">
            <v>1</v>
          </cell>
          <cell r="C4" t="str">
            <v>AZKA AFINA KHOIRUL IZA</v>
          </cell>
          <cell r="D4">
            <v>83.583333333333329</v>
          </cell>
          <cell r="E4" t="str">
            <v>B</v>
          </cell>
          <cell r="F4" t="str">
            <v xml:space="preserve">Ananda Azka Afina Khoirul Iza sangat baik dalam Menerapkan sifat-sifat bunyi dan keterkaitannya dengan indera pendengaran.  Perlu bimbingan dalam Menghubungkan gaya dengan gerak pada peristiwa di lingkungan sekitar. </v>
          </cell>
        </row>
        <row r="5">
          <cell r="B5">
            <v>2</v>
          </cell>
          <cell r="C5" t="str">
            <v>BAGUS WIDA KANAKA</v>
          </cell>
          <cell r="D5">
            <v>76.916666666666671</v>
          </cell>
          <cell r="E5" t="str">
            <v>C</v>
          </cell>
          <cell r="F5" t="str">
            <v xml:space="preserve">Ananda Bagus Wida Kanaka baik dalam Menerapkan sifat-sifat cahaya dan keterkaitannya dengan indera penglihatan.  Perlu bimbingan dalam Menghubungkan gaya dengan gerak pada peristiwa di lingkungan sekitar. </v>
          </cell>
        </row>
        <row r="6">
          <cell r="B6">
            <v>3</v>
          </cell>
          <cell r="C6" t="str">
            <v>DENI FIRYA ATHALLAH PRADINAYA</v>
          </cell>
          <cell r="D6">
            <v>63.916666666666664</v>
          </cell>
          <cell r="E6" t="str">
            <v>D</v>
          </cell>
          <cell r="F6" t="str">
            <v xml:space="preserve">Ananda Deni Firya Athallah Pradinaya cukup dalam Menerapkan sifat-sifat bunyi dan keterkaitannya dengan indera pendengaran.  Perlu bimbingan dalam Menghubungkan gaya dengan gerak pada peristiwa di lingkungan sekitar. </v>
          </cell>
        </row>
        <row r="7">
          <cell r="B7">
            <v>4</v>
          </cell>
          <cell r="C7" t="str">
            <v>DEWI GALUH MULANSARI</v>
          </cell>
          <cell r="D7">
            <v>83.583333333333329</v>
          </cell>
          <cell r="E7" t="str">
            <v>B</v>
          </cell>
          <cell r="F7" t="str">
            <v xml:space="preserve">Ananda Dewi Galuh Mulansari sangat baik dalam Menerapkan sifat-sifat bunyi dan keterkaitannya dengan indera pendengaran.  Perlu bimbingan dalam Menghubungkan gaya dengan gerak pada peristiwa di lingkungan sekitar. </v>
          </cell>
        </row>
        <row r="8">
          <cell r="B8">
            <v>5</v>
          </cell>
          <cell r="C8" t="str">
            <v>DIAN PUJI LESTARI</v>
          </cell>
          <cell r="D8">
            <v>83.583333333333329</v>
          </cell>
          <cell r="E8" t="str">
            <v>B</v>
          </cell>
          <cell r="F8" t="str">
            <v xml:space="preserve">Ananda Dian Puji Lestari sangat baik dalam Menerapkan sifat-sifat bunyi dan keterkaitannya dengan indera pendengaran.  Perlu bimbingan dalam Menghubungkan gaya dengan gerak pada peristiwa di lingkungan sekitar. </v>
          </cell>
        </row>
        <row r="9">
          <cell r="B9">
            <v>6</v>
          </cell>
          <cell r="C9" t="str">
            <v>Hafidz Langgeng Prasetyo</v>
          </cell>
          <cell r="D9">
            <v>83.583333333333329</v>
          </cell>
          <cell r="E9" t="str">
            <v>B</v>
          </cell>
          <cell r="F9" t="str">
            <v xml:space="preserve">Ananda Hafidz Langgeng Prasetyo sangat baik dalam Menerapkan sifat-sifat bunyi dan keterkaitannya dengan indera pendengaran.  Perlu bimbingan dalam Menghubungkan gaya dengan gerak pada peristiwa di lingkungan sekitar. </v>
          </cell>
        </row>
        <row r="10">
          <cell r="B10">
            <v>7</v>
          </cell>
          <cell r="C10" t="str">
            <v>JALU ARTHA AJI MANGGALA HANDOKO</v>
          </cell>
          <cell r="D10">
            <v>83.583333333333329</v>
          </cell>
          <cell r="E10" t="str">
            <v>B</v>
          </cell>
          <cell r="F10" t="str">
            <v xml:space="preserve">Ananda Jalu Artha Aji Manggala Handoko sangat baik dalam Menerapkan sifat-sifat bunyi dan keterkaitannya dengan indera pendengaran.  Perlu bimbingan dalam Menghubungkan gaya dengan gerak pada peristiwa di lingkungan sekitar. </v>
          </cell>
        </row>
        <row r="11">
          <cell r="B11">
            <v>8</v>
          </cell>
          <cell r="C11" t="str">
            <v>LAURENDHO RADIEFCA MURDIONO</v>
          </cell>
          <cell r="D11">
            <v>83.583333333333329</v>
          </cell>
          <cell r="E11" t="str">
            <v>B</v>
          </cell>
          <cell r="F11" t="str">
            <v xml:space="preserve">Ananda Laurendho Radiefca Murdiono sangat baik dalam Menerapkan sifat-sifat bunyi dan keterkaitannya dengan indera pendengaran.  Perlu bimbingan dalam Menghubungkan gaya dengan gerak pada peristiwa di lingkungan sekitar. </v>
          </cell>
        </row>
        <row r="12">
          <cell r="B12">
            <v>9</v>
          </cell>
          <cell r="C12" t="str">
            <v>MARSYA MAYDINA DWI RISQITA</v>
          </cell>
          <cell r="D12">
            <v>83.583333333333329</v>
          </cell>
          <cell r="E12" t="str">
            <v>B</v>
          </cell>
          <cell r="F12" t="str">
            <v xml:space="preserve">Ananda Marsya Maydina Dwi Risqita sangat baik dalam Menerapkan sifat-sifat bunyi dan keterkaitannya dengan indera pendengaran.  Perlu bimbingan dalam Menghubungkan gaya dengan gerak pada peristiwa di lingkungan sekitar. </v>
          </cell>
        </row>
        <row r="13">
          <cell r="B13">
            <v>10</v>
          </cell>
          <cell r="C13" t="str">
            <v>MILA SARASWATI</v>
          </cell>
          <cell r="D13">
            <v>83.583333333333329</v>
          </cell>
          <cell r="E13" t="str">
            <v>B</v>
          </cell>
          <cell r="F13" t="str">
            <v xml:space="preserve">Ananda Mila Saraswati sangat baik dalam Menerapkan sifat-sifat bunyi dan keterkaitannya dengan indera pendengaran.  Perlu bimbingan dalam Menghubungkan gaya dengan gerak pada peristiwa di lingkungan sekitar. </v>
          </cell>
        </row>
        <row r="14">
          <cell r="B14">
            <v>11</v>
          </cell>
          <cell r="C14" t="str">
            <v>MUHAMMAD ARKAN ALLY RACHMAD</v>
          </cell>
          <cell r="D14">
            <v>83.583333333333329</v>
          </cell>
          <cell r="E14" t="str">
            <v>B</v>
          </cell>
          <cell r="F14" t="str">
            <v xml:space="preserve">Ananda Muhammad Arkan Ally Rachmad sangat baik dalam Menerapkan sifat-sifat bunyi dan keterkaitannya dengan indera pendengaran.  Perlu bimbingan dalam Menghubungkan gaya dengan gerak pada peristiwa di lingkungan sekitar. </v>
          </cell>
        </row>
        <row r="15">
          <cell r="B15">
            <v>12</v>
          </cell>
          <cell r="C15" t="str">
            <v>MUHAMMAD REVIAN ABDULLOH FAQIH</v>
          </cell>
          <cell r="D15">
            <v>83.583333333333329</v>
          </cell>
          <cell r="E15" t="str">
            <v>B</v>
          </cell>
          <cell r="F15" t="str">
            <v xml:space="preserve">Ananda Muhammad Revian Abdulloh Faqih sangat baik dalam Menerapkan sifat-sifat bunyi dan keterkaitannya dengan indera pendengaran.  Perlu bimbingan dalam Menghubungkan gaya dengan gerak pada peristiwa di lingkungan sekitar. </v>
          </cell>
        </row>
        <row r="16">
          <cell r="B16">
            <v>13</v>
          </cell>
          <cell r="C16" t="str">
            <v>NABILA AYUNINGTIAS</v>
          </cell>
          <cell r="D16">
            <v>83.583333333333329</v>
          </cell>
          <cell r="E16" t="str">
            <v>B</v>
          </cell>
          <cell r="F16" t="str">
            <v xml:space="preserve">Ananda Nabila Ayuningtias sangat baik dalam Menerapkan sifat-sifat bunyi dan keterkaitannya dengan indera pendengaran.  Perlu bimbingan dalam Menghubungkan gaya dengan gerak pada peristiwa di lingkungan sekitar. </v>
          </cell>
        </row>
        <row r="17">
          <cell r="B17">
            <v>14</v>
          </cell>
          <cell r="C17" t="str">
            <v>NARESWARI MASAYU PUSPANINGRUM</v>
          </cell>
          <cell r="D17">
            <v>83.583333333333329</v>
          </cell>
          <cell r="E17" t="str">
            <v>B</v>
          </cell>
          <cell r="F17" t="str">
            <v xml:space="preserve">Ananda Nareswari Masayu Puspaningrum sangat baik dalam Menerapkan sifat-sifat bunyi dan keterkaitannya dengan indera pendengaran.  Perlu bimbingan dalam Menghubungkan gaya dengan gerak pada peristiwa di lingkungan sekitar. </v>
          </cell>
        </row>
        <row r="18">
          <cell r="B18">
            <v>15</v>
          </cell>
          <cell r="C18" t="str">
            <v>NOVA SASMYTA</v>
          </cell>
          <cell r="D18">
            <v>83.583333333333329</v>
          </cell>
          <cell r="E18" t="str">
            <v>B</v>
          </cell>
          <cell r="F18" t="str">
            <v xml:space="preserve">Ananda Nova Sasmyta sangat baik dalam Menerapkan sifat-sifat bunyi dan keterkaitannya dengan indera pendengaran.  Perlu bimbingan dalam Menghubungkan gaya dengan gerak pada peristiwa di lingkungan sekitar. </v>
          </cell>
        </row>
        <row r="19">
          <cell r="B19">
            <v>16</v>
          </cell>
          <cell r="C19" t="str">
            <v>RIDHA RAHMATUL AULA RIDWAN</v>
          </cell>
          <cell r="D19">
            <v>83.583333333333329</v>
          </cell>
          <cell r="E19" t="str">
            <v>B</v>
          </cell>
          <cell r="F19" t="str">
            <v xml:space="preserve">Ananda Ridha Rahmatul Aula Ridwan sangat baik dalam Menerapkan sifat-sifat bunyi dan keterkaitannya dengan indera pendengaran.  Perlu bimbingan dalam Menghubungkan gaya dengan gerak pada peristiwa di lingkungan sekitar. </v>
          </cell>
        </row>
        <row r="20">
          <cell r="B20">
            <v>17</v>
          </cell>
          <cell r="C20" t="str">
            <v>RIFDA SALSABILA PURNAMA</v>
          </cell>
          <cell r="D20">
            <v>83.583333333333329</v>
          </cell>
          <cell r="E20" t="str">
            <v>B</v>
          </cell>
          <cell r="F20" t="str">
            <v xml:space="preserve">Ananda Rifda Salsabila Purnama sangat baik dalam Menerapkan sifat-sifat bunyi dan keterkaitannya dengan indera pendengaran.  Perlu bimbingan dalam Menghubungkan gaya dengan gerak pada peristiwa di lingkungan sekitar. </v>
          </cell>
        </row>
        <row r="21">
          <cell r="B21">
            <v>18</v>
          </cell>
          <cell r="C21" t="str">
            <v>RIZKI INTAN KURNIAENDAH</v>
          </cell>
          <cell r="D21">
            <v>83.583333333333329</v>
          </cell>
          <cell r="E21" t="str">
            <v>B</v>
          </cell>
          <cell r="F21" t="str">
            <v xml:space="preserve">Ananda Rizki Intan Kurniaendah sangat baik dalam Menerapkan sifat-sifat bunyi dan keterkaitannya dengan indera pendengaran.  Perlu bimbingan dalam Menghubungkan gaya dengan gerak pada peristiwa di lingkungan sekitar. </v>
          </cell>
        </row>
        <row r="22">
          <cell r="B22">
            <v>19</v>
          </cell>
          <cell r="C22" t="str">
            <v>RIZKY FIRMANSYAH</v>
          </cell>
          <cell r="D22">
            <v>83.583333333333329</v>
          </cell>
          <cell r="E22" t="str">
            <v>B</v>
          </cell>
          <cell r="F22" t="str">
            <v xml:space="preserve">Ananda Rizky Firmansyah sangat baik dalam Menerapkan sifat-sifat bunyi dan keterkaitannya dengan indera pendengaran.  Perlu bimbingan dalam Menghubungkan gaya dengan gerak pada peristiwa di lingkungan sekitar. </v>
          </cell>
        </row>
        <row r="23">
          <cell r="B23">
            <v>20</v>
          </cell>
          <cell r="C23" t="str">
            <v>SAFIRA NUR LAYLA RAMADHANI</v>
          </cell>
          <cell r="D23">
            <v>83.583333333333329</v>
          </cell>
          <cell r="E23" t="str">
            <v>B</v>
          </cell>
          <cell r="F23" t="str">
            <v xml:space="preserve">Ananda Safira Nur Layla Ramadhani sangat baik dalam Menerapkan sifat-sifat bunyi dan keterkaitannya dengan indera pendengaran.  Perlu bimbingan dalam Menghubungkan gaya dengan gerak pada peristiwa di lingkungan sekitar. </v>
          </cell>
        </row>
        <row r="24">
          <cell r="B24">
            <v>21</v>
          </cell>
          <cell r="C24" t="str">
            <v>SHANASTRI RUFAIDA</v>
          </cell>
          <cell r="D24">
            <v>83.583333333333329</v>
          </cell>
          <cell r="E24" t="str">
            <v>B</v>
          </cell>
          <cell r="F24" t="str">
            <v xml:space="preserve">Ananda Shanastri Rufaida sangat baik dalam Menerapkan sifat-sifat bunyi dan keterkaitannya dengan indera pendengaran.  Perlu bimbingan dalam Menghubungkan gaya dengan gerak pada peristiwa di lingkungan sekitar. </v>
          </cell>
        </row>
        <row r="25">
          <cell r="B25">
            <v>22</v>
          </cell>
          <cell r="C25" t="str">
            <v>SHIAM SAHARA</v>
          </cell>
          <cell r="D25">
            <v>83.583333333333329</v>
          </cell>
          <cell r="E25" t="str">
            <v>B</v>
          </cell>
          <cell r="F25" t="str">
            <v xml:space="preserve">Ananda Shiam Sahara sangat baik dalam Menerapkan sifat-sifat bunyi dan keterkaitannya dengan indera pendengaran.  Perlu bimbingan dalam Menghubungkan gaya dengan gerak pada peristiwa di lingkungan sekitar. </v>
          </cell>
        </row>
        <row r="26">
          <cell r="B26">
            <v>23</v>
          </cell>
          <cell r="C26" t="str">
            <v>SUSAN APRILIA PUTRI</v>
          </cell>
          <cell r="D26">
            <v>83.583333333333329</v>
          </cell>
          <cell r="E26" t="str">
            <v>B</v>
          </cell>
          <cell r="F26" t="str">
            <v xml:space="preserve">Ananda Susan Aprilia Putri sangat baik dalam Menerapkan sifat-sifat bunyi dan keterkaitannya dengan indera pendengaran.  Perlu bimbingan dalam Menghubungkan gaya dengan gerak pada peristiwa di lingkungan sekitar. </v>
          </cell>
        </row>
        <row r="27">
          <cell r="B27">
            <v>24</v>
          </cell>
          <cell r="C27" t="str">
            <v>SYIFAUL CHUSNA BANATU ROHMI HADI</v>
          </cell>
          <cell r="D27">
            <v>83.583333333333329</v>
          </cell>
          <cell r="E27" t="str">
            <v>B</v>
          </cell>
          <cell r="F27" t="str">
            <v xml:space="preserve">Ananda Syifaul Chusna Banatu Rohmi Hadi sangat baik dalam Menerapkan sifat-sifat bunyi dan keterkaitannya dengan indera pendengaran.  Perlu bimbingan dalam Menghubungkan gaya dengan gerak pada peristiwa di lingkungan sekitar. </v>
          </cell>
        </row>
        <row r="28">
          <cell r="B28">
            <v>25</v>
          </cell>
          <cell r="C28" t="str">
            <v>VANESSA VICKY AYU LESTARI</v>
          </cell>
          <cell r="D28">
            <v>83.583333333333329</v>
          </cell>
          <cell r="E28" t="str">
            <v>B</v>
          </cell>
          <cell r="F28" t="str">
            <v xml:space="preserve">Ananda Vanessa Vicky Ayu Lestari sangat baik dalam Menerapkan sifat-sifat bunyi dan keterkaitannya dengan indera pendengaran.  Perlu bimbingan dalam Menghubungkan gaya dengan gerak pada peristiwa di lingkungan sekitar. </v>
          </cell>
        </row>
        <row r="29">
          <cell r="B29">
            <v>26</v>
          </cell>
          <cell r="C29" t="str">
            <v>WIBI NUR FIRMANSYAH</v>
          </cell>
          <cell r="D29">
            <v>83.583333333333329</v>
          </cell>
          <cell r="E29" t="str">
            <v>B</v>
          </cell>
          <cell r="F29" t="str">
            <v xml:space="preserve">Ananda Wibi Nur Firmansyah sangat baik dalam Menerapkan sifat-sifat bunyi dan keterkaitannya dengan indera pendengaran.  Perlu bimbingan dalam Menghubungkan gaya dengan gerak pada peristiwa di lingkungan sekitar. </v>
          </cell>
        </row>
        <row r="30">
          <cell r="B30">
            <v>27</v>
          </cell>
          <cell r="C30" t="str">
            <v>ZULFIDA NURUL MAZIDAH</v>
          </cell>
          <cell r="D30">
            <v>83.583333333333329</v>
          </cell>
          <cell r="E30" t="str">
            <v>B</v>
          </cell>
          <cell r="F30" t="str">
            <v xml:space="preserve">Ananda Zulfida Nurul Mazidah sangat baik dalam Menerapkan sifat-sifat bunyi dan keterkaitannya dengan indera pendengaran.  Perlu bimbingan dalam Menghubungkan gaya dengan gerak pada peristiwa di lingkungan sekitar. </v>
          </cell>
        </row>
        <row r="31">
          <cell r="B31">
            <v>28</v>
          </cell>
          <cell r="C31" t="str">
            <v>AZKA AFINA KHOIRUL IZA</v>
          </cell>
          <cell r="D31">
            <v>83.583333333333329</v>
          </cell>
          <cell r="E31" t="str">
            <v>B</v>
          </cell>
          <cell r="F31" t="str">
            <v xml:space="preserve">Ananda Azka Afina Khoirul Iza sangat baik dalam Menerapkan sifat-sifat bunyi dan keterkaitannya dengan indera pendengaran.  Perlu bimbingan dalam Menghubungkan gaya dengan gerak pada peristiwa di lingkungan sekitar. </v>
          </cell>
        </row>
        <row r="32">
          <cell r="B32">
            <v>29</v>
          </cell>
          <cell r="C32" t="str">
            <v>BAGUS WIDA KANAKA</v>
          </cell>
          <cell r="D32">
            <v>83.583333333333329</v>
          </cell>
          <cell r="E32" t="str">
            <v>B</v>
          </cell>
          <cell r="F32" t="str">
            <v xml:space="preserve">Ananda Bagus Wida Kanaka sangat baik dalam Menerapkan sifat-sifat bunyi dan keterkaitannya dengan indera pendengaran.  Perlu bimbingan dalam Menghubungkan gaya dengan gerak pada peristiwa di lingkungan sekitar. </v>
          </cell>
        </row>
        <row r="33">
          <cell r="B33">
            <v>30</v>
          </cell>
          <cell r="C33" t="str">
            <v>DENI FIRYA ATHALLAH PRADINAYA</v>
          </cell>
          <cell r="D33">
            <v>83.583333333333329</v>
          </cell>
          <cell r="E33" t="str">
            <v>B</v>
          </cell>
          <cell r="F33" t="str">
            <v xml:space="preserve">Ananda Deni Firya Athallah Pradinaya sangat baik dalam Menerapkan sifat-sifat bunyi dan keterkaitannya dengan indera pendengaran.  Perlu bimbingan dalam Menghubungkan gaya dengan gerak pada peristiwa di lingkungan sekitar. </v>
          </cell>
        </row>
        <row r="34">
          <cell r="B34">
            <v>31</v>
          </cell>
          <cell r="C34" t="str">
            <v>DEWI GALUH MULANSARI</v>
          </cell>
          <cell r="D34">
            <v>83.583333333333329</v>
          </cell>
          <cell r="E34" t="str">
            <v>B</v>
          </cell>
          <cell r="F34" t="str">
            <v xml:space="preserve">Ananda Dewi Galuh Mulansari sangat baik dalam Menerapkan sifat-sifat bunyi dan keterkaitannya dengan indera pendengaran.  Perlu bimbingan dalam Menghubungkan gaya dengan gerak pada peristiwa di lingkungan sekitar. </v>
          </cell>
        </row>
        <row r="35">
          <cell r="B35">
            <v>32</v>
          </cell>
          <cell r="C35" t="str">
            <v>DIAN PUJI LESTARI</v>
          </cell>
          <cell r="D35">
            <v>83.583333333333329</v>
          </cell>
          <cell r="E35" t="str">
            <v>B</v>
          </cell>
          <cell r="F35" t="str">
            <v xml:space="preserve">Ananda Dian Puji Lestari sangat baik dalam Menerapkan sifat-sifat bunyi dan keterkaitannya dengan indera pendengaran.  Perlu bimbingan dalam Menghubungkan gaya dengan gerak pada peristiwa di lingkungan sekitar. </v>
          </cell>
        </row>
        <row r="36">
          <cell r="B36">
            <v>33</v>
          </cell>
          <cell r="C36" t="str">
            <v>Hafidz Langgeng Prasetyo</v>
          </cell>
          <cell r="D36">
            <v>83.583333333333329</v>
          </cell>
          <cell r="E36" t="str">
            <v>B</v>
          </cell>
          <cell r="F36" t="str">
            <v xml:space="preserve">Ananda Hafidz Langgeng Prasetyo sangat baik dalam Menerapkan sifat-sifat bunyi dan keterkaitannya dengan indera pendengaran.  Perlu bimbingan dalam Menghubungkan gaya dengan gerak pada peristiwa di lingkungan sekitar. </v>
          </cell>
        </row>
        <row r="37">
          <cell r="B37">
            <v>34</v>
          </cell>
          <cell r="C37" t="str">
            <v>JALU ARTHA AJI MANGGALA HANDOKO</v>
          </cell>
          <cell r="D37">
            <v>83.583333333333329</v>
          </cell>
          <cell r="E37" t="str">
            <v>B</v>
          </cell>
          <cell r="F37" t="str">
            <v xml:space="preserve">Ananda Jalu Artha Aji Manggala Handoko sangat baik dalam Menerapkan sifat-sifat bunyi dan keterkaitannya dengan indera pendengaran.  Perlu bimbingan dalam Menghubungkan gaya dengan gerak pada peristiwa di lingkungan sekitar. </v>
          </cell>
        </row>
        <row r="38">
          <cell r="B38">
            <v>35</v>
          </cell>
          <cell r="C38" t="str">
            <v>LAURENDHO RADIEFCA MURDIONO</v>
          </cell>
          <cell r="D38">
            <v>83.583333333333329</v>
          </cell>
          <cell r="E38" t="str">
            <v>B</v>
          </cell>
          <cell r="F38" t="str">
            <v xml:space="preserve">Ananda Laurendho Radiefca Murdiono sangat baik dalam Menerapkan sifat-sifat bunyi dan keterkaitannya dengan indera pendengaran.  Perlu bimbingan dalam Menghubungkan gaya dengan gerak pada peristiwa di lingkungan sekitar. </v>
          </cell>
        </row>
        <row r="39">
          <cell r="B39">
            <v>36</v>
          </cell>
          <cell r="C39" t="str">
            <v>MARSYA MAYDINA DWI RISQITA</v>
          </cell>
          <cell r="D39">
            <v>83.583333333333329</v>
          </cell>
          <cell r="E39" t="str">
            <v>B</v>
          </cell>
          <cell r="F39" t="str">
            <v xml:space="preserve">Ananda Marsya Maydina Dwi Risqita sangat baik dalam Menerapkan sifat-sifat bunyi dan keterkaitannya dengan indera pendengaran.  Perlu bimbingan dalam Menghubungkan gaya dengan gerak pada peristiwa di lingkungan sekitar. </v>
          </cell>
        </row>
        <row r="40">
          <cell r="B40">
            <v>37</v>
          </cell>
          <cell r="C40" t="str">
            <v>MILA SARASWATI</v>
          </cell>
          <cell r="D40">
            <v>83.583333333333329</v>
          </cell>
          <cell r="E40" t="str">
            <v>B</v>
          </cell>
          <cell r="F40" t="str">
            <v xml:space="preserve">Ananda Mila Saraswati sangat baik dalam Menerapkan sifat-sifat bunyi dan keterkaitannya dengan indera pendengaran.  Perlu bimbingan dalam Menghubungkan gaya dengan gerak pada peristiwa di lingkungan sekitar. </v>
          </cell>
        </row>
        <row r="41">
          <cell r="B41">
            <v>38</v>
          </cell>
          <cell r="C41" t="str">
            <v>MUHAMMAD ARKAN ALLY RACHMAD</v>
          </cell>
          <cell r="D41">
            <v>83.583333333333329</v>
          </cell>
          <cell r="E41" t="str">
            <v>B</v>
          </cell>
          <cell r="F41" t="str">
            <v xml:space="preserve">Ananda Muhammad Arkan Ally Rachmad sangat baik dalam Menerapkan sifat-sifat bunyi dan keterkaitannya dengan indera pendengaran.  Perlu bimbingan dalam Menghubungkan gaya dengan gerak pada peristiwa di lingkungan sekitar. </v>
          </cell>
        </row>
        <row r="42">
          <cell r="B42">
            <v>39</v>
          </cell>
          <cell r="C42" t="str">
            <v>MUHAMMAD REVIAN ABDULLOH FAQIH</v>
          </cell>
          <cell r="D42">
            <v>83.583333333333329</v>
          </cell>
          <cell r="E42" t="str">
            <v>B</v>
          </cell>
          <cell r="F42" t="str">
            <v xml:space="preserve">Ananda Muhammad Revian Abdulloh Faqih sangat baik dalam Menerapkan sifat-sifat bunyi dan keterkaitannya dengan indera pendengaran.  Perlu bimbingan dalam Menghubungkan gaya dengan gerak pada peristiwa di lingkungan sekitar. </v>
          </cell>
        </row>
        <row r="43">
          <cell r="B43">
            <v>40</v>
          </cell>
          <cell r="C43" t="str">
            <v>NABILA AYUNINGTIAS</v>
          </cell>
          <cell r="D43">
            <v>83.583333333333329</v>
          </cell>
          <cell r="E43" t="str">
            <v>B</v>
          </cell>
          <cell r="F43" t="str">
            <v xml:space="preserve">Ananda Nabila Ayuningtias sangat baik dalam Menerapkan sifat-sifat bunyi dan keterkaitannya dengan indera pendengaran.  Perlu bimbingan dalam Menghubungkan gaya dengan gerak pada peristiwa di lingkungan sekitar. </v>
          </cell>
        </row>
        <row r="44">
          <cell r="B44">
            <v>41</v>
          </cell>
          <cell r="C44" t="str">
            <v>NARESWARI MASAYU PUSPANINGRUM</v>
          </cell>
          <cell r="D44">
            <v>83.583333333333329</v>
          </cell>
          <cell r="E44" t="str">
            <v>B</v>
          </cell>
          <cell r="F44" t="str">
            <v xml:space="preserve">Ananda Nareswari Masayu Puspaningrum sangat baik dalam Menerapkan sifat-sifat bunyi dan keterkaitannya dengan indera pendengaran.  Perlu bimbingan dalam Menghubungkan gaya dengan gerak pada peristiwa di lingkungan sekitar. </v>
          </cell>
        </row>
        <row r="45">
          <cell r="B45">
            <v>42</v>
          </cell>
          <cell r="C45" t="str">
            <v>NOVA SASMYTA</v>
          </cell>
          <cell r="D45">
            <v>83.583333333333329</v>
          </cell>
          <cell r="E45" t="str">
            <v>B</v>
          </cell>
          <cell r="F45" t="str">
            <v xml:space="preserve">Ananda Nova Sasmyta sangat baik dalam Menerapkan sifat-sifat bunyi dan keterkaitannya dengan indera pendengaran.  Perlu bimbingan dalam Menghubungkan gaya dengan gerak pada peristiwa di lingkungan sekitar. </v>
          </cell>
        </row>
        <row r="46">
          <cell r="B46">
            <v>43</v>
          </cell>
          <cell r="C46" t="str">
            <v>RIDHA RAHMATUL AULA RIDWAN</v>
          </cell>
          <cell r="D46">
            <v>83.583333333333329</v>
          </cell>
          <cell r="E46" t="str">
            <v>B</v>
          </cell>
          <cell r="F46" t="str">
            <v xml:space="preserve">Ananda Ridha Rahmatul Aula Ridwan sangat baik dalam Menerapkan sifat-sifat bunyi dan keterkaitannya dengan indera pendengaran.  Perlu bimbingan dalam Menghubungkan gaya dengan gerak pada peristiwa di lingkungan sekitar. </v>
          </cell>
        </row>
        <row r="47">
          <cell r="B47">
            <v>44</v>
          </cell>
          <cell r="C47" t="str">
            <v>RIFDA SALSABILA PURNAMA</v>
          </cell>
          <cell r="D47">
            <v>83.583333333333329</v>
          </cell>
          <cell r="E47" t="str">
            <v>B</v>
          </cell>
          <cell r="F47" t="str">
            <v xml:space="preserve">Ananda Rifda Salsabila Purnama sangat baik dalam Menerapkan sifat-sifat bunyi dan keterkaitannya dengan indera pendengaran.  Perlu bimbingan dalam Menghubungkan gaya dengan gerak pada peristiwa di lingkungan sekitar. </v>
          </cell>
        </row>
        <row r="48">
          <cell r="B48">
            <v>45</v>
          </cell>
          <cell r="C48" t="str">
            <v>RIZKI INTAN KURNIAENDAH</v>
          </cell>
          <cell r="D48">
            <v>83.583333333333329</v>
          </cell>
          <cell r="E48" t="str">
            <v>B</v>
          </cell>
          <cell r="F48" t="str">
            <v xml:space="preserve">Ananda Rizki Intan Kurniaendah sangat baik dalam Menerapkan sifat-sifat bunyi dan keterkaitannya dengan indera pendengaran.  Perlu bimbingan dalam Menghubungkan gaya dengan gerak pada peristiwa di lingkungan sekitar. </v>
          </cell>
        </row>
        <row r="49">
          <cell r="B49">
            <v>46</v>
          </cell>
          <cell r="C49" t="str">
            <v>RIZKY FIRMANSYAH</v>
          </cell>
          <cell r="D49">
            <v>83.583333333333329</v>
          </cell>
          <cell r="E49" t="str">
            <v>B</v>
          </cell>
          <cell r="F49" t="str">
            <v xml:space="preserve">Ananda Rizky Firmansyah sangat baik dalam Menerapkan sifat-sifat bunyi dan keterkaitannya dengan indera pendengaran.  Perlu bimbingan dalam Menghubungkan gaya dengan gerak pada peristiwa di lingkungan sekitar. </v>
          </cell>
        </row>
        <row r="50">
          <cell r="B50">
            <v>47</v>
          </cell>
          <cell r="C50" t="str">
            <v>SAFIRA NUR LAYLA RAMADHANI</v>
          </cell>
          <cell r="D50">
            <v>83.583333333333329</v>
          </cell>
          <cell r="E50" t="str">
            <v>B</v>
          </cell>
          <cell r="F50" t="str">
            <v xml:space="preserve">Ananda Safira Nur Layla Ramadhani sangat baik dalam Menerapkan sifat-sifat bunyi dan keterkaitannya dengan indera pendengaran.  Perlu bimbingan dalam Menghubungkan gaya dengan gerak pada peristiwa di lingkungan sekitar. </v>
          </cell>
        </row>
        <row r="51">
          <cell r="B51">
            <v>48</v>
          </cell>
          <cell r="C51" t="str">
            <v>SHANASTRI RUFAIDA</v>
          </cell>
          <cell r="D51">
            <v>83.583333333333329</v>
          </cell>
          <cell r="E51" t="str">
            <v>B</v>
          </cell>
          <cell r="F51" t="str">
            <v xml:space="preserve">Ananda Shanastri Rufaida sangat baik dalam Menerapkan sifat-sifat bunyi dan keterkaitannya dengan indera pendengaran.  Perlu bimbingan dalam Menghubungkan gaya dengan gerak pada peristiwa di lingkungan sekitar. </v>
          </cell>
        </row>
        <row r="52">
          <cell r="B52">
            <v>49</v>
          </cell>
          <cell r="C52" t="str">
            <v>SHIAM SAHARA</v>
          </cell>
          <cell r="D52">
            <v>83.583333333333329</v>
          </cell>
          <cell r="E52" t="str">
            <v>B</v>
          </cell>
          <cell r="F52" t="str">
            <v xml:space="preserve">Ananda Shiam Sahara sangat baik dalam Menerapkan sifat-sifat bunyi dan keterkaitannya dengan indera pendengaran.  Perlu bimbingan dalam Menghubungkan gaya dengan gerak pada peristiwa di lingkungan sekitar. </v>
          </cell>
        </row>
        <row r="53">
          <cell r="B53">
            <v>50</v>
          </cell>
          <cell r="C53" t="str">
            <v>SUSAN APRILIA PUTRI</v>
          </cell>
          <cell r="D53">
            <v>83.583333333333329</v>
          </cell>
          <cell r="E53" t="str">
            <v>B</v>
          </cell>
          <cell r="F53" t="str">
            <v xml:space="preserve">Ananda Susan Aprilia Putri sangat baik dalam Menerapkan sifat-sifat bunyi dan keterkaitannya dengan indera pendengaran.  Perlu bimbingan dalam Menghubungkan gaya dengan gerak pada peristiwa di lingkungan sekitar. </v>
          </cell>
        </row>
      </sheetData>
      <sheetData sheetId="23"/>
      <sheetData sheetId="24">
        <row r="4">
          <cell r="B4">
            <v>1</v>
          </cell>
          <cell r="C4" t="str">
            <v>AZKA AFINA KHOIRUL IZA</v>
          </cell>
          <cell r="D4">
            <v>87.333333333333329</v>
          </cell>
          <cell r="E4" t="str">
            <v>B</v>
          </cell>
          <cell r="F4" t="str">
            <v>Ananda Azka Afina Khoirul Iza sangat baik dalam Menjelaskan pecahan-pecahan senilai dengan gambar dan model konkret.  Perlu bimbingan dalam Menjelaskan dan menentukan faktor persekutuan, faktor persekutuan terbesar (FPB), kelipatan persekutuan, dan kelipa</v>
          </cell>
        </row>
        <row r="5">
          <cell r="B5">
            <v>2</v>
          </cell>
          <cell r="C5" t="str">
            <v>BAGUS WIDA KANAKA</v>
          </cell>
          <cell r="D5">
            <v>67</v>
          </cell>
          <cell r="E5" t="str">
            <v>D</v>
          </cell>
          <cell r="F5" t="str">
            <v>Ananda Bagus Wida Kanaka perlu bimbingan dalam Menjelaskan dan melakukan penaksiran dari jumlah, selisih, hasil kali, dan hasil bagi dua bilangan cacah maupun pecahan dan desimal.  Perlu bimbingan dalam Menjelaskan dan melakukan penaksiran dari jumlah, se</v>
          </cell>
        </row>
        <row r="6">
          <cell r="B6">
            <v>3</v>
          </cell>
          <cell r="C6" t="str">
            <v>DENI FIRYA ATHALLAH PRADINAYA</v>
          </cell>
          <cell r="D6">
            <v>67</v>
          </cell>
          <cell r="E6" t="str">
            <v>D</v>
          </cell>
          <cell r="F6" t="str">
            <v>Ananda Deni Firya Athallah Pradinaya perlu bimbingan dalam Menjelaskan dan melakukan penaksiran dari jumlah, selisih, hasil kali, dan hasil bagi dua bilangan cacah maupun pecahan dan desimal.  Perlu bimbingan dalam Menjelaskan dan melakukan penaksiran dar</v>
          </cell>
        </row>
        <row r="7">
          <cell r="B7">
            <v>4</v>
          </cell>
          <cell r="C7" t="str">
            <v>DEWI GALUH MULANSARI</v>
          </cell>
          <cell r="D7">
            <v>67</v>
          </cell>
          <cell r="E7" t="str">
            <v>D</v>
          </cell>
          <cell r="F7" t="str">
            <v>Ananda Dewi Galuh Mulansari perlu bimbingan dalam Menjelaskan berbagai bentuk pecahan (biasa, campuran, desimal, dan persen) dan hubungan di antaranya.  Perlu bimbingan dalam Menjelaskan berbagai bentuk pecahan (biasa, campuran, desimal, dan persen) dan h</v>
          </cell>
        </row>
        <row r="8">
          <cell r="B8">
            <v>5</v>
          </cell>
          <cell r="C8" t="str">
            <v>DIAN PUJI LESTARI</v>
          </cell>
          <cell r="D8">
            <v>67</v>
          </cell>
          <cell r="E8" t="str">
            <v>D</v>
          </cell>
          <cell r="F8" t="str">
            <v>Ananda Dian Puji Lestari perlu bimbingan dalam Menjelaskan hubungan antar garis (sejajar, berpotongan, berhimpit) menggunakan model konkret.  Perlu bimbingan dalam Menjelaskan hubungan antar garis (sejajar, berpotongan, berhimpit) menggunakan model konkre</v>
          </cell>
        </row>
        <row r="9">
          <cell r="B9">
            <v>6</v>
          </cell>
          <cell r="C9" t="str">
            <v>Hafidz Langgeng Prasetyo</v>
          </cell>
          <cell r="D9">
            <v>67</v>
          </cell>
          <cell r="E9" t="str">
            <v>D</v>
          </cell>
          <cell r="F9" t="str">
            <v>Ananda Hafidz Langgeng Prasetyo perlu bimbingan dalam Menjelaskan hubungan antar garis (sejajar, berpotongan, berhimpit) menggunakan model konkret.  Perlu bimbingan dalam Menjelaskan hubungan antar garis (sejajar, berpotongan, berhimpit) menggunakan model</v>
          </cell>
        </row>
        <row r="10">
          <cell r="B10">
            <v>7</v>
          </cell>
          <cell r="C10" t="str">
            <v>JALU ARTHA AJI MANGGALA HANDOKO</v>
          </cell>
          <cell r="D10">
            <v>67</v>
          </cell>
          <cell r="E10" t="str">
            <v>D</v>
          </cell>
          <cell r="F10" t="str">
            <v>Ananda Jalu Artha Aji Manggala Handoko perlu bimbingan dalam Menjelaskan berbagai bentuk pecahan (biasa, campuran, desimal, dan persen) dan hubungan di antaranya.  Perlu bimbingan dalam Menjelaskan berbagai bentuk pecahan (biasa, campuran, desimal, dan pe</v>
          </cell>
        </row>
        <row r="11">
          <cell r="B11">
            <v>8</v>
          </cell>
          <cell r="C11" t="str">
            <v>LAURENDHO RADIEFCA MURDIONO</v>
          </cell>
          <cell r="D11">
            <v>67</v>
          </cell>
          <cell r="E11" t="str">
            <v>D</v>
          </cell>
          <cell r="F11" t="str">
            <v xml:space="preserve">Ananda Laurendho Radiefca Murdiono perlu bimbingan dalam Menjelaskan dan melakukan penaksiran dari jumlah, selisih, hasil kali, dan hasil bagi dua bilangan cacah maupun pecahan dan desimal.  Perlu bimbingan dalam Menjelaskan dan melakukan penaksiran dari </v>
          </cell>
        </row>
        <row r="12">
          <cell r="B12">
            <v>9</v>
          </cell>
          <cell r="C12" t="str">
            <v>MARSYA MAYDINA DWI RISQITA</v>
          </cell>
          <cell r="D12">
            <v>67</v>
          </cell>
          <cell r="E12" t="str">
            <v>D</v>
          </cell>
          <cell r="F12" t="str">
            <v>Ananda Marsya Maydina Dwi Risqita perlu bimbingan dalam Menjelaskan hubungan antar garis (sejajar, berpotongan, berhimpit) menggunakan model konkret.  Perlu bimbingan dalam Menjelaskan hubungan antar garis (sejajar, berpotongan, berhimpit) menggunakan mod</v>
          </cell>
        </row>
        <row r="13">
          <cell r="B13">
            <v>10</v>
          </cell>
          <cell r="C13" t="str">
            <v>MILA SARASWATI</v>
          </cell>
          <cell r="D13">
            <v>67</v>
          </cell>
          <cell r="E13" t="str">
            <v>D</v>
          </cell>
          <cell r="F13" t="str">
            <v xml:space="preserve">Ananda Mila Saraswati perlu bimbingan dalam Menjelaskan data diri peserta didik dan lingkungannya yang disajikan dalam bentuk diagram batang.  Perlu bimbingan dalam Menjelaskan data diri peserta didik dan lingkungannya yang disajikan dalam bentuk diagram </v>
          </cell>
        </row>
        <row r="14">
          <cell r="B14">
            <v>11</v>
          </cell>
          <cell r="C14" t="str">
            <v>MUHAMMAD ARKAN ALLY RACHMAD</v>
          </cell>
          <cell r="D14">
            <v>67</v>
          </cell>
          <cell r="E14" t="str">
            <v>D</v>
          </cell>
          <cell r="F14" t="str">
            <v xml:space="preserve">Ananda Muhammad Arkan Ally Rachmad perlu bimbingan dalam Menjelaskan dan menentukan keliling dan luas persegi, persegipanjang, dan segitiga serta hubungan pangkat dua dengan akar pangkat dua.  Perlu bimbingan dalam Menjelaskan dan menentukan keliling dan </v>
          </cell>
        </row>
        <row r="15">
          <cell r="B15">
            <v>12</v>
          </cell>
          <cell r="C15" t="str">
            <v>MUHAMMAD REVIAN ABDULLOH FAQIH</v>
          </cell>
          <cell r="D15">
            <v>67</v>
          </cell>
          <cell r="E15" t="str">
            <v>D</v>
          </cell>
          <cell r="F15" t="str">
            <v>Ananda Muhammad Revian Abdulloh Faqih perlu bimbingan dalam Menjelaskan data diri peserta didik dan lingkungannya yang disajikan dalam bentuk diagram batang.  Perlu bimbingan dalam Menjelaskan data diri peserta didik dan lingkungannya yang disajikan dalam</v>
          </cell>
        </row>
        <row r="16">
          <cell r="B16">
            <v>13</v>
          </cell>
          <cell r="C16" t="str">
            <v>NABILA AYUNINGTIAS</v>
          </cell>
          <cell r="D16">
            <v>67</v>
          </cell>
          <cell r="E16" t="str">
            <v>D</v>
          </cell>
          <cell r="F16" t="str">
            <v>Ananda Nabila Ayuningtias perlu bimbingan dalam Menjelaskan data diri peserta didik dan lingkungannya yang disajikan dalam bentuk diagram batang.  Perlu bimbingan dalam Menjelaskan data diri peserta didik dan lingkungannya yang disajikan dalam bentuk diag</v>
          </cell>
        </row>
        <row r="17">
          <cell r="B17">
            <v>14</v>
          </cell>
          <cell r="C17" t="str">
            <v>NARESWARI MASAYU PUSPANINGRUM</v>
          </cell>
          <cell r="D17">
            <v>67</v>
          </cell>
          <cell r="E17" t="str">
            <v>D</v>
          </cell>
          <cell r="F17" t="str">
            <v>Ananda Nareswari Masayu Puspaningrum perlu bimbingan dalam Menjelaskan dan melakukan penaksiran dari jumlah, selisih, hasil kali, dan hasil bagi dua bilangan cacah maupun pecahan dan desimal.  Perlu bimbingan dalam Menjelaskan dan melakukan penaksiran dar</v>
          </cell>
        </row>
        <row r="18">
          <cell r="B18">
            <v>15</v>
          </cell>
          <cell r="C18" t="str">
            <v>NOVA SASMYTA</v>
          </cell>
          <cell r="D18">
            <v>67</v>
          </cell>
          <cell r="E18" t="str">
            <v>D</v>
          </cell>
          <cell r="F18" t="str">
            <v>Ananda Nova Sasmyta perlu bimbingan dalam Menjelaskan data diri peserta didik dan lingkungannya yang disajikan dalam bentuk diagram batang.  Perlu bimbingan dalam Menjelaskan data diri peserta didik dan lingkungannya yang disajikan dalam bentuk diagram ba</v>
          </cell>
        </row>
        <row r="19">
          <cell r="B19">
            <v>16</v>
          </cell>
          <cell r="C19" t="str">
            <v>RIDHA RAHMATUL AULA RIDWAN</v>
          </cell>
          <cell r="D19">
            <v>67</v>
          </cell>
          <cell r="E19" t="str">
            <v>D</v>
          </cell>
          <cell r="F19" t="str">
            <v>Ananda Ridha Rahmatul Aula Ridwan perlu bimbingan dalam Menjelaskan berbagai bentuk pecahan (biasa, campuran, desimal, dan persen) dan hubungan di antaranya.  Perlu bimbingan dalam Menjelaskan berbagai bentuk pecahan (biasa, campuran, desimal, dan persen)</v>
          </cell>
        </row>
        <row r="20">
          <cell r="B20">
            <v>17</v>
          </cell>
          <cell r="C20" t="str">
            <v>RIFDA SALSABILA PURNAMA</v>
          </cell>
          <cell r="D20">
            <v>67</v>
          </cell>
          <cell r="E20" t="str">
            <v>D</v>
          </cell>
          <cell r="F20" t="str">
            <v>Ananda Rifda Salsabila Purnama perlu bimbingan dalam Menjelaskan dan menentukan keliling dan luas persegi, persegipanjang, dan segitiga serta hubungan pangkat dua dengan akar pangkat dua.  Perlu bimbingan dalam Menjelaskan dan menentukan keliling dan luas</v>
          </cell>
        </row>
        <row r="21">
          <cell r="B21">
            <v>18</v>
          </cell>
          <cell r="C21" t="str">
            <v>RIZKI INTAN KURNIAENDAH</v>
          </cell>
          <cell r="D21">
            <v>67</v>
          </cell>
          <cell r="E21" t="str">
            <v>D</v>
          </cell>
          <cell r="F21" t="str">
            <v>Ananda Rizki Intan Kurniaendah perlu bimbingan dalam Menjelaskan dan melakukan pembulatan hasil pengukuran panjang dan berat ke satuan terdekat.  Perlu bimbingan dalam Menjelaskan dan melakukan pembulatan hasil pengukuran panjang dan berat ke satuan terde</v>
          </cell>
        </row>
        <row r="22">
          <cell r="B22">
            <v>19</v>
          </cell>
          <cell r="C22" t="str">
            <v>RIZKY FIRMANSYAH</v>
          </cell>
          <cell r="D22">
            <v>67</v>
          </cell>
          <cell r="E22" t="str">
            <v>D</v>
          </cell>
          <cell r="F22" t="str">
            <v xml:space="preserve">Ananda Rizky Firmansyah perlu bimbingan dalam Menjelaskan bilangan prima.  Perlu bimbingan dalam Menjelaskan bilangan prima. </v>
          </cell>
        </row>
        <row r="23">
          <cell r="B23">
            <v>20</v>
          </cell>
          <cell r="C23" t="str">
            <v>SAFIRA NUR LAYLA RAMADHANI</v>
          </cell>
          <cell r="D23">
            <v>67</v>
          </cell>
          <cell r="E23" t="str">
            <v>D</v>
          </cell>
          <cell r="F23" t="str">
            <v>Ananda Safira Nur Layla Ramadhani perlu bimbingan dalam Menjelaskan dan melakukan pembulatan hasil pengukuran panjang dan berat ke satuan terdekat.  Perlu bimbingan dalam Menjelaskan dan melakukan pembulatan hasil pengukuran panjang dan berat ke satuan te</v>
          </cell>
        </row>
        <row r="24">
          <cell r="B24">
            <v>21</v>
          </cell>
          <cell r="C24" t="str">
            <v>SHANASTRI RUFAIDA</v>
          </cell>
          <cell r="D24">
            <v>67</v>
          </cell>
          <cell r="E24" t="str">
            <v>D</v>
          </cell>
          <cell r="F24" t="str">
            <v>Ananda Shanastri Rufaida perlu bimbingan dalam Menjelaskan dan melakukan penaksiran dari jumlah, selisih, hasil kali, dan hasil bagi dua bilangan cacah maupun pecahan dan desimal.  Perlu bimbingan dalam Menjelaskan dan melakukan penaksiran dari jumlah, se</v>
          </cell>
        </row>
        <row r="25">
          <cell r="B25">
            <v>22</v>
          </cell>
          <cell r="C25" t="str">
            <v>SHIAM SAHARA</v>
          </cell>
          <cell r="D25">
            <v>67</v>
          </cell>
          <cell r="E25" t="str">
            <v>D</v>
          </cell>
          <cell r="F25" t="str">
            <v>Ananda Shiam Sahara perlu bimbingan dalam Menjelaskan dan melakukan penaksiran dari jumlah, selisih, hasil kali, dan hasil bagi dua bilangan cacah maupun pecahan dan desimal.  Perlu bimbingan dalam Menjelaskan dan melakukan penaksiran dari jumlah, selisih</v>
          </cell>
        </row>
        <row r="26">
          <cell r="B26">
            <v>23</v>
          </cell>
          <cell r="C26" t="str">
            <v>SUSAN APRILIA PUTRI</v>
          </cell>
          <cell r="D26">
            <v>67</v>
          </cell>
          <cell r="E26" t="str">
            <v>D</v>
          </cell>
          <cell r="F26" t="str">
            <v xml:space="preserve">Ananda Susan Aprilia Putri perlu bimbingan dalam Menjelaskan dan melakukan penaksiran dari jumlah, selisih, hasil kali, dan hasil bagi dua bilangan cacah maupun pecahan dan desimal.  Perlu bimbingan dalam Menjelaskan dan melakukan penaksiran dari jumlah, </v>
          </cell>
        </row>
        <row r="27">
          <cell r="B27">
            <v>24</v>
          </cell>
          <cell r="C27" t="str">
            <v>SYIFAUL CHUSNA BANATU ROHMI HADI</v>
          </cell>
          <cell r="D27">
            <v>67</v>
          </cell>
          <cell r="E27" t="str">
            <v>D</v>
          </cell>
          <cell r="F27" t="str">
            <v>Ananda Syifaul Chusna Banatu Rohmi Hadi perlu bimbingan dalam Menjelaskan dan menentukan faktor persekutuan, faktor persekutuan terbesar (FPB), kelipatan persekutuan, dan kelipatan persekutuan terkecil (KPK) dari dua bilangan berkaitan dengan kehidupan se</v>
          </cell>
        </row>
        <row r="28">
          <cell r="B28">
            <v>25</v>
          </cell>
          <cell r="C28" t="str">
            <v>VANESSA VICKY AYU LESTARI</v>
          </cell>
          <cell r="D28">
            <v>67</v>
          </cell>
          <cell r="E28" t="str">
            <v>D</v>
          </cell>
          <cell r="F28" t="str">
            <v xml:space="preserve">Ananda Vanessa Vicky Ayu Lestari perlu bimbingan dalam Menjelaskan bilangan prima.  Perlu bimbingan dalam Menjelaskan bilangan prima. </v>
          </cell>
        </row>
        <row r="29">
          <cell r="B29">
            <v>26</v>
          </cell>
          <cell r="C29" t="str">
            <v>WIBI NUR FIRMANSYAH</v>
          </cell>
          <cell r="D29">
            <v>67</v>
          </cell>
          <cell r="E29" t="str">
            <v>D</v>
          </cell>
          <cell r="F29" t="str">
            <v>Ananda Wibi Nur Firmansyah perlu bimbingan dalam Menjelaskan dan menentukan keliling dan luas persegi, persegipanjang, dan segitiga serta hubungan pangkat dua dengan akar pangkat dua.  Perlu bimbingan dalam Menjelaskan dan menentukan keliling dan luas per</v>
          </cell>
        </row>
        <row r="30">
          <cell r="B30">
            <v>27</v>
          </cell>
          <cell r="C30" t="str">
            <v>ZULFIDA NURUL MAZIDAH</v>
          </cell>
          <cell r="D30">
            <v>67</v>
          </cell>
          <cell r="E30" t="str">
            <v>D</v>
          </cell>
          <cell r="F30" t="str">
            <v>Ananda Zulfida Nurul Mazidah perlu bimbingan dalam Menjelaskan dan melakukan penaksiran dari jumlah, selisih, hasil kali, dan hasil bagi dua bilangan cacah maupun pecahan dan desimal.  Perlu bimbingan dalam Menjelaskan dan melakukan penaksiran dari jumlah</v>
          </cell>
        </row>
        <row r="31">
          <cell r="B31">
            <v>28</v>
          </cell>
          <cell r="C31" t="str">
            <v>AZKA AFINA KHOIRUL IZA</v>
          </cell>
          <cell r="D31">
            <v>67</v>
          </cell>
          <cell r="E31" t="str">
            <v>D</v>
          </cell>
          <cell r="F31" t="str">
            <v>Ananda Azka Afina Khoirul Iza perlu bimbingan dalam Menjelaskan berbagai bentuk pecahan (biasa, campuran, desimal, dan persen) dan hubungan di antaranya.  Perlu bimbingan dalam Menjelaskan berbagai bentuk pecahan (biasa, campuran, desimal, dan persen) dan</v>
          </cell>
        </row>
        <row r="32">
          <cell r="B32">
            <v>29</v>
          </cell>
          <cell r="C32" t="str">
            <v>BAGUS WIDA KANAKA</v>
          </cell>
          <cell r="D32">
            <v>67</v>
          </cell>
          <cell r="E32" t="str">
            <v>D</v>
          </cell>
          <cell r="F32" t="str">
            <v>Ananda Bagus Wida Kanaka perlu bimbingan dalam Menjelaskan berbagai bentuk pecahan (biasa, campuran, desimal, dan persen) dan hubungan di antaranya.  Perlu bimbingan dalam Menjelaskan berbagai bentuk pecahan (biasa, campuran, desimal, dan persen) dan hubu</v>
          </cell>
        </row>
        <row r="33">
          <cell r="B33">
            <v>30</v>
          </cell>
          <cell r="C33" t="str">
            <v>DENI FIRYA ATHALLAH PRADINAYA</v>
          </cell>
          <cell r="D33">
            <v>67</v>
          </cell>
          <cell r="E33" t="str">
            <v>D</v>
          </cell>
          <cell r="F33" t="str">
            <v>Ananda Deni Firya Athallah Pradinaya perlu bimbingan dalam Menjelaskan dan melakukan pembulatan hasil pengukuran panjang dan berat ke satuan terdekat.  Perlu bimbingan dalam Menjelaskan dan melakukan pembulatan hasil pengukuran panjang dan berat ke satuan</v>
          </cell>
        </row>
        <row r="34">
          <cell r="B34">
            <v>31</v>
          </cell>
          <cell r="C34" t="str">
            <v>DEWI GALUH MULANSARI</v>
          </cell>
          <cell r="D34">
            <v>67</v>
          </cell>
          <cell r="E34" t="str">
            <v>D</v>
          </cell>
          <cell r="F34" t="str">
            <v>Ananda Dewi Galuh Mulansari perlu bimbingan dalam Menjelaskan data diri peserta didik dan lingkungannya yang disajikan dalam bentuk diagram batang.  Perlu bimbingan dalam Menjelaskan data diri peserta didik dan lingkungannya yang disajikan dalam bentuk di</v>
          </cell>
        </row>
        <row r="35">
          <cell r="B35">
            <v>32</v>
          </cell>
          <cell r="C35" t="str">
            <v>DIAN PUJI LESTARI</v>
          </cell>
          <cell r="D35">
            <v>67</v>
          </cell>
          <cell r="E35" t="str">
            <v>D</v>
          </cell>
          <cell r="F35" t="str">
            <v>Ananda Dian Puji Lestari perlu bimbingan dalam Menjelaskan dan melakukan penaksiran dari jumlah, selisih, hasil kali, dan hasil bagi dua bilangan cacah maupun pecahan dan desimal.  Perlu bimbingan dalam Menjelaskan dan melakukan penaksiran dari jumlah, se</v>
          </cell>
        </row>
        <row r="36">
          <cell r="B36">
            <v>33</v>
          </cell>
          <cell r="C36" t="str">
            <v>Hafidz Langgeng Prasetyo</v>
          </cell>
          <cell r="D36">
            <v>67</v>
          </cell>
          <cell r="E36" t="str">
            <v>D</v>
          </cell>
          <cell r="F36" t="str">
            <v>Ananda Hafidz Langgeng Prasetyo perlu bimbingan dalam Menjelaskan dan melakukan penaksiran dari jumlah, selisih, hasil kali, dan hasil bagi dua bilangan cacah maupun pecahan dan desimal.  Perlu bimbingan dalam Menjelaskan dan melakukan penaksiran dari jum</v>
          </cell>
        </row>
        <row r="37">
          <cell r="B37">
            <v>34</v>
          </cell>
          <cell r="C37" t="str">
            <v>JALU ARTHA AJI MANGGALA HANDOKO</v>
          </cell>
          <cell r="D37">
            <v>67</v>
          </cell>
          <cell r="E37" t="str">
            <v>D</v>
          </cell>
          <cell r="F37" t="str">
            <v xml:space="preserve">Ananda Jalu Artha Aji Manggala Handoko perlu bimbingan dalam Menjelaskan pecahan-pecahan senilai dengan gambar dan model konkret.  Perlu bimbingan dalam Menjelaskan pecahan-pecahan senilai dengan gambar dan model konkret. </v>
          </cell>
        </row>
        <row r="38">
          <cell r="B38">
            <v>35</v>
          </cell>
          <cell r="C38" t="str">
            <v>LAURENDHO RADIEFCA MURDIONO</v>
          </cell>
          <cell r="D38">
            <v>67</v>
          </cell>
          <cell r="E38" t="str">
            <v>D</v>
          </cell>
          <cell r="F38" t="str">
            <v>Ananda Laurendho Radiefca Murdiono perlu bimbingan dalam Menjelaskan dan melakukan pembulatan hasil pengukuran panjang dan berat ke satuan terdekat.  Perlu bimbingan dalam Menjelaskan dan melakukan pembulatan hasil pengukuran panjang dan berat ke satuan t</v>
          </cell>
        </row>
        <row r="39">
          <cell r="B39">
            <v>36</v>
          </cell>
          <cell r="C39" t="str">
            <v>MARSYA MAYDINA DWI RISQITA</v>
          </cell>
          <cell r="D39">
            <v>67</v>
          </cell>
          <cell r="E39" t="str">
            <v>D</v>
          </cell>
          <cell r="F39" t="str">
            <v>Ananda Marsya Maydina Dwi Risqita perlu bimbingan dalam Menjelaskan berbagai bentuk pecahan (biasa, campuran, desimal, dan persen) dan hubungan di antaranya.  Perlu bimbingan dalam Menjelaskan berbagai bentuk pecahan (biasa, campuran, desimal, dan persen)</v>
          </cell>
        </row>
        <row r="40">
          <cell r="B40">
            <v>37</v>
          </cell>
          <cell r="C40" t="str">
            <v>MILA SARASWATI</v>
          </cell>
          <cell r="D40">
            <v>67</v>
          </cell>
          <cell r="E40" t="str">
            <v>D</v>
          </cell>
          <cell r="F40" t="str">
            <v xml:space="preserve">Ananda Mila Saraswati perlu bimbingan dalam Menjelaskan faktor dan kelipatan suatu bilangan.  Perlu bimbingan dalam Menjelaskan faktor dan kelipatan suatu bilangan. </v>
          </cell>
        </row>
        <row r="41">
          <cell r="B41">
            <v>38</v>
          </cell>
          <cell r="C41" t="str">
            <v>MUHAMMAD ARKAN ALLY RACHMAD</v>
          </cell>
          <cell r="D41">
            <v>67</v>
          </cell>
          <cell r="E41" t="str">
            <v>D</v>
          </cell>
          <cell r="F41" t="str">
            <v>Ananda Muhammad Arkan Ally Rachmad perlu bimbingan dalam Menjelaskan dan menentukan faktor persekutuan, faktor persekutuan terbesar (FPB), kelipatan persekutuan, dan kelipatan persekutuan terkecil (KPK) dari dua bilangan berkaitan dengan kehidupan sehari-</v>
          </cell>
        </row>
        <row r="42">
          <cell r="B42">
            <v>39</v>
          </cell>
          <cell r="C42" t="str">
            <v>MUHAMMAD REVIAN ABDULLOH FAQIH</v>
          </cell>
          <cell r="D42">
            <v>67</v>
          </cell>
          <cell r="E42" t="str">
            <v>D</v>
          </cell>
          <cell r="F42" t="str">
            <v>Ananda Muhammad Revian Abdulloh Faqih perlu bimbingan dalam Menjelaskan data diri peserta didik dan lingkungannya yang disajikan dalam bentuk diagram batang.  Perlu bimbingan dalam Menjelaskan data diri peserta didik dan lingkungannya yang disajikan dalam</v>
          </cell>
        </row>
        <row r="43">
          <cell r="B43">
            <v>40</v>
          </cell>
          <cell r="C43" t="str">
            <v>NABILA AYUNINGTIAS</v>
          </cell>
          <cell r="D43">
            <v>67</v>
          </cell>
          <cell r="E43" t="str">
            <v>D</v>
          </cell>
          <cell r="F43" t="str">
            <v>Ananda Nabila Ayuningtias perlu bimbingan dalam Menjelaskan berbagai bentuk pecahan (biasa, campuran, desimal, dan persen) dan hubungan di antaranya.  Perlu bimbingan dalam Menjelaskan berbagai bentuk pecahan (biasa, campuran, desimal, dan persen) dan hub</v>
          </cell>
        </row>
        <row r="44">
          <cell r="B44">
            <v>41</v>
          </cell>
          <cell r="C44" t="str">
            <v>NARESWARI MASAYU PUSPANINGRUM</v>
          </cell>
          <cell r="D44">
            <v>67</v>
          </cell>
          <cell r="E44" t="str">
            <v>D</v>
          </cell>
          <cell r="F44" t="str">
            <v xml:space="preserve">Ananda Nareswari Masayu Puspaningrum perlu bimbingan dalam Menjelaskan hubungan antar garis (sejajar, berpotongan, berhimpit) menggunakan model konkret.  Perlu bimbingan dalam Menjelaskan hubungan antar garis (sejajar, berpotongan, berhimpit) menggunakan </v>
          </cell>
        </row>
        <row r="45">
          <cell r="B45">
            <v>42</v>
          </cell>
          <cell r="C45" t="str">
            <v>NOVA SASMYTA</v>
          </cell>
          <cell r="D45">
            <v>67</v>
          </cell>
          <cell r="E45" t="str">
            <v>D</v>
          </cell>
          <cell r="F45" t="str">
            <v xml:space="preserve">Ananda Nova Sasmyta perlu bimbingan dalam Menganalisis sifat-sifat segibanyak beraturan dan segibanyak tidak beraturan.  Perlu bimbingan dalam Menganalisis sifat-sifat segibanyak beraturan dan segibanyak tidak beraturan. </v>
          </cell>
        </row>
        <row r="46">
          <cell r="B46">
            <v>43</v>
          </cell>
          <cell r="C46" t="str">
            <v>RIDHA RAHMATUL AULA RIDWAN</v>
          </cell>
          <cell r="D46">
            <v>67</v>
          </cell>
          <cell r="E46" t="str">
            <v>D</v>
          </cell>
          <cell r="F46" t="str">
            <v>Ananda Ridha Rahmatul Aula Ridwan perlu bimbingan dalam Menjelaskan dan menentukan keliling dan luas persegi, persegipanjang, dan segitiga serta hubungan pangkat dua dengan akar pangkat dua.  Perlu bimbingan dalam Menjelaskan dan menentukan keliling dan l</v>
          </cell>
        </row>
        <row r="47">
          <cell r="B47">
            <v>44</v>
          </cell>
          <cell r="C47" t="str">
            <v>RIFDA SALSABILA PURNAMA</v>
          </cell>
          <cell r="D47">
            <v>67</v>
          </cell>
          <cell r="E47" t="str">
            <v>D</v>
          </cell>
          <cell r="F47" t="str">
            <v>Ananda Rifda Salsabila Purnama perlu bimbingan dalam Menjelaskan dan melakukan penaksiran dari jumlah, selisih, hasil kali, dan hasil bagi dua bilangan cacah maupun pecahan dan desimal.  Perlu bimbingan dalam Menjelaskan dan melakukan penaksiran dari juml</v>
          </cell>
        </row>
        <row r="48">
          <cell r="B48">
            <v>45</v>
          </cell>
          <cell r="C48" t="str">
            <v>RIZKI INTAN KURNIAENDAH</v>
          </cell>
          <cell r="D48">
            <v>67</v>
          </cell>
          <cell r="E48" t="str">
            <v>D</v>
          </cell>
          <cell r="F48" t="str">
            <v xml:space="preserve">Ananda Rizki Intan Kurniaendah perlu bimbingan dalam Menjelaskan bilangan prima.  Perlu bimbingan dalam Menjelaskan bilangan prima. </v>
          </cell>
        </row>
        <row r="49">
          <cell r="B49">
            <v>46</v>
          </cell>
          <cell r="C49" t="str">
            <v>RIZKY FIRMANSYAH</v>
          </cell>
          <cell r="D49">
            <v>67</v>
          </cell>
          <cell r="E49" t="str">
            <v>D</v>
          </cell>
          <cell r="F49" t="str">
            <v>Ananda Rizky Firmansyah perlu bimbingan dalam Menjelaskan data diri peserta didik dan lingkungannya yang disajikan dalam bentuk diagram batang.  Perlu bimbingan dalam Menjelaskan data diri peserta didik dan lingkungannya yang disajikan dalam bentuk diagra</v>
          </cell>
        </row>
        <row r="50">
          <cell r="B50">
            <v>47</v>
          </cell>
          <cell r="C50" t="str">
            <v>SAFIRA NUR LAYLA RAMADHANI</v>
          </cell>
          <cell r="D50">
            <v>67</v>
          </cell>
          <cell r="E50" t="str">
            <v>D</v>
          </cell>
          <cell r="F50" t="str">
            <v>Ananda Safira Nur Layla Ramadhani perlu bimbingan dalam Menjelaskan dan melakukan pembulatan hasil pengukuran panjang dan berat ke satuan terdekat.  Perlu bimbingan dalam Menjelaskan dan melakukan pembulatan hasil pengukuran panjang dan berat ke satuan te</v>
          </cell>
        </row>
        <row r="51">
          <cell r="B51">
            <v>48</v>
          </cell>
          <cell r="C51" t="str">
            <v>SHANASTRI RUFAIDA</v>
          </cell>
          <cell r="D51">
            <v>67</v>
          </cell>
          <cell r="E51" t="str">
            <v>D</v>
          </cell>
          <cell r="F51" t="str">
            <v>Ananda Shanastri Rufaida perlu bimbingan dalam Menjelaskan dan melakukan penaksiran dari jumlah, selisih, hasil kali, dan hasil bagi dua bilangan cacah maupun pecahan dan desimal.  Perlu bimbingan dalam Menjelaskan dan melakukan penaksiran dari jumlah, se</v>
          </cell>
        </row>
        <row r="52">
          <cell r="B52">
            <v>49</v>
          </cell>
          <cell r="C52" t="str">
            <v>SHIAM SAHARA</v>
          </cell>
          <cell r="D52">
            <v>67</v>
          </cell>
          <cell r="E52" t="str">
            <v>D</v>
          </cell>
          <cell r="F52" t="str">
            <v xml:space="preserve">Ananda Shiam Sahara perlu bimbingan dalam Menganalisis sifat-sifat segibanyak beraturan dan segibanyak tidak beraturan.  Perlu bimbingan dalam Menganalisis sifat-sifat segibanyak beraturan dan segibanyak tidak beraturan. </v>
          </cell>
        </row>
        <row r="53">
          <cell r="B53">
            <v>50</v>
          </cell>
          <cell r="C53" t="str">
            <v>SUSAN APRILIA PUTRI</v>
          </cell>
          <cell r="D53">
            <v>67</v>
          </cell>
          <cell r="E53" t="str">
            <v>D</v>
          </cell>
          <cell r="F53" t="str">
            <v xml:space="preserve">Ananda Susan Aprilia Putri perlu bimbingan dalam Menjelaskan faktor dan kelipatan suatu bilangan.  Perlu bimbingan dalam Menjelaskan faktor dan kelipatan suatu bilangan. </v>
          </cell>
        </row>
      </sheetData>
      <sheetData sheetId="25"/>
      <sheetData sheetId="26">
        <row r="4">
          <cell r="B4">
            <v>1</v>
          </cell>
          <cell r="C4" t="str">
            <v>AZKA AFINA KHOIRUL IZA</v>
          </cell>
          <cell r="D4">
            <v>89.020833333333343</v>
          </cell>
          <cell r="E4" t="str">
            <v>A</v>
          </cell>
          <cell r="F4" t="str">
            <v xml:space="preserve">Ananda Azka Afina Khoirul Iza sangat baik dalam memahami makna Q.S. al-Falaq dan Q.S. al-Fil dengan baik dan benar .  Cukup dalam memahami makna iman kepada malaikat-malaikat Allah berdasarkan pengamatan terhadap dirinya dan alam sekitar. </v>
          </cell>
        </row>
        <row r="5">
          <cell r="B5">
            <v>2</v>
          </cell>
          <cell r="C5" t="str">
            <v>BAGUS WIDA KANAKA</v>
          </cell>
          <cell r="D5">
            <v>89.67916666666666</v>
          </cell>
          <cell r="E5" t="str">
            <v>A</v>
          </cell>
          <cell r="F5" t="str">
            <v xml:space="preserve">Ananda Bagus Wida Kanaka sangat baik dalam memahami makna Q.S. al-Falaq dan Q.S. al-Fil dengan baik dan benar .  Perlu bimbingan dalam memahami makna iman kepada malaikat-malaikat Allah berdasarkan pengamatan terhadap dirinya dan alam sekitar. </v>
          </cell>
        </row>
        <row r="6">
          <cell r="B6">
            <v>3</v>
          </cell>
          <cell r="C6" t="str">
            <v>DENI FIRYA ATHALLAH PRADINAYA</v>
          </cell>
          <cell r="D6">
            <v>89.67916666666666</v>
          </cell>
          <cell r="E6" t="str">
            <v>A</v>
          </cell>
          <cell r="F6" t="str">
            <v>Ananda Deni Firya Athallah Pradinaya sangat baik dalam memahami makna Q.S. al-Falaq dan Q.S. al-Fil dengan baik dan benar .  Perlu bimbingan dalam memahami makna iman kepada malaikat-malaikat Allah berdasarkan pengamatan terhadap dirinya dan alam sekitar.</v>
          </cell>
        </row>
        <row r="7">
          <cell r="B7">
            <v>4</v>
          </cell>
          <cell r="C7" t="str">
            <v>DEWI GALUH MULANSARI</v>
          </cell>
          <cell r="D7">
            <v>89.67916666666666</v>
          </cell>
          <cell r="E7" t="str">
            <v>A</v>
          </cell>
          <cell r="F7" t="str">
            <v xml:space="preserve">Ananda Dewi Galuh Mulansari sangat baik dalam memahami makna Q.S. al-Falaq dan Q.S. al-Fil dengan baik dan benar .  Perlu bimbingan dalam memahami makna iman kepada malaikat-malaikat Allah berdasarkan pengamatan terhadap dirinya dan alam sekitar. </v>
          </cell>
        </row>
        <row r="8">
          <cell r="B8">
            <v>5</v>
          </cell>
          <cell r="C8" t="str">
            <v>DIAN PUJI LESTARI</v>
          </cell>
          <cell r="D8">
            <v>89.67916666666666</v>
          </cell>
          <cell r="E8" t="str">
            <v>A</v>
          </cell>
          <cell r="F8" t="str">
            <v xml:space="preserve">Ananda Dian Puji Lestari sangat baik dalam memahami makna Q.S. al-Falaq dan Q.S. al-Fil dengan baik dan benar .  Perlu bimbingan dalam memahami makna iman kepada malaikat-malaikat Allah berdasarkan pengamatan terhadap dirinya dan alam sekitar. </v>
          </cell>
        </row>
        <row r="9">
          <cell r="B9">
            <v>6</v>
          </cell>
          <cell r="C9" t="str">
            <v>Hafidz Langgeng Prasetyo</v>
          </cell>
          <cell r="D9">
            <v>89.67916666666666</v>
          </cell>
          <cell r="E9" t="str">
            <v>A</v>
          </cell>
          <cell r="F9" t="str">
            <v xml:space="preserve">Ananda Hafidz Langgeng Prasetyo sangat baik dalam memahami makna Q.S. al-Falaq dan Q.S. al-Fil dengan baik dan benar .  Perlu bimbingan dalam memahami makna iman kepada malaikat-malaikat Allah berdasarkan pengamatan terhadap dirinya dan alam sekitar. </v>
          </cell>
        </row>
        <row r="10">
          <cell r="B10">
            <v>7</v>
          </cell>
          <cell r="C10" t="str">
            <v>JALU ARTHA AJI MANGGALA HANDOKO</v>
          </cell>
          <cell r="D10">
            <v>89.67916666666666</v>
          </cell>
          <cell r="E10" t="str">
            <v>A</v>
          </cell>
          <cell r="F10" t="str">
            <v>Ananda Jalu Artha Aji Manggala Handoko sangat baik dalam memahami makna Q.S. al-Falaq dan Q.S. al-Fil dengan baik dan benar .  Perlu bimbingan dalam memahami makna iman kepada malaikat-malaikat Allah berdasarkan pengamatan terhadap dirinya dan alam sekita</v>
          </cell>
        </row>
        <row r="11">
          <cell r="B11">
            <v>8</v>
          </cell>
          <cell r="C11" t="str">
            <v>LAURENDHO RADIEFCA MURDIONO</v>
          </cell>
          <cell r="D11">
            <v>89.67916666666666</v>
          </cell>
          <cell r="E11" t="str">
            <v>A</v>
          </cell>
          <cell r="F11" t="str">
            <v xml:space="preserve">Ananda Laurendho Radiefca Murdiono sangat baik dalam memahami makna Q.S. al-Falaq dan Q.S. al-Fil dengan baik dan benar .  Perlu bimbingan dalam memahami makna iman kepada malaikat-malaikat Allah berdasarkan pengamatan terhadap dirinya dan alam sekitar. </v>
          </cell>
        </row>
        <row r="12">
          <cell r="B12">
            <v>9</v>
          </cell>
          <cell r="C12" t="str">
            <v>MARSYA MAYDINA DWI RISQITA</v>
          </cell>
          <cell r="D12">
            <v>89.67916666666666</v>
          </cell>
          <cell r="E12" t="str">
            <v>A</v>
          </cell>
          <cell r="F12" t="str">
            <v xml:space="preserve">Ananda Marsya Maydina Dwi Risqita sangat baik dalam memahami makna Q.S. al-Falaq dan Q.S. al-Fil dengan baik dan benar .  Perlu bimbingan dalam memahami makna iman kepada malaikat-malaikat Allah berdasarkan pengamatan terhadap dirinya dan alam sekitar. </v>
          </cell>
        </row>
        <row r="13">
          <cell r="B13">
            <v>10</v>
          </cell>
          <cell r="C13" t="str">
            <v>MILA SARASWATI</v>
          </cell>
          <cell r="D13">
            <v>89.67916666666666</v>
          </cell>
          <cell r="E13" t="str">
            <v>A</v>
          </cell>
          <cell r="F13" t="str">
            <v xml:space="preserve">Ananda Mila Saraswati sangat baik dalam memahami makna Q.S. al-Falaq dan Q.S. al-Fil dengan baik dan benar .  Perlu bimbingan dalam memahami makna iman kepada malaikat-malaikat Allah berdasarkan pengamatan terhadap dirinya dan alam sekitar. </v>
          </cell>
        </row>
        <row r="14">
          <cell r="B14">
            <v>11</v>
          </cell>
          <cell r="C14" t="str">
            <v>MUHAMMAD ARKAN ALLY RACHMAD</v>
          </cell>
          <cell r="D14">
            <v>89.67916666666666</v>
          </cell>
          <cell r="E14" t="str">
            <v>A</v>
          </cell>
          <cell r="F14" t="str">
            <v xml:space="preserve">Ananda Muhammad Arkan Ally Rachmad sangat baik dalam memahami makna Q.S. al-Falaq dan Q.S. al-Fil dengan baik dan benar .  Perlu bimbingan dalam memahami makna iman kepada malaikat-malaikat Allah berdasarkan pengamatan terhadap dirinya dan alam sekitar. </v>
          </cell>
        </row>
        <row r="15">
          <cell r="B15">
            <v>12</v>
          </cell>
          <cell r="C15" t="str">
            <v>MUHAMMAD REVIAN ABDULLOH FAQIH</v>
          </cell>
          <cell r="D15">
            <v>89.67916666666666</v>
          </cell>
          <cell r="E15" t="str">
            <v>A</v>
          </cell>
          <cell r="F15" t="str">
            <v>Ananda Muhammad Revian Abdulloh Faqih sangat baik dalam memahami makna Q.S. al-Falaq dan Q.S. al-Fil dengan baik dan benar .  Perlu bimbingan dalam memahami makna iman kepada malaikat-malaikat Allah berdasarkan pengamatan terhadap dirinya dan alam sekitar</v>
          </cell>
        </row>
        <row r="16">
          <cell r="B16">
            <v>13</v>
          </cell>
          <cell r="C16" t="str">
            <v>NABILA AYUNINGTIAS</v>
          </cell>
          <cell r="D16">
            <v>89.67916666666666</v>
          </cell>
          <cell r="E16" t="str">
            <v>A</v>
          </cell>
          <cell r="F16" t="str">
            <v xml:space="preserve">Ananda Nabila Ayuningtias sangat baik dalam memahami makna Q.S. al-Falaq dan Q.S. al-Fil dengan baik dan benar .  Perlu bimbingan dalam memahami makna iman kepada malaikat-malaikat Allah berdasarkan pengamatan terhadap dirinya dan alam sekitar. </v>
          </cell>
        </row>
        <row r="17">
          <cell r="B17">
            <v>14</v>
          </cell>
          <cell r="C17" t="str">
            <v>NARESWARI MASAYU PUSPANINGRUM</v>
          </cell>
          <cell r="D17">
            <v>89.67916666666666</v>
          </cell>
          <cell r="E17" t="str">
            <v>A</v>
          </cell>
          <cell r="F17" t="str">
            <v>Ananda Nareswari Masayu Puspaningrum sangat baik dalam memahami makna Q.S. al-Falaq dan Q.S. al-Fil dengan baik dan benar .  Perlu bimbingan dalam memahami makna iman kepada malaikat-malaikat Allah berdasarkan pengamatan terhadap dirinya dan alam sekitar.</v>
          </cell>
        </row>
        <row r="18">
          <cell r="B18">
            <v>15</v>
          </cell>
          <cell r="C18" t="str">
            <v>NOVA SASMYTA</v>
          </cell>
          <cell r="D18">
            <v>89.67916666666666</v>
          </cell>
          <cell r="E18" t="str">
            <v>A</v>
          </cell>
          <cell r="F18" t="str">
            <v xml:space="preserve">Ananda Nova Sasmyta sangat baik dalam memahami makna Q.S. al-Falaq dan Q.S. al-Fil dengan baik dan benar .  Perlu bimbingan dalam memahami makna iman kepada malaikat-malaikat Allah berdasarkan pengamatan terhadap dirinya dan alam sekitar. </v>
          </cell>
        </row>
        <row r="19">
          <cell r="B19">
            <v>16</v>
          </cell>
          <cell r="C19" t="str">
            <v>RIDHA RAHMATUL AULA RIDWAN</v>
          </cell>
          <cell r="D19">
            <v>89.67916666666666</v>
          </cell>
          <cell r="E19" t="str">
            <v>A</v>
          </cell>
          <cell r="F19" t="str">
            <v xml:space="preserve">Ananda Ridha Rahmatul Aula Ridwan sangat baik dalam memahami makna Q.S. al-Falaq dan Q.S. al-Fil dengan baik dan benar .  Perlu bimbingan dalam memahami makna iman kepada malaikat-malaikat Allah berdasarkan pengamatan terhadap dirinya dan alam sekitar. </v>
          </cell>
        </row>
        <row r="20">
          <cell r="B20">
            <v>17</v>
          </cell>
          <cell r="C20" t="str">
            <v>RIFDA SALSABILA PURNAMA</v>
          </cell>
          <cell r="D20">
            <v>89.67916666666666</v>
          </cell>
          <cell r="E20" t="str">
            <v>A</v>
          </cell>
          <cell r="F20" t="str">
            <v xml:space="preserve">Ananda Rifda Salsabila Purnama sangat baik dalam memahami makna Q.S. al-Falaq dan Q.S. al-Fil dengan baik dan benar .  Perlu bimbingan dalam memahami makna iman kepada malaikat-malaikat Allah berdasarkan pengamatan terhadap dirinya dan alam sekitar. </v>
          </cell>
        </row>
        <row r="21">
          <cell r="B21">
            <v>18</v>
          </cell>
          <cell r="C21" t="str">
            <v>RIZKI INTAN KURNIAENDAH</v>
          </cell>
          <cell r="D21">
            <v>89.67916666666666</v>
          </cell>
          <cell r="E21" t="str">
            <v>A</v>
          </cell>
          <cell r="F21" t="str">
            <v xml:space="preserve">Ananda Rizki Intan Kurniaendah sangat baik dalam memahami makna Q.S. al-Falaq dan Q.S. al-Fil dengan baik dan benar .  Perlu bimbingan dalam memahami makna iman kepada malaikat-malaikat Allah berdasarkan pengamatan terhadap dirinya dan alam sekitar. </v>
          </cell>
        </row>
        <row r="22">
          <cell r="B22">
            <v>19</v>
          </cell>
          <cell r="C22" t="str">
            <v>RIZKY FIRMANSYAH</v>
          </cell>
          <cell r="D22">
            <v>89.67916666666666</v>
          </cell>
          <cell r="E22" t="str">
            <v>A</v>
          </cell>
          <cell r="F22" t="str">
            <v xml:space="preserve">Ananda Rizky Firmansyah sangat baik dalam memahami makna Q.S. al-Falaq dan Q.S. al-Fil dengan baik dan benar .  Perlu bimbingan dalam memahami makna iman kepada malaikat-malaikat Allah berdasarkan pengamatan terhadap dirinya dan alam sekitar. </v>
          </cell>
        </row>
        <row r="23">
          <cell r="B23">
            <v>20</v>
          </cell>
          <cell r="C23" t="str">
            <v>SAFIRA NUR LAYLA RAMADHANI</v>
          </cell>
          <cell r="D23">
            <v>89.67916666666666</v>
          </cell>
          <cell r="E23" t="str">
            <v>A</v>
          </cell>
          <cell r="F23" t="str">
            <v xml:space="preserve">Ananda Safira Nur Layla Ramadhani sangat baik dalam memahami makna Q.S. al-Falaq dan Q.S. al-Fil dengan baik dan benar .  Perlu bimbingan dalam memahami makna iman kepada malaikat-malaikat Allah berdasarkan pengamatan terhadap dirinya dan alam sekitar. </v>
          </cell>
        </row>
        <row r="24">
          <cell r="B24">
            <v>21</v>
          </cell>
          <cell r="C24" t="str">
            <v>SHANASTRI RUFAIDA</v>
          </cell>
          <cell r="D24">
            <v>89.67916666666666</v>
          </cell>
          <cell r="E24" t="str">
            <v>A</v>
          </cell>
          <cell r="F24" t="str">
            <v xml:space="preserve">Ananda Shanastri Rufaida sangat baik dalam memahami makna Q.S. al-Falaq dan Q.S. al-Fil dengan baik dan benar .  Perlu bimbingan dalam memahami makna iman kepada malaikat-malaikat Allah berdasarkan pengamatan terhadap dirinya dan alam sekitar. </v>
          </cell>
        </row>
        <row r="25">
          <cell r="B25">
            <v>22</v>
          </cell>
          <cell r="C25" t="str">
            <v>SHIAM SAHARA</v>
          </cell>
          <cell r="D25">
            <v>89.67916666666666</v>
          </cell>
          <cell r="E25" t="str">
            <v>A</v>
          </cell>
          <cell r="F25" t="str">
            <v xml:space="preserve">Ananda Shiam Sahara sangat baik dalam memahami makna Q.S. al-Falaq dan Q.S. al-Fil dengan baik dan benar .  Perlu bimbingan dalam memahami makna iman kepada malaikat-malaikat Allah berdasarkan pengamatan terhadap dirinya dan alam sekitar. </v>
          </cell>
        </row>
        <row r="26">
          <cell r="B26">
            <v>23</v>
          </cell>
          <cell r="C26" t="str">
            <v>SUSAN APRILIA PUTRI</v>
          </cell>
          <cell r="D26">
            <v>89.67916666666666</v>
          </cell>
          <cell r="E26" t="str">
            <v>A</v>
          </cell>
          <cell r="F26" t="str">
            <v xml:space="preserve">Ananda Susan Aprilia Putri sangat baik dalam memahami makna Q.S. al-Falaq dan Q.S. al-Fil dengan baik dan benar .  Perlu bimbingan dalam memahami makna iman kepada malaikat-malaikat Allah berdasarkan pengamatan terhadap dirinya dan alam sekitar. </v>
          </cell>
        </row>
        <row r="27">
          <cell r="B27">
            <v>24</v>
          </cell>
          <cell r="C27" t="str">
            <v>SYIFAUL CHUSNA BANATU ROHMI HADI</v>
          </cell>
          <cell r="D27">
            <v>89.67916666666666</v>
          </cell>
          <cell r="E27" t="str">
            <v>A</v>
          </cell>
          <cell r="F27" t="str">
            <v>Ananda Syifaul Chusna Banatu Rohmi Hadi sangat baik dalam memahami makna Q.S. al-Falaq dan Q.S. al-Fil dengan baik dan benar .  Perlu bimbingan dalam memahami makna iman kepada malaikat-malaikat Allah berdasarkan pengamatan terhadap dirinya dan alam sekit</v>
          </cell>
        </row>
        <row r="28">
          <cell r="B28">
            <v>25</v>
          </cell>
          <cell r="C28" t="str">
            <v>VANESSA VICKY AYU LESTARI</v>
          </cell>
          <cell r="D28">
            <v>89.67916666666666</v>
          </cell>
          <cell r="E28" t="str">
            <v>A</v>
          </cell>
          <cell r="F28" t="str">
            <v xml:space="preserve">Ananda Vanessa Vicky Ayu Lestari sangat baik dalam memahami makna Q.S. al-Falaq dan Q.S. al-Fil dengan baik dan benar .  Perlu bimbingan dalam memahami makna iman kepada malaikat-malaikat Allah berdasarkan pengamatan terhadap dirinya dan alam sekitar. </v>
          </cell>
        </row>
        <row r="29">
          <cell r="B29">
            <v>26</v>
          </cell>
          <cell r="C29" t="str">
            <v>WIBI NUR FIRMANSYAH</v>
          </cell>
          <cell r="D29">
            <v>89.67916666666666</v>
          </cell>
          <cell r="E29" t="str">
            <v>A</v>
          </cell>
          <cell r="F29" t="str">
            <v xml:space="preserve">Ananda Wibi Nur Firmansyah sangat baik dalam memahami makna Q.S. al-Falaq dan Q.S. al-Fil dengan baik dan benar .  Perlu bimbingan dalam memahami makna iman kepada malaikat-malaikat Allah berdasarkan pengamatan terhadap dirinya dan alam sekitar. </v>
          </cell>
        </row>
        <row r="30">
          <cell r="B30">
            <v>27</v>
          </cell>
          <cell r="C30" t="str">
            <v>ZULFIDA NURUL MAZIDAH</v>
          </cell>
          <cell r="D30">
            <v>89.67916666666666</v>
          </cell>
          <cell r="E30" t="str">
            <v>A</v>
          </cell>
          <cell r="F30" t="str">
            <v xml:space="preserve">Ananda Zulfida Nurul Mazidah sangat baik dalam memahami makna Q.S. al-Falaq dan Q.S. al-Fil dengan baik dan benar .  Perlu bimbingan dalam memahami makna iman kepada malaikat-malaikat Allah berdasarkan pengamatan terhadap dirinya dan alam sekitar. </v>
          </cell>
        </row>
        <row r="31">
          <cell r="B31">
            <v>28</v>
          </cell>
          <cell r="C31" t="str">
            <v>AZKA AFINA KHOIRUL IZA</v>
          </cell>
          <cell r="D31">
            <v>89.67916666666666</v>
          </cell>
          <cell r="E31" t="str">
            <v>A</v>
          </cell>
          <cell r="F31" t="str">
            <v xml:space="preserve">Ananda Azka Afina Khoirul Iza sangat baik dalam memahami makna Q.S. al-Falaq dan Q.S. al-Fil dengan baik dan benar .  Perlu bimbingan dalam memahami makna iman kepada malaikat-malaikat Allah berdasarkan pengamatan terhadap dirinya dan alam sekitar. </v>
          </cell>
        </row>
        <row r="32">
          <cell r="B32">
            <v>29</v>
          </cell>
          <cell r="C32" t="str">
            <v>BAGUS WIDA KANAKA</v>
          </cell>
          <cell r="D32">
            <v>89.67916666666666</v>
          </cell>
          <cell r="E32" t="str">
            <v>A</v>
          </cell>
          <cell r="F32" t="str">
            <v xml:space="preserve">Ananda Bagus Wida Kanaka sangat baik dalam memahami makna Q.S. al-Falaq dan Q.S. al-Fil dengan baik dan benar .  Perlu bimbingan dalam memahami makna iman kepada malaikat-malaikat Allah berdasarkan pengamatan terhadap dirinya dan alam sekitar. </v>
          </cell>
        </row>
        <row r="33">
          <cell r="B33">
            <v>30</v>
          </cell>
          <cell r="C33" t="str">
            <v>DENI FIRYA ATHALLAH PRADINAYA</v>
          </cell>
          <cell r="D33">
            <v>89.67916666666666</v>
          </cell>
          <cell r="E33" t="str">
            <v>A</v>
          </cell>
          <cell r="F33" t="str">
            <v>Ananda Deni Firya Athallah Pradinaya sangat baik dalam memahami makna Q.S. al-Falaq dan Q.S. al-Fil dengan baik dan benar .  Perlu bimbingan dalam memahami makna iman kepada malaikat-malaikat Allah berdasarkan pengamatan terhadap dirinya dan alam sekitar.</v>
          </cell>
        </row>
        <row r="34">
          <cell r="B34">
            <v>31</v>
          </cell>
          <cell r="C34" t="str">
            <v>DEWI GALUH MULANSARI</v>
          </cell>
          <cell r="D34">
            <v>89.67916666666666</v>
          </cell>
          <cell r="E34" t="str">
            <v>A</v>
          </cell>
          <cell r="F34" t="str">
            <v xml:space="preserve">Ananda Dewi Galuh Mulansari sangat baik dalam memahami makna Q.S. al-Falaq dan Q.S. al-Fil dengan baik dan benar .  Perlu bimbingan dalam memahami makna iman kepada malaikat-malaikat Allah berdasarkan pengamatan terhadap dirinya dan alam sekitar. </v>
          </cell>
        </row>
        <row r="35">
          <cell r="B35">
            <v>32</v>
          </cell>
          <cell r="C35" t="str">
            <v>DIAN PUJI LESTARI</v>
          </cell>
          <cell r="D35">
            <v>89.67916666666666</v>
          </cell>
          <cell r="E35" t="str">
            <v>A</v>
          </cell>
          <cell r="F35" t="str">
            <v xml:space="preserve">Ananda Dian Puji Lestari sangat baik dalam memahami makna Q.S. al-Falaq dan Q.S. al-Fil dengan baik dan benar .  Perlu bimbingan dalam memahami makna iman kepada malaikat-malaikat Allah berdasarkan pengamatan terhadap dirinya dan alam sekitar. </v>
          </cell>
        </row>
        <row r="36">
          <cell r="B36">
            <v>33</v>
          </cell>
          <cell r="C36" t="str">
            <v>Hafidz Langgeng Prasetyo</v>
          </cell>
          <cell r="D36">
            <v>89.67916666666666</v>
          </cell>
          <cell r="E36" t="str">
            <v>A</v>
          </cell>
          <cell r="F36" t="str">
            <v xml:space="preserve">Ananda Hafidz Langgeng Prasetyo sangat baik dalam memahami makna Q.S. al-Falaq dan Q.S. al-Fil dengan baik dan benar .  Perlu bimbingan dalam memahami makna iman kepada malaikat-malaikat Allah berdasarkan pengamatan terhadap dirinya dan alam sekitar. </v>
          </cell>
        </row>
        <row r="37">
          <cell r="B37">
            <v>34</v>
          </cell>
          <cell r="C37" t="str">
            <v>JALU ARTHA AJI MANGGALA HANDOKO</v>
          </cell>
          <cell r="D37">
            <v>89.67916666666666</v>
          </cell>
          <cell r="E37" t="str">
            <v>A</v>
          </cell>
          <cell r="F37" t="str">
            <v>Ananda Jalu Artha Aji Manggala Handoko sangat baik dalam memahami makna Q.S. al-Falaq dan Q.S. al-Fil dengan baik dan benar .  Perlu bimbingan dalam memahami makna iman kepada malaikat-malaikat Allah berdasarkan pengamatan terhadap dirinya dan alam sekita</v>
          </cell>
        </row>
        <row r="38">
          <cell r="B38">
            <v>35</v>
          </cell>
          <cell r="C38" t="str">
            <v>LAURENDHO RADIEFCA MURDIONO</v>
          </cell>
          <cell r="D38">
            <v>89.67916666666666</v>
          </cell>
          <cell r="E38" t="str">
            <v>A</v>
          </cell>
          <cell r="F38" t="str">
            <v xml:space="preserve">Ananda Laurendho Radiefca Murdiono sangat baik dalam memahami makna Q.S. al-Falaq dan Q.S. al-Fil dengan baik dan benar .  Perlu bimbingan dalam memahami makna iman kepada malaikat-malaikat Allah berdasarkan pengamatan terhadap dirinya dan alam sekitar. </v>
          </cell>
        </row>
        <row r="39">
          <cell r="B39">
            <v>36</v>
          </cell>
          <cell r="C39" t="str">
            <v>MARSYA MAYDINA DWI RISQITA</v>
          </cell>
          <cell r="D39">
            <v>89.67916666666666</v>
          </cell>
          <cell r="E39" t="str">
            <v>A</v>
          </cell>
          <cell r="F39" t="str">
            <v xml:space="preserve">Ananda Marsya Maydina Dwi Risqita sangat baik dalam memahami makna Q.S. al-Falaq dan Q.S. al-Fil dengan baik dan benar .  Perlu bimbingan dalam memahami makna iman kepada malaikat-malaikat Allah berdasarkan pengamatan terhadap dirinya dan alam sekitar. </v>
          </cell>
        </row>
        <row r="40">
          <cell r="B40">
            <v>37</v>
          </cell>
          <cell r="C40" t="str">
            <v>MILA SARASWATI</v>
          </cell>
          <cell r="D40">
            <v>89.67916666666666</v>
          </cell>
          <cell r="E40" t="str">
            <v>A</v>
          </cell>
          <cell r="F40" t="str">
            <v xml:space="preserve">Ananda Mila Saraswati sangat baik dalam memahami makna Q.S. al-Falaq dan Q.S. al-Fil dengan baik dan benar .  Perlu bimbingan dalam memahami makna iman kepada malaikat-malaikat Allah berdasarkan pengamatan terhadap dirinya dan alam sekitar. </v>
          </cell>
        </row>
        <row r="41">
          <cell r="B41">
            <v>38</v>
          </cell>
          <cell r="C41" t="str">
            <v>MUHAMMAD ARKAN ALLY RACHMAD</v>
          </cell>
          <cell r="D41">
            <v>89.67916666666666</v>
          </cell>
          <cell r="E41" t="str">
            <v>A</v>
          </cell>
          <cell r="F41" t="str">
            <v xml:space="preserve">Ananda Muhammad Arkan Ally Rachmad sangat baik dalam memahami makna Q.S. al-Falaq dan Q.S. al-Fil dengan baik dan benar .  Perlu bimbingan dalam memahami makna iman kepada malaikat-malaikat Allah berdasarkan pengamatan terhadap dirinya dan alam sekitar. </v>
          </cell>
        </row>
        <row r="42">
          <cell r="B42">
            <v>39</v>
          </cell>
          <cell r="C42" t="str">
            <v>MUHAMMAD REVIAN ABDULLOH FAQIH</v>
          </cell>
          <cell r="D42">
            <v>89.67916666666666</v>
          </cell>
          <cell r="E42" t="str">
            <v>A</v>
          </cell>
          <cell r="F42" t="str">
            <v>Ananda Muhammad Revian Abdulloh Faqih sangat baik dalam memahami makna Q.S. al-Falaq dan Q.S. al-Fil dengan baik dan benar .  Perlu bimbingan dalam memahami makna iman kepada malaikat-malaikat Allah berdasarkan pengamatan terhadap dirinya dan alam sekitar</v>
          </cell>
        </row>
        <row r="43">
          <cell r="B43">
            <v>40</v>
          </cell>
          <cell r="C43" t="str">
            <v>NABILA AYUNINGTIAS</v>
          </cell>
          <cell r="D43">
            <v>89.67916666666666</v>
          </cell>
          <cell r="E43" t="str">
            <v>A</v>
          </cell>
          <cell r="F43" t="str">
            <v xml:space="preserve">Ananda Nabila Ayuningtias sangat baik dalam memahami makna Q.S. al-Falaq dan Q.S. al-Fil dengan baik dan benar .  Perlu bimbingan dalam memahami makna iman kepada malaikat-malaikat Allah berdasarkan pengamatan terhadap dirinya dan alam sekitar. </v>
          </cell>
        </row>
        <row r="44">
          <cell r="B44">
            <v>41</v>
          </cell>
          <cell r="C44" t="str">
            <v>NARESWARI MASAYU PUSPANINGRUM</v>
          </cell>
          <cell r="D44">
            <v>89.67916666666666</v>
          </cell>
          <cell r="E44" t="str">
            <v>A</v>
          </cell>
          <cell r="F44" t="str">
            <v>Ananda Nareswari Masayu Puspaningrum sangat baik dalam memahami makna Q.S. al-Falaq dan Q.S. al-Fil dengan baik dan benar .  Perlu bimbingan dalam memahami makna iman kepada malaikat-malaikat Allah berdasarkan pengamatan terhadap dirinya dan alam sekitar.</v>
          </cell>
        </row>
        <row r="45">
          <cell r="B45">
            <v>42</v>
          </cell>
          <cell r="C45" t="str">
            <v>NOVA SASMYTA</v>
          </cell>
          <cell r="D45">
            <v>89.67916666666666</v>
          </cell>
          <cell r="E45" t="str">
            <v>A</v>
          </cell>
          <cell r="F45" t="str">
            <v xml:space="preserve">Ananda Nova Sasmyta sangat baik dalam memahami makna Q.S. al-Falaq dan Q.S. al-Fil dengan baik dan benar .  Perlu bimbingan dalam memahami makna iman kepada malaikat-malaikat Allah berdasarkan pengamatan terhadap dirinya dan alam sekitar. </v>
          </cell>
        </row>
        <row r="46">
          <cell r="B46">
            <v>43</v>
          </cell>
          <cell r="C46" t="str">
            <v>RIDHA RAHMATUL AULA RIDWAN</v>
          </cell>
          <cell r="D46">
            <v>89.67916666666666</v>
          </cell>
          <cell r="E46" t="str">
            <v>A</v>
          </cell>
          <cell r="F46" t="str">
            <v xml:space="preserve">Ananda Ridha Rahmatul Aula Ridwan sangat baik dalam memahami makna Q.S. al-Falaq dan Q.S. al-Fil dengan baik dan benar .  Perlu bimbingan dalam memahami makna iman kepada malaikat-malaikat Allah berdasarkan pengamatan terhadap dirinya dan alam sekitar. </v>
          </cell>
        </row>
        <row r="47">
          <cell r="B47">
            <v>44</v>
          </cell>
          <cell r="C47" t="str">
            <v>RIFDA SALSABILA PURNAMA</v>
          </cell>
          <cell r="D47">
            <v>89.67916666666666</v>
          </cell>
          <cell r="E47" t="str">
            <v>A</v>
          </cell>
          <cell r="F47" t="str">
            <v xml:space="preserve">Ananda Rifda Salsabila Purnama sangat baik dalam memahami makna Q.S. al-Falaq dan Q.S. al-Fil dengan baik dan benar .  Perlu bimbingan dalam memahami makna iman kepada malaikat-malaikat Allah berdasarkan pengamatan terhadap dirinya dan alam sekitar. </v>
          </cell>
        </row>
        <row r="48">
          <cell r="B48">
            <v>45</v>
          </cell>
          <cell r="C48" t="str">
            <v>RIZKI INTAN KURNIAENDAH</v>
          </cell>
          <cell r="D48">
            <v>89.67916666666666</v>
          </cell>
          <cell r="E48" t="str">
            <v>A</v>
          </cell>
          <cell r="F48" t="str">
            <v xml:space="preserve">Ananda Rizki Intan Kurniaendah sangat baik dalam memahami makna Q.S. al-Falaq dan Q.S. al-Fil dengan baik dan benar .  Perlu bimbingan dalam memahami makna iman kepada malaikat-malaikat Allah berdasarkan pengamatan terhadap dirinya dan alam sekitar. </v>
          </cell>
        </row>
        <row r="49">
          <cell r="B49">
            <v>46</v>
          </cell>
          <cell r="C49" t="str">
            <v>RIZKY FIRMANSYAH</v>
          </cell>
          <cell r="D49">
            <v>89.67916666666666</v>
          </cell>
          <cell r="E49" t="str">
            <v>A</v>
          </cell>
          <cell r="F49" t="str">
            <v xml:space="preserve">Ananda Rizky Firmansyah sangat baik dalam memahami makna Q.S. al-Falaq dan Q.S. al-Fil dengan baik dan benar .  Perlu bimbingan dalam memahami makna iman kepada malaikat-malaikat Allah berdasarkan pengamatan terhadap dirinya dan alam sekitar. </v>
          </cell>
        </row>
        <row r="50">
          <cell r="B50">
            <v>47</v>
          </cell>
          <cell r="C50" t="str">
            <v>SAFIRA NUR LAYLA RAMADHANI</v>
          </cell>
          <cell r="D50">
            <v>89.67916666666666</v>
          </cell>
          <cell r="E50" t="str">
            <v>A</v>
          </cell>
          <cell r="F50" t="str">
            <v xml:space="preserve">Ananda Safira Nur Layla Ramadhani sangat baik dalam memahami makna Q.S. al-Falaq dan Q.S. al-Fil dengan baik dan benar .  Perlu bimbingan dalam memahami makna iman kepada malaikat-malaikat Allah berdasarkan pengamatan terhadap dirinya dan alam sekitar. </v>
          </cell>
        </row>
        <row r="51">
          <cell r="B51">
            <v>48</v>
          </cell>
          <cell r="C51" t="str">
            <v>SHANASTRI RUFAIDA</v>
          </cell>
          <cell r="D51">
            <v>89.67916666666666</v>
          </cell>
          <cell r="E51" t="str">
            <v>A</v>
          </cell>
          <cell r="F51" t="str">
            <v xml:space="preserve">Ananda Shanastri Rufaida sangat baik dalam memahami makna Q.S. al-Falaq dan Q.S. al-Fil dengan baik dan benar .  Perlu bimbingan dalam memahami makna iman kepada malaikat-malaikat Allah berdasarkan pengamatan terhadap dirinya dan alam sekitar. </v>
          </cell>
        </row>
        <row r="52">
          <cell r="B52">
            <v>49</v>
          </cell>
          <cell r="C52" t="str">
            <v>SHIAM SAHARA</v>
          </cell>
          <cell r="D52">
            <v>89.67916666666666</v>
          </cell>
          <cell r="E52" t="str">
            <v>A</v>
          </cell>
          <cell r="F52" t="str">
            <v xml:space="preserve">Ananda Shiam Sahara sangat baik dalam memahami makna Q.S. al-Falaq dan Q.S. al-Fil dengan baik dan benar .  Perlu bimbingan dalam memahami makna iman kepada malaikat-malaikat Allah berdasarkan pengamatan terhadap dirinya dan alam sekitar. </v>
          </cell>
        </row>
        <row r="53">
          <cell r="B53">
            <v>50</v>
          </cell>
          <cell r="C53" t="str">
            <v>SUSAN APRILIA PUTRI</v>
          </cell>
          <cell r="D53">
            <v>89.67916666666666</v>
          </cell>
          <cell r="E53" t="str">
            <v>A</v>
          </cell>
          <cell r="F53" t="str">
            <v xml:space="preserve">Ananda Susan Aprilia Putri sangat baik dalam memahami makna Q.S. al-Falaq dan Q.S. al-Fil dengan baik dan benar .  Perlu bimbingan dalam memahami makna iman kepada malaikat-malaikat Allah berdasarkan pengamatan terhadap dirinya dan alam sekitar. </v>
          </cell>
        </row>
      </sheetData>
      <sheetData sheetId="27"/>
      <sheetData sheetId="28">
        <row r="4">
          <cell r="B4">
            <v>1</v>
          </cell>
          <cell r="C4" t="str">
            <v>AZKA AFINA KHOIRUL IZA</v>
          </cell>
          <cell r="D4">
            <v>95.119047619047606</v>
          </cell>
          <cell r="E4" t="str">
            <v>A</v>
          </cell>
          <cell r="F4" t="str">
            <v xml:space="preserve">Ananda Azka Afina Khoirul Iza sangat baik dalam Menerapkan variasi dan kombinasi berbagai pola gerak dominan (bertumpu, bergantung, keseimbangan, berpindah/lokomotor, tolakan, putaran, ayunan, melayang, dan mendarat) dalam aktivitas senam lantai.  Sangat </v>
          </cell>
        </row>
        <row r="5">
          <cell r="B5">
            <v>2</v>
          </cell>
          <cell r="C5" t="str">
            <v>BAGUS WIDA KANAKA</v>
          </cell>
          <cell r="D5">
            <v>78.642857142857139</v>
          </cell>
          <cell r="E5" t="str">
            <v>C</v>
          </cell>
          <cell r="F5" t="str">
            <v>Ananda Bagus Wida Kanaka sangat baik dalam Memahami variasi gerak dasar lokomotor, non-lokomotor, dan manipulatif sesuai dengan konsep tubuh, ruang, usaha, dan keterhubungan dalam permainan bola besar sederhana dan atau tradisional*.  Perlu bimbingan dala</v>
          </cell>
        </row>
        <row r="6">
          <cell r="B6">
            <v>3</v>
          </cell>
          <cell r="C6" t="str">
            <v>DENI FIRYA ATHALLAH PRADINAYA</v>
          </cell>
          <cell r="D6">
            <v>87.119047619047606</v>
          </cell>
          <cell r="E6" t="str">
            <v>B</v>
          </cell>
          <cell r="F6" t="str">
            <v xml:space="preserve">Ananda Deni Firya Athallah Pradinaya sangat baik dalam Menerapkan variasi dan kombinasi berbagai pola gerak dominan (bertumpu, bergantung, keseimbangan, berpindah/lokomotor, tolakan, putaran, ayunan, melayang, dan mendarat) dalam aktivitas senam lantai.  </v>
          </cell>
        </row>
        <row r="7">
          <cell r="B7">
            <v>4</v>
          </cell>
          <cell r="C7" t="str">
            <v>DEWI GALUH MULANSARI</v>
          </cell>
          <cell r="D7">
            <v>87.119047619047606</v>
          </cell>
          <cell r="E7" t="str">
            <v>B</v>
          </cell>
          <cell r="F7" t="str">
            <v>Ananda Dewi Galuh Mulansari sangat baik dalam Menerapkan variasi dan kombinasi berbagai pola gerak dominan (bertumpu, bergantung, keseimbangan, berpindah/lokomotor, tolakan, putaran, ayunan, melayang, dan mendarat) dalam aktivitas senam lantai.  Perlu bim</v>
          </cell>
        </row>
        <row r="8">
          <cell r="B8">
            <v>5</v>
          </cell>
          <cell r="C8" t="str">
            <v>DIAN PUJI LESTARI</v>
          </cell>
          <cell r="D8">
            <v>87.119047619047606</v>
          </cell>
          <cell r="E8" t="str">
            <v>B</v>
          </cell>
          <cell r="F8" t="str">
            <v>Ananda Dian Puji Lestari sangat baik dalam Menerapkan variasi dan kombinasi berbagai pola gerak dominan (bertumpu, bergantung, keseimbangan, berpindah/lokomotor, tolakan, putaran, ayunan, melayang, dan mendarat) dalam aktivitas senam lantai.  Perlu bimbin</v>
          </cell>
        </row>
        <row r="9">
          <cell r="B9">
            <v>6</v>
          </cell>
          <cell r="C9" t="str">
            <v>Hafidz Langgeng Prasetyo</v>
          </cell>
          <cell r="D9">
            <v>87.119047619047606</v>
          </cell>
          <cell r="E9" t="str">
            <v>B</v>
          </cell>
          <cell r="F9" t="str">
            <v>Ananda Hafidz Langgeng Prasetyo sangat baik dalam Menerapkan variasi dan kombinasi berbagai pola gerak dominan (bertumpu, bergantung, keseimbangan, berpindah/lokomotor, tolakan, putaran, ayunan, melayang, dan mendarat) dalam aktivitas senam lantai.  Perlu</v>
          </cell>
        </row>
        <row r="10">
          <cell r="B10">
            <v>7</v>
          </cell>
          <cell r="C10" t="str">
            <v>JALU ARTHA AJI MANGGALA HANDOKO</v>
          </cell>
          <cell r="D10">
            <v>87.119047619047606</v>
          </cell>
          <cell r="E10" t="str">
            <v>B</v>
          </cell>
          <cell r="F10" t="str">
            <v>Ananda Jalu Artha Aji Manggala Handoko sangat baik dalam Menerapkan variasi dan kombinasi berbagai pola gerak dominan (bertumpu, bergantung, keseimbangan, berpindah/lokomotor, tolakan, putaran, ayunan, melayang, dan mendarat) dalam aktivitas senam lantai.</v>
          </cell>
        </row>
        <row r="11">
          <cell r="B11">
            <v>8</v>
          </cell>
          <cell r="C11" t="str">
            <v>LAURENDHO RADIEFCA MURDIONO</v>
          </cell>
          <cell r="D11">
            <v>87.119047619047606</v>
          </cell>
          <cell r="E11" t="str">
            <v>B</v>
          </cell>
          <cell r="F11" t="str">
            <v>Ananda Laurendho Radiefca Murdiono sangat baik dalam Menerapkan variasi dan kombinasi berbagai pola gerak dominan (bertumpu, bergantung, keseimbangan, berpindah/lokomotor, tolakan, putaran, ayunan, melayang, dan mendarat) dalam aktivitas senam lantai.  Pe</v>
          </cell>
        </row>
        <row r="12">
          <cell r="B12">
            <v>9</v>
          </cell>
          <cell r="C12" t="str">
            <v>MARSYA MAYDINA DWI RISQITA</v>
          </cell>
          <cell r="D12">
            <v>87.119047619047606</v>
          </cell>
          <cell r="E12" t="str">
            <v>B</v>
          </cell>
          <cell r="F12" t="str">
            <v>Ananda Marsya Maydina Dwi Risqita sangat baik dalam Menerapkan variasi dan kombinasi berbagai pola gerak dominan (bertumpu, bergantung, keseimbangan, berpindah/lokomotor, tolakan, putaran, ayunan, melayang, dan mendarat) dalam aktivitas senam lantai.  Per</v>
          </cell>
        </row>
        <row r="13">
          <cell r="B13">
            <v>10</v>
          </cell>
          <cell r="C13" t="str">
            <v>MILA SARASWATI</v>
          </cell>
          <cell r="D13">
            <v>87.119047619047606</v>
          </cell>
          <cell r="E13" t="str">
            <v>B</v>
          </cell>
          <cell r="F13" t="str">
            <v>Ananda Mila Saraswati sangat baik dalam Menerapkan variasi dan kombinasi berbagai pola gerak dominan (bertumpu, bergantung, keseimbangan, berpindah/lokomotor, tolakan, putaran, ayunan, melayang, dan mendarat) dalam aktivitas senam lantai.  Perlu bimbingan</v>
          </cell>
        </row>
        <row r="14">
          <cell r="B14">
            <v>11</v>
          </cell>
          <cell r="C14" t="str">
            <v>MUHAMMAD ARKAN ALLY RACHMAD</v>
          </cell>
          <cell r="D14">
            <v>87.119047619047606</v>
          </cell>
          <cell r="E14" t="str">
            <v>B</v>
          </cell>
          <cell r="F14" t="str">
            <v>Ananda Muhammad Arkan Ally Rachmad sangat baik dalam Menerapkan variasi dan kombinasi berbagai pola gerak dominan (bertumpu, bergantung, keseimbangan, berpindah/lokomotor, tolakan, putaran, ayunan, melayang, dan mendarat) dalam aktivitas senam lantai.  Pe</v>
          </cell>
        </row>
        <row r="15">
          <cell r="B15">
            <v>12</v>
          </cell>
          <cell r="C15" t="str">
            <v>MUHAMMAD REVIAN ABDULLOH FAQIH</v>
          </cell>
          <cell r="D15">
            <v>87.119047619047606</v>
          </cell>
          <cell r="E15" t="str">
            <v>B</v>
          </cell>
          <cell r="F15" t="str">
            <v xml:space="preserve">Ananda Muhammad Revian Abdulloh Faqih sangat baik dalam Menerapkan variasi dan kombinasi berbagai pola gerak dominan (bertumpu, bergantung, keseimbangan, berpindah/lokomotor, tolakan, putaran, ayunan, melayang, dan mendarat) dalam aktivitas senam lantai. </v>
          </cell>
        </row>
        <row r="16">
          <cell r="B16">
            <v>13</v>
          </cell>
          <cell r="C16" t="str">
            <v>NABILA AYUNINGTIAS</v>
          </cell>
          <cell r="D16">
            <v>87.119047619047606</v>
          </cell>
          <cell r="E16" t="str">
            <v>B</v>
          </cell>
          <cell r="F16" t="str">
            <v>Ananda Nabila Ayuningtias sangat baik dalam Menerapkan variasi dan kombinasi berbagai pola gerak dominan (bertumpu, bergantung, keseimbangan, berpindah/lokomotor, tolakan, putaran, ayunan, melayang, dan mendarat) dalam aktivitas senam lantai.  Perlu bimbi</v>
          </cell>
        </row>
        <row r="17">
          <cell r="B17">
            <v>14</v>
          </cell>
          <cell r="C17" t="str">
            <v>NARESWARI MASAYU PUSPANINGRUM</v>
          </cell>
          <cell r="D17">
            <v>87.119047619047606</v>
          </cell>
          <cell r="E17" t="str">
            <v>B</v>
          </cell>
          <cell r="F17" t="str">
            <v xml:space="preserve">Ananda Nareswari Masayu Puspaningrum sangat baik dalam Menerapkan variasi dan kombinasi berbagai pola gerak dominan (bertumpu, bergantung, keseimbangan, berpindah/lokomotor, tolakan, putaran, ayunan, melayang, dan mendarat) dalam aktivitas senam lantai.  </v>
          </cell>
        </row>
        <row r="18">
          <cell r="B18">
            <v>15</v>
          </cell>
          <cell r="C18" t="str">
            <v>NOVA SASMYTA</v>
          </cell>
          <cell r="D18">
            <v>87.119047619047606</v>
          </cell>
          <cell r="E18" t="str">
            <v>B</v>
          </cell>
          <cell r="F18" t="str">
            <v>Ananda Nova Sasmyta sangat baik dalam Menerapkan variasi dan kombinasi berbagai pola gerak dominan (bertumpu, bergantung, keseimbangan, berpindah/lokomotor, tolakan, putaran, ayunan, melayang, dan mendarat) dalam aktivitas senam lantai.  Perlu bimbingan d</v>
          </cell>
        </row>
        <row r="19">
          <cell r="B19">
            <v>16</v>
          </cell>
          <cell r="C19" t="str">
            <v>RIDHA RAHMATUL AULA RIDWAN</v>
          </cell>
          <cell r="D19">
            <v>87.119047619047606</v>
          </cell>
          <cell r="E19" t="str">
            <v>B</v>
          </cell>
          <cell r="F19" t="str">
            <v>Ananda Ridha Rahmatul Aula Ridwan sangat baik dalam Menerapkan variasi dan kombinasi berbagai pola gerak dominan (bertumpu, bergantung, keseimbangan, berpindah/lokomotor, tolakan, putaran, ayunan, melayang, dan mendarat) dalam aktivitas senam lantai.  Per</v>
          </cell>
        </row>
        <row r="20">
          <cell r="B20">
            <v>17</v>
          </cell>
          <cell r="C20" t="str">
            <v>RIFDA SALSABILA PURNAMA</v>
          </cell>
          <cell r="D20">
            <v>87.119047619047606</v>
          </cell>
          <cell r="E20" t="str">
            <v>B</v>
          </cell>
          <cell r="F20" t="str">
            <v xml:space="preserve">Ananda Rifda Salsabila Purnama sangat baik dalam Menerapkan variasi dan kombinasi berbagai pola gerak dominan (bertumpu, bergantung, keseimbangan, berpindah/lokomotor, tolakan, putaran, ayunan, melayang, dan mendarat) dalam aktivitas senam lantai.  Perlu </v>
          </cell>
        </row>
        <row r="21">
          <cell r="B21">
            <v>18</v>
          </cell>
          <cell r="C21" t="str">
            <v>RIZKI INTAN KURNIAENDAH</v>
          </cell>
          <cell r="D21">
            <v>87.119047619047606</v>
          </cell>
          <cell r="E21" t="str">
            <v>B</v>
          </cell>
          <cell r="F21" t="str">
            <v xml:space="preserve">Ananda Rizki Intan Kurniaendah sangat baik dalam Menerapkan variasi dan kombinasi berbagai pola gerak dominan (bertumpu, bergantung, keseimbangan, berpindah/lokomotor, tolakan, putaran, ayunan, melayang, dan mendarat) dalam aktivitas senam lantai.  Perlu </v>
          </cell>
        </row>
        <row r="22">
          <cell r="B22">
            <v>19</v>
          </cell>
          <cell r="C22" t="str">
            <v>RIZKY FIRMANSYAH</v>
          </cell>
          <cell r="D22">
            <v>87.119047619047606</v>
          </cell>
          <cell r="E22" t="str">
            <v>B</v>
          </cell>
          <cell r="F22" t="str">
            <v>Ananda Rizky Firmansyah sangat baik dalam Menerapkan variasi dan kombinasi berbagai pola gerak dominan (bertumpu, bergantung, keseimbangan, berpindah/lokomotor, tolakan, putaran, ayunan, melayang, dan mendarat) dalam aktivitas senam lantai.  Perlu bimbing</v>
          </cell>
        </row>
        <row r="23">
          <cell r="B23">
            <v>20</v>
          </cell>
          <cell r="C23" t="str">
            <v>SAFIRA NUR LAYLA RAMADHANI</v>
          </cell>
          <cell r="D23">
            <v>87.119047619047606</v>
          </cell>
          <cell r="E23" t="str">
            <v>B</v>
          </cell>
          <cell r="F23" t="str">
            <v>Ananda Safira Nur Layla Ramadhani sangat baik dalam Menerapkan variasi dan kombinasi berbagai pola gerak dominan (bertumpu, bergantung, keseimbangan, berpindah/lokomotor, tolakan, putaran, ayunan, melayang, dan mendarat) dalam aktivitas senam lantai.  Per</v>
          </cell>
        </row>
        <row r="24">
          <cell r="B24">
            <v>21</v>
          </cell>
          <cell r="C24" t="str">
            <v>SHANASTRI RUFAIDA</v>
          </cell>
          <cell r="D24">
            <v>87.119047619047606</v>
          </cell>
          <cell r="E24" t="str">
            <v>B</v>
          </cell>
          <cell r="F24" t="str">
            <v>Ananda Shanastri Rufaida sangat baik dalam Menerapkan variasi dan kombinasi berbagai pola gerak dominan (bertumpu, bergantung, keseimbangan, berpindah/lokomotor, tolakan, putaran, ayunan, melayang, dan mendarat) dalam aktivitas senam lantai.  Perlu bimbin</v>
          </cell>
        </row>
        <row r="25">
          <cell r="B25">
            <v>22</v>
          </cell>
          <cell r="C25" t="str">
            <v>SHIAM SAHARA</v>
          </cell>
          <cell r="D25">
            <v>87.119047619047606</v>
          </cell>
          <cell r="E25" t="str">
            <v>B</v>
          </cell>
          <cell r="F25" t="str">
            <v>Ananda Shiam Sahara sangat baik dalam Menerapkan variasi dan kombinasi berbagai pola gerak dominan (bertumpu, bergantung, keseimbangan, berpindah/lokomotor, tolakan, putaran, ayunan, melayang, dan mendarat) dalam aktivitas senam lantai.  Perlu bimbingan d</v>
          </cell>
        </row>
        <row r="26">
          <cell r="B26">
            <v>23</v>
          </cell>
          <cell r="C26" t="str">
            <v>SUSAN APRILIA PUTRI</v>
          </cell>
          <cell r="D26">
            <v>87.119047619047606</v>
          </cell>
          <cell r="E26" t="str">
            <v>B</v>
          </cell>
          <cell r="F26" t="str">
            <v>Ananda Susan Aprilia Putri sangat baik dalam Menerapkan variasi dan kombinasi berbagai pola gerak dominan (bertumpu, bergantung, keseimbangan, berpindah/lokomotor, tolakan, putaran, ayunan, melayang, dan mendarat) dalam aktivitas senam lantai.  Perlu bimb</v>
          </cell>
        </row>
        <row r="27">
          <cell r="B27">
            <v>24</v>
          </cell>
          <cell r="C27" t="str">
            <v>SYIFAUL CHUSNA BANATU ROHMI HADI</v>
          </cell>
          <cell r="D27">
            <v>87.119047619047606</v>
          </cell>
          <cell r="E27" t="str">
            <v>B</v>
          </cell>
          <cell r="F27" t="str">
            <v>Ananda Syifaul Chusna Banatu Rohmi Hadi sangat baik dalam Menerapkan variasi dan kombinasi berbagai pola gerak dominan (bertumpu, bergantung, keseimbangan, berpindah/lokomotor, tolakan, putaran, ayunan, melayang, dan mendarat) dalam aktivitas senam lantai</v>
          </cell>
        </row>
        <row r="28">
          <cell r="B28">
            <v>25</v>
          </cell>
          <cell r="C28" t="str">
            <v>VANESSA VICKY AYU LESTARI</v>
          </cell>
          <cell r="D28">
            <v>87.119047619047606</v>
          </cell>
          <cell r="E28" t="str">
            <v>B</v>
          </cell>
          <cell r="F28" t="str">
            <v>Ananda Vanessa Vicky Ayu Lestari sangat baik dalam Menerapkan variasi dan kombinasi berbagai pola gerak dominan (bertumpu, bergantung, keseimbangan, berpindah/lokomotor, tolakan, putaran, ayunan, melayang, dan mendarat) dalam aktivitas senam lantai.  Perl</v>
          </cell>
        </row>
        <row r="29">
          <cell r="B29">
            <v>26</v>
          </cell>
          <cell r="C29" t="str">
            <v>WIBI NUR FIRMANSYAH</v>
          </cell>
          <cell r="D29">
            <v>87.119047619047606</v>
          </cell>
          <cell r="E29" t="str">
            <v>B</v>
          </cell>
          <cell r="F29" t="str">
            <v>Ananda Wibi Nur Firmansyah sangat baik dalam Menerapkan variasi dan kombinasi berbagai pola gerak dominan (bertumpu, bergantung, keseimbangan, berpindah/lokomotor, tolakan, putaran, ayunan, melayang, dan mendarat) dalam aktivitas senam lantai.  Perlu bimb</v>
          </cell>
        </row>
        <row r="30">
          <cell r="B30">
            <v>27</v>
          </cell>
          <cell r="C30" t="str">
            <v>ZULFIDA NURUL MAZIDAH</v>
          </cell>
          <cell r="D30">
            <v>87.119047619047606</v>
          </cell>
          <cell r="E30" t="str">
            <v>B</v>
          </cell>
          <cell r="F30" t="str">
            <v>Ananda Zulfida Nurul Mazidah sangat baik dalam Menerapkan variasi dan kombinasi berbagai pola gerak dominan (bertumpu, bergantung, keseimbangan, berpindah/lokomotor, tolakan, putaran, ayunan, melayang, dan mendarat) dalam aktivitas senam lantai.  Perlu bi</v>
          </cell>
        </row>
        <row r="31">
          <cell r="B31">
            <v>28</v>
          </cell>
          <cell r="C31" t="str">
            <v>AZKA AFINA KHOIRUL IZA</v>
          </cell>
          <cell r="D31">
            <v>87.119047619047606</v>
          </cell>
          <cell r="E31" t="str">
            <v>B</v>
          </cell>
          <cell r="F31" t="str">
            <v>Ananda Azka Afina Khoirul Iza sangat baik dalam Menerapkan variasi dan kombinasi berbagai pola gerak dominan (bertumpu, bergantung, keseimbangan, berpindah/lokomotor, tolakan, putaran, ayunan, melayang, dan mendarat) dalam aktivitas senam lantai.  Perlu b</v>
          </cell>
        </row>
        <row r="32">
          <cell r="B32">
            <v>29</v>
          </cell>
          <cell r="C32" t="str">
            <v>BAGUS WIDA KANAKA</v>
          </cell>
          <cell r="D32">
            <v>87.119047619047606</v>
          </cell>
          <cell r="E32" t="str">
            <v>B</v>
          </cell>
          <cell r="F32" t="str">
            <v>Ananda Bagus Wida Kanaka sangat baik dalam Menerapkan variasi dan kombinasi berbagai pola gerak dominan (bertumpu, bergantung, keseimbangan, berpindah/lokomotor, tolakan, putaran, ayunan, melayang, dan mendarat) dalam aktivitas senam lantai.  Perlu bimbin</v>
          </cell>
        </row>
        <row r="33">
          <cell r="B33">
            <v>30</v>
          </cell>
          <cell r="C33" t="str">
            <v>DENI FIRYA ATHALLAH PRADINAYA</v>
          </cell>
          <cell r="D33">
            <v>87.119047619047606</v>
          </cell>
          <cell r="E33" t="str">
            <v>B</v>
          </cell>
          <cell r="F33" t="str">
            <v xml:space="preserve">Ananda Deni Firya Athallah Pradinaya sangat baik dalam Menerapkan variasi dan kombinasi berbagai pola gerak dominan (bertumpu, bergantung, keseimbangan, berpindah/lokomotor, tolakan, putaran, ayunan, melayang, dan mendarat) dalam aktivitas senam lantai.  </v>
          </cell>
        </row>
        <row r="34">
          <cell r="B34">
            <v>31</v>
          </cell>
          <cell r="C34" t="str">
            <v>DEWI GALUH MULANSARI</v>
          </cell>
          <cell r="D34">
            <v>87.119047619047606</v>
          </cell>
          <cell r="E34" t="str">
            <v>B</v>
          </cell>
          <cell r="F34" t="str">
            <v>Ananda Dewi Galuh Mulansari sangat baik dalam Menerapkan variasi dan kombinasi berbagai pola gerak dominan (bertumpu, bergantung, keseimbangan, berpindah/lokomotor, tolakan, putaran, ayunan, melayang, dan mendarat) dalam aktivitas senam lantai.  Perlu bim</v>
          </cell>
        </row>
        <row r="35">
          <cell r="B35">
            <v>32</v>
          </cell>
          <cell r="C35" t="str">
            <v>DIAN PUJI LESTARI</v>
          </cell>
          <cell r="D35">
            <v>87.119047619047606</v>
          </cell>
          <cell r="E35" t="str">
            <v>B</v>
          </cell>
          <cell r="F35" t="str">
            <v>Ananda Dian Puji Lestari sangat baik dalam Menerapkan variasi dan kombinasi berbagai pola gerak dominan (bertumpu, bergantung, keseimbangan, berpindah/lokomotor, tolakan, putaran, ayunan, melayang, dan mendarat) dalam aktivitas senam lantai.  Perlu bimbin</v>
          </cell>
        </row>
        <row r="36">
          <cell r="B36">
            <v>33</v>
          </cell>
          <cell r="C36" t="str">
            <v>Hafidz Langgeng Prasetyo</v>
          </cell>
          <cell r="D36">
            <v>87.119047619047606</v>
          </cell>
          <cell r="E36" t="str">
            <v>B</v>
          </cell>
          <cell r="F36" t="str">
            <v>Ananda Hafidz Langgeng Prasetyo sangat baik dalam Menerapkan variasi dan kombinasi berbagai pola gerak dominan (bertumpu, bergantung, keseimbangan, berpindah/lokomotor, tolakan, putaran, ayunan, melayang, dan mendarat) dalam aktivitas senam lantai.  Perlu</v>
          </cell>
        </row>
        <row r="37">
          <cell r="B37">
            <v>34</v>
          </cell>
          <cell r="C37" t="str">
            <v>JALU ARTHA AJI MANGGALA HANDOKO</v>
          </cell>
          <cell r="D37">
            <v>87.119047619047606</v>
          </cell>
          <cell r="E37" t="str">
            <v>B</v>
          </cell>
          <cell r="F37" t="str">
            <v>Ananda Jalu Artha Aji Manggala Handoko sangat baik dalam Menerapkan variasi dan kombinasi berbagai pola gerak dominan (bertumpu, bergantung, keseimbangan, berpindah/lokomotor, tolakan, putaran, ayunan, melayang, dan mendarat) dalam aktivitas senam lantai.</v>
          </cell>
        </row>
        <row r="38">
          <cell r="B38">
            <v>35</v>
          </cell>
          <cell r="C38" t="str">
            <v>LAURENDHO RADIEFCA MURDIONO</v>
          </cell>
          <cell r="D38">
            <v>87.119047619047606</v>
          </cell>
          <cell r="E38" t="str">
            <v>B</v>
          </cell>
          <cell r="F38" t="str">
            <v>Ananda Laurendho Radiefca Murdiono sangat baik dalam Menerapkan variasi dan kombinasi berbagai pola gerak dominan (bertumpu, bergantung, keseimbangan, berpindah/lokomotor, tolakan, putaran, ayunan, melayang, dan mendarat) dalam aktivitas senam lantai.  Pe</v>
          </cell>
        </row>
        <row r="39">
          <cell r="B39">
            <v>36</v>
          </cell>
          <cell r="C39" t="str">
            <v>MARSYA MAYDINA DWI RISQITA</v>
          </cell>
          <cell r="D39">
            <v>87.119047619047606</v>
          </cell>
          <cell r="E39" t="str">
            <v>B</v>
          </cell>
          <cell r="F39" t="str">
            <v>Ananda Marsya Maydina Dwi Risqita sangat baik dalam Menerapkan variasi dan kombinasi berbagai pola gerak dominan (bertumpu, bergantung, keseimbangan, berpindah/lokomotor, tolakan, putaran, ayunan, melayang, dan mendarat) dalam aktivitas senam lantai.  Per</v>
          </cell>
        </row>
        <row r="40">
          <cell r="B40">
            <v>37</v>
          </cell>
          <cell r="C40" t="str">
            <v>MILA SARASWATI</v>
          </cell>
          <cell r="D40">
            <v>87.119047619047606</v>
          </cell>
          <cell r="E40" t="str">
            <v>B</v>
          </cell>
          <cell r="F40" t="str">
            <v>Ananda Mila Saraswati sangat baik dalam Menerapkan variasi dan kombinasi berbagai pola gerak dominan (bertumpu, bergantung, keseimbangan, berpindah/lokomotor, tolakan, putaran, ayunan, melayang, dan mendarat) dalam aktivitas senam lantai.  Perlu bimbingan</v>
          </cell>
        </row>
        <row r="41">
          <cell r="B41">
            <v>38</v>
          </cell>
          <cell r="C41" t="str">
            <v>MUHAMMAD ARKAN ALLY RACHMAD</v>
          </cell>
          <cell r="D41">
            <v>87.119047619047606</v>
          </cell>
          <cell r="E41" t="str">
            <v>B</v>
          </cell>
          <cell r="F41" t="str">
            <v>Ananda Muhammad Arkan Ally Rachmad sangat baik dalam Menerapkan variasi dan kombinasi berbagai pola gerak dominan (bertumpu, bergantung, keseimbangan, berpindah/lokomotor, tolakan, putaran, ayunan, melayang, dan mendarat) dalam aktivitas senam lantai.  Pe</v>
          </cell>
        </row>
        <row r="42">
          <cell r="B42">
            <v>39</v>
          </cell>
          <cell r="C42" t="str">
            <v>MUHAMMAD REVIAN ABDULLOH FAQIH</v>
          </cell>
          <cell r="D42">
            <v>87.119047619047606</v>
          </cell>
          <cell r="E42" t="str">
            <v>B</v>
          </cell>
          <cell r="F42" t="str">
            <v xml:space="preserve">Ananda Muhammad Revian Abdulloh Faqih sangat baik dalam Menerapkan variasi dan kombinasi berbagai pola gerak dominan (bertumpu, bergantung, keseimbangan, berpindah/lokomotor, tolakan, putaran, ayunan, melayang, dan mendarat) dalam aktivitas senam lantai. </v>
          </cell>
        </row>
        <row r="43">
          <cell r="B43">
            <v>40</v>
          </cell>
          <cell r="C43" t="str">
            <v>NABILA AYUNINGTIAS</v>
          </cell>
          <cell r="D43">
            <v>87.119047619047606</v>
          </cell>
          <cell r="E43" t="str">
            <v>B</v>
          </cell>
          <cell r="F43" t="str">
            <v>Ananda Nabila Ayuningtias sangat baik dalam Menerapkan variasi dan kombinasi berbagai pola gerak dominan (bertumpu, bergantung, keseimbangan, berpindah/lokomotor, tolakan, putaran, ayunan, melayang, dan mendarat) dalam aktivitas senam lantai.  Perlu bimbi</v>
          </cell>
        </row>
        <row r="44">
          <cell r="B44">
            <v>41</v>
          </cell>
          <cell r="C44" t="str">
            <v>NARESWARI MASAYU PUSPANINGRUM</v>
          </cell>
          <cell r="D44">
            <v>87.119047619047606</v>
          </cell>
          <cell r="E44" t="str">
            <v>B</v>
          </cell>
          <cell r="F44" t="str">
            <v xml:space="preserve">Ananda Nareswari Masayu Puspaningrum sangat baik dalam Menerapkan variasi dan kombinasi berbagai pola gerak dominan (bertumpu, bergantung, keseimbangan, berpindah/lokomotor, tolakan, putaran, ayunan, melayang, dan mendarat) dalam aktivitas senam lantai.  </v>
          </cell>
        </row>
        <row r="45">
          <cell r="B45">
            <v>42</v>
          </cell>
          <cell r="C45" t="str">
            <v>NOVA SASMYTA</v>
          </cell>
          <cell r="D45">
            <v>87.119047619047606</v>
          </cell>
          <cell r="E45" t="str">
            <v>B</v>
          </cell>
          <cell r="F45" t="str">
            <v>Ananda Nova Sasmyta sangat baik dalam Menerapkan variasi dan kombinasi berbagai pola gerak dominan (bertumpu, bergantung, keseimbangan, berpindah/lokomotor, tolakan, putaran, ayunan, melayang, dan mendarat) dalam aktivitas senam lantai.  Perlu bimbingan d</v>
          </cell>
        </row>
        <row r="46">
          <cell r="B46">
            <v>43</v>
          </cell>
          <cell r="C46" t="str">
            <v>RIDHA RAHMATUL AULA RIDWAN</v>
          </cell>
          <cell r="D46">
            <v>87.119047619047606</v>
          </cell>
          <cell r="E46" t="str">
            <v>B</v>
          </cell>
          <cell r="F46" t="str">
            <v>Ananda Ridha Rahmatul Aula Ridwan sangat baik dalam Menerapkan variasi dan kombinasi berbagai pola gerak dominan (bertumpu, bergantung, keseimbangan, berpindah/lokomotor, tolakan, putaran, ayunan, melayang, dan mendarat) dalam aktivitas senam lantai.  Per</v>
          </cell>
        </row>
        <row r="47">
          <cell r="B47">
            <v>44</v>
          </cell>
          <cell r="C47" t="str">
            <v>RIFDA SALSABILA PURNAMA</v>
          </cell>
          <cell r="D47">
            <v>87.119047619047606</v>
          </cell>
          <cell r="E47" t="str">
            <v>B</v>
          </cell>
          <cell r="F47" t="str">
            <v xml:space="preserve">Ananda Rifda Salsabila Purnama sangat baik dalam Menerapkan variasi dan kombinasi berbagai pola gerak dominan (bertumpu, bergantung, keseimbangan, berpindah/lokomotor, tolakan, putaran, ayunan, melayang, dan mendarat) dalam aktivitas senam lantai.  Perlu </v>
          </cell>
        </row>
        <row r="48">
          <cell r="B48">
            <v>45</v>
          </cell>
          <cell r="C48" t="str">
            <v>RIZKI INTAN KURNIAENDAH</v>
          </cell>
          <cell r="D48">
            <v>87.119047619047606</v>
          </cell>
          <cell r="E48" t="str">
            <v>B</v>
          </cell>
          <cell r="F48" t="str">
            <v xml:space="preserve">Ananda Rizki Intan Kurniaendah sangat baik dalam Menerapkan variasi dan kombinasi berbagai pola gerak dominan (bertumpu, bergantung, keseimbangan, berpindah/lokomotor, tolakan, putaran, ayunan, melayang, dan mendarat) dalam aktivitas senam lantai.  Perlu </v>
          </cell>
        </row>
        <row r="49">
          <cell r="B49">
            <v>46</v>
          </cell>
          <cell r="C49" t="str">
            <v>RIZKY FIRMANSYAH</v>
          </cell>
          <cell r="D49">
            <v>87.119047619047606</v>
          </cell>
          <cell r="E49" t="str">
            <v>B</v>
          </cell>
          <cell r="F49" t="str">
            <v>Ananda Rizky Firmansyah sangat baik dalam Menerapkan variasi dan kombinasi berbagai pola gerak dominan (bertumpu, bergantung, keseimbangan, berpindah/lokomotor, tolakan, putaran, ayunan, melayang, dan mendarat) dalam aktivitas senam lantai.  Perlu bimbing</v>
          </cell>
        </row>
        <row r="50">
          <cell r="B50">
            <v>47</v>
          </cell>
          <cell r="C50" t="str">
            <v>SAFIRA NUR LAYLA RAMADHANI</v>
          </cell>
          <cell r="D50">
            <v>87.119047619047606</v>
          </cell>
          <cell r="E50" t="str">
            <v>B</v>
          </cell>
          <cell r="F50" t="str">
            <v>Ananda Safira Nur Layla Ramadhani sangat baik dalam Menerapkan variasi dan kombinasi berbagai pola gerak dominan (bertumpu, bergantung, keseimbangan, berpindah/lokomotor, tolakan, putaran, ayunan, melayang, dan mendarat) dalam aktivitas senam lantai.  Per</v>
          </cell>
        </row>
        <row r="51">
          <cell r="B51">
            <v>48</v>
          </cell>
          <cell r="C51" t="str">
            <v>SHANASTRI RUFAIDA</v>
          </cell>
          <cell r="D51">
            <v>87.119047619047606</v>
          </cell>
          <cell r="E51" t="str">
            <v>B</v>
          </cell>
          <cell r="F51" t="str">
            <v>Ananda Shanastri Rufaida sangat baik dalam Menerapkan variasi dan kombinasi berbagai pola gerak dominan (bertumpu, bergantung, keseimbangan, berpindah/lokomotor, tolakan, putaran, ayunan, melayang, dan mendarat) dalam aktivitas senam lantai.  Perlu bimbin</v>
          </cell>
        </row>
        <row r="52">
          <cell r="B52">
            <v>49</v>
          </cell>
          <cell r="C52" t="str">
            <v>SHIAM SAHARA</v>
          </cell>
          <cell r="D52">
            <v>87.119047619047606</v>
          </cell>
          <cell r="E52" t="str">
            <v>B</v>
          </cell>
          <cell r="F52" t="str">
            <v>Ananda Shiam Sahara sangat baik dalam Menerapkan variasi dan kombinasi berbagai pola gerak dominan (bertumpu, bergantung, keseimbangan, berpindah/lokomotor, tolakan, putaran, ayunan, melayang, dan mendarat) dalam aktivitas senam lantai.  Perlu bimbingan d</v>
          </cell>
        </row>
        <row r="53">
          <cell r="B53">
            <v>50</v>
          </cell>
          <cell r="C53" t="str">
            <v>SUSAN APRILIA PUTRI</v>
          </cell>
          <cell r="D53">
            <v>87.119047619047606</v>
          </cell>
          <cell r="E53" t="str">
            <v>B</v>
          </cell>
          <cell r="F53" t="str">
            <v>Ananda Susan Aprilia Putri sangat baik dalam Menerapkan variasi dan kombinasi berbagai pola gerak dominan (bertumpu, bergantung, keseimbangan, berpindah/lokomotor, tolakan, putaran, ayunan, melayang, dan mendarat) dalam aktivitas senam lantai.  Perlu bimb</v>
          </cell>
        </row>
      </sheetData>
      <sheetData sheetId="29"/>
      <sheetData sheetId="30">
        <row r="4">
          <cell r="B4">
            <v>1</v>
          </cell>
          <cell r="C4" t="str">
            <v>AZKA AFINA KHOIRUL IZA</v>
          </cell>
          <cell r="D4">
            <v>90</v>
          </cell>
          <cell r="E4" t="str">
            <v>A</v>
          </cell>
          <cell r="F4" t="str">
            <v xml:space="preserve">Ananda Azka Afina Khoirul Iza sangat baik dalam C.  Sangat baik dalam C. </v>
          </cell>
        </row>
        <row r="5">
          <cell r="B5">
            <v>2</v>
          </cell>
          <cell r="C5" t="str">
            <v>BAGUS WIDA KANAKA</v>
          </cell>
          <cell r="D5">
            <v>58.333333333333336</v>
          </cell>
          <cell r="E5" t="str">
            <v>D</v>
          </cell>
          <cell r="F5" t="str">
            <v xml:space="preserve">Ananda Bagus Wida Kanaka perlu bimbingan dalam .  Perlu bimbingan dalam . </v>
          </cell>
        </row>
        <row r="6">
          <cell r="B6">
            <v>3</v>
          </cell>
          <cell r="C6" t="str">
            <v>DENI FIRYA ATHALLAH PRADINAYA</v>
          </cell>
          <cell r="D6">
            <v>86.416666666666657</v>
          </cell>
          <cell r="E6" t="str">
            <v>B</v>
          </cell>
          <cell r="F6" t="str">
            <v xml:space="preserve">Ananda Deni Firya Athallah Pradinaya sangat baik dalam .  Cukup dalam . </v>
          </cell>
        </row>
        <row r="7">
          <cell r="B7">
            <v>4</v>
          </cell>
          <cell r="C7" t="str">
            <v>DEWI GALUH MULANSARI</v>
          </cell>
          <cell r="D7">
            <v>86.416666666666657</v>
          </cell>
          <cell r="E7" t="str">
            <v>B</v>
          </cell>
          <cell r="F7" t="str">
            <v xml:space="preserve">Ananda Dewi Galuh Mulansari sangat baik dalam .  Cukup dalam . </v>
          </cell>
        </row>
        <row r="8">
          <cell r="B8">
            <v>5</v>
          </cell>
          <cell r="C8" t="str">
            <v>DIAN PUJI LESTARI</v>
          </cell>
          <cell r="D8">
            <v>86.416666666666657</v>
          </cell>
          <cell r="E8" t="str">
            <v>B</v>
          </cell>
          <cell r="F8" t="str">
            <v xml:space="preserve">Ananda Dian Puji Lestari sangat baik dalam .  Cukup dalam . </v>
          </cell>
        </row>
        <row r="9">
          <cell r="B9">
            <v>6</v>
          </cell>
          <cell r="C9" t="str">
            <v>Hafidz Langgeng Prasetyo</v>
          </cell>
          <cell r="D9">
            <v>86.416666666666657</v>
          </cell>
          <cell r="E9" t="str">
            <v>B</v>
          </cell>
          <cell r="F9" t="str">
            <v xml:space="preserve">Ananda Hafidz Langgeng Prasetyo sangat baik dalam .  Cukup dalam . </v>
          </cell>
        </row>
        <row r="10">
          <cell r="B10">
            <v>7</v>
          </cell>
          <cell r="C10" t="str">
            <v>JALU ARTHA AJI MANGGALA HANDOKO</v>
          </cell>
          <cell r="D10">
            <v>86.416666666666657</v>
          </cell>
          <cell r="E10" t="str">
            <v>B</v>
          </cell>
          <cell r="F10" t="str">
            <v xml:space="preserve">Ananda Jalu Artha Aji Manggala Handoko sangat baik dalam .  Cukup dalam . </v>
          </cell>
        </row>
        <row r="11">
          <cell r="B11">
            <v>8</v>
          </cell>
          <cell r="C11" t="str">
            <v>LAURENDHO RADIEFCA MURDIONO</v>
          </cell>
          <cell r="D11">
            <v>86.416666666666657</v>
          </cell>
          <cell r="E11" t="str">
            <v>B</v>
          </cell>
          <cell r="F11" t="str">
            <v xml:space="preserve">Ananda Laurendho Radiefca Murdiono sangat baik dalam .  Cukup dalam . </v>
          </cell>
        </row>
        <row r="12">
          <cell r="B12">
            <v>9</v>
          </cell>
          <cell r="C12" t="str">
            <v>MARSYA MAYDINA DWI RISQITA</v>
          </cell>
          <cell r="D12">
            <v>86.416666666666657</v>
          </cell>
          <cell r="E12" t="str">
            <v>B</v>
          </cell>
          <cell r="F12" t="str">
            <v xml:space="preserve">Ananda Marsya Maydina Dwi Risqita sangat baik dalam .  Cukup dalam . </v>
          </cell>
        </row>
        <row r="13">
          <cell r="B13">
            <v>10</v>
          </cell>
          <cell r="C13" t="str">
            <v>MILA SARASWATI</v>
          </cell>
          <cell r="D13">
            <v>86.416666666666657</v>
          </cell>
          <cell r="E13" t="str">
            <v>B</v>
          </cell>
          <cell r="F13" t="str">
            <v xml:space="preserve">Ananda Mila Saraswati sangat baik dalam .  Cukup dalam . </v>
          </cell>
        </row>
        <row r="14">
          <cell r="B14">
            <v>11</v>
          </cell>
          <cell r="C14" t="str">
            <v>MUHAMMAD ARKAN ALLY RACHMAD</v>
          </cell>
          <cell r="D14">
            <v>86.416666666666657</v>
          </cell>
          <cell r="E14" t="str">
            <v>B</v>
          </cell>
          <cell r="F14" t="str">
            <v xml:space="preserve">Ananda Muhammad Arkan Ally Rachmad sangat baik dalam .  Cukup dalam . </v>
          </cell>
        </row>
        <row r="15">
          <cell r="B15">
            <v>12</v>
          </cell>
          <cell r="C15" t="str">
            <v>MUHAMMAD REVIAN ABDULLOH FAQIH</v>
          </cell>
          <cell r="D15">
            <v>86.416666666666657</v>
          </cell>
          <cell r="E15" t="str">
            <v>B</v>
          </cell>
          <cell r="F15" t="str">
            <v xml:space="preserve">Ananda Muhammad Revian Abdulloh Faqih sangat baik dalam .  Cukup dalam . </v>
          </cell>
        </row>
        <row r="16">
          <cell r="B16">
            <v>13</v>
          </cell>
          <cell r="C16" t="str">
            <v>NABILA AYUNINGTIAS</v>
          </cell>
          <cell r="D16">
            <v>86.416666666666657</v>
          </cell>
          <cell r="E16" t="str">
            <v>B</v>
          </cell>
          <cell r="F16" t="str">
            <v xml:space="preserve">Ananda Nabila Ayuningtias sangat baik dalam .  Cukup dalam . </v>
          </cell>
        </row>
        <row r="17">
          <cell r="B17">
            <v>14</v>
          </cell>
          <cell r="C17" t="str">
            <v>NARESWARI MASAYU PUSPANINGRUM</v>
          </cell>
          <cell r="D17">
            <v>86.416666666666657</v>
          </cell>
          <cell r="E17" t="str">
            <v>B</v>
          </cell>
          <cell r="F17" t="str">
            <v xml:space="preserve">Ananda Nareswari Masayu Puspaningrum sangat baik dalam .  Cukup dalam . </v>
          </cell>
        </row>
        <row r="18">
          <cell r="B18">
            <v>15</v>
          </cell>
          <cell r="C18" t="str">
            <v>NOVA SASMYTA</v>
          </cell>
          <cell r="D18">
            <v>86.416666666666657</v>
          </cell>
          <cell r="E18" t="str">
            <v>B</v>
          </cell>
          <cell r="F18" t="str">
            <v xml:space="preserve">Ananda Nova Sasmyta sangat baik dalam .  Cukup dalam . </v>
          </cell>
        </row>
        <row r="19">
          <cell r="B19">
            <v>16</v>
          </cell>
          <cell r="C19" t="str">
            <v>RIDHA RAHMATUL AULA RIDWAN</v>
          </cell>
          <cell r="D19">
            <v>86.416666666666657</v>
          </cell>
          <cell r="E19" t="str">
            <v>B</v>
          </cell>
          <cell r="F19" t="str">
            <v xml:space="preserve">Ananda Ridha Rahmatul Aula Ridwan sangat baik dalam .  Cukup dalam . </v>
          </cell>
        </row>
        <row r="20">
          <cell r="B20">
            <v>17</v>
          </cell>
          <cell r="C20" t="str">
            <v>RIFDA SALSABILA PURNAMA</v>
          </cell>
          <cell r="D20">
            <v>86.416666666666657</v>
          </cell>
          <cell r="E20" t="str">
            <v>B</v>
          </cell>
          <cell r="F20" t="str">
            <v xml:space="preserve">Ananda Rifda Salsabila Purnama sangat baik dalam .  Cukup dalam . </v>
          </cell>
        </row>
        <row r="21">
          <cell r="B21">
            <v>18</v>
          </cell>
          <cell r="C21" t="str">
            <v>RIZKI INTAN KURNIAENDAH</v>
          </cell>
          <cell r="D21">
            <v>86.416666666666657</v>
          </cell>
          <cell r="E21" t="str">
            <v>B</v>
          </cell>
          <cell r="F21" t="str">
            <v xml:space="preserve">Ananda Rizki Intan Kurniaendah sangat baik dalam .  Cukup dalam . </v>
          </cell>
        </row>
        <row r="22">
          <cell r="B22">
            <v>19</v>
          </cell>
          <cell r="C22" t="str">
            <v>RIZKY FIRMANSYAH</v>
          </cell>
          <cell r="D22">
            <v>86.416666666666657</v>
          </cell>
          <cell r="E22" t="str">
            <v>B</v>
          </cell>
          <cell r="F22" t="str">
            <v xml:space="preserve">Ananda Rizky Firmansyah sangat baik dalam .  Cukup dalam . </v>
          </cell>
        </row>
        <row r="23">
          <cell r="B23">
            <v>20</v>
          </cell>
          <cell r="C23" t="str">
            <v>SAFIRA NUR LAYLA RAMADHANI</v>
          </cell>
          <cell r="D23">
            <v>86.416666666666657</v>
          </cell>
          <cell r="E23" t="str">
            <v>B</v>
          </cell>
          <cell r="F23" t="str">
            <v xml:space="preserve">Ananda Safira Nur Layla Ramadhani sangat baik dalam .  Cukup dalam . </v>
          </cell>
        </row>
        <row r="24">
          <cell r="B24">
            <v>21</v>
          </cell>
          <cell r="C24" t="str">
            <v>SHANASTRI RUFAIDA</v>
          </cell>
          <cell r="D24">
            <v>86.416666666666657</v>
          </cell>
          <cell r="E24" t="str">
            <v>B</v>
          </cell>
          <cell r="F24" t="str">
            <v xml:space="preserve">Ananda Shanastri Rufaida sangat baik dalam .  Cukup dalam . </v>
          </cell>
        </row>
        <row r="25">
          <cell r="B25">
            <v>22</v>
          </cell>
          <cell r="C25" t="str">
            <v>SHIAM SAHARA</v>
          </cell>
          <cell r="D25">
            <v>86.416666666666657</v>
          </cell>
          <cell r="E25" t="str">
            <v>B</v>
          </cell>
          <cell r="F25" t="str">
            <v xml:space="preserve">Ananda Shiam Sahara sangat baik dalam .  Cukup dalam . </v>
          </cell>
        </row>
        <row r="26">
          <cell r="B26">
            <v>23</v>
          </cell>
          <cell r="C26" t="str">
            <v>SUSAN APRILIA PUTRI</v>
          </cell>
          <cell r="D26">
            <v>86.416666666666657</v>
          </cell>
          <cell r="E26" t="str">
            <v>B</v>
          </cell>
          <cell r="F26" t="str">
            <v xml:space="preserve">Ananda Susan Aprilia Putri sangat baik dalam .  Cukup dalam . </v>
          </cell>
        </row>
        <row r="27">
          <cell r="B27">
            <v>24</v>
          </cell>
          <cell r="C27" t="str">
            <v>SYIFAUL CHUSNA BANATU ROHMI HADI</v>
          </cell>
          <cell r="D27">
            <v>86.416666666666657</v>
          </cell>
          <cell r="E27" t="str">
            <v>B</v>
          </cell>
          <cell r="F27" t="str">
            <v xml:space="preserve">Ananda Syifaul Chusna Banatu Rohmi Hadi sangat baik dalam .  Cukup dalam . </v>
          </cell>
        </row>
        <row r="28">
          <cell r="B28">
            <v>25</v>
          </cell>
          <cell r="C28" t="str">
            <v>VANESSA VICKY AYU LESTARI</v>
          </cell>
          <cell r="D28">
            <v>86.416666666666657</v>
          </cell>
          <cell r="E28" t="str">
            <v>B</v>
          </cell>
          <cell r="F28" t="str">
            <v xml:space="preserve">Ananda Vanessa Vicky Ayu Lestari sangat baik dalam .  Cukup dalam . </v>
          </cell>
        </row>
        <row r="29">
          <cell r="B29">
            <v>26</v>
          </cell>
          <cell r="C29" t="str">
            <v>WIBI NUR FIRMANSYAH</v>
          </cell>
          <cell r="D29">
            <v>86.416666666666657</v>
          </cell>
          <cell r="E29" t="str">
            <v>B</v>
          </cell>
          <cell r="F29" t="str">
            <v xml:space="preserve">Ananda Wibi Nur Firmansyah sangat baik dalam .  Cukup dalam . </v>
          </cell>
        </row>
        <row r="30">
          <cell r="B30">
            <v>27</v>
          </cell>
          <cell r="C30" t="str">
            <v>ZULFIDA NURUL MAZIDAH</v>
          </cell>
          <cell r="D30">
            <v>78.458333333333329</v>
          </cell>
          <cell r="E30" t="str">
            <v>C</v>
          </cell>
          <cell r="F30" t="str">
            <v xml:space="preserve">Ananda Zulfida Nurul Mazidah sangat baik dalam .  Perlu bimbingan dalam . </v>
          </cell>
        </row>
        <row r="31">
          <cell r="B31">
            <v>28</v>
          </cell>
          <cell r="C31" t="str">
            <v>AZKA AFINA KHOIRUL IZA</v>
          </cell>
          <cell r="D31">
            <v>86.416666666666657</v>
          </cell>
          <cell r="E31" t="str">
            <v>B</v>
          </cell>
          <cell r="F31" t="str">
            <v xml:space="preserve">Ananda Azka Afina Khoirul Iza sangat baik dalam .  Cukup dalam . </v>
          </cell>
        </row>
        <row r="32">
          <cell r="B32">
            <v>29</v>
          </cell>
          <cell r="C32" t="str">
            <v>BAGUS WIDA KANAKA</v>
          </cell>
          <cell r="D32">
            <v>86.416666666666657</v>
          </cell>
          <cell r="E32" t="str">
            <v>B</v>
          </cell>
          <cell r="F32" t="str">
            <v xml:space="preserve">Ananda Bagus Wida Kanaka sangat baik dalam .  Cukup dalam . </v>
          </cell>
        </row>
        <row r="33">
          <cell r="B33">
            <v>30</v>
          </cell>
          <cell r="C33" t="str">
            <v>DENI FIRYA ATHALLAH PRADINAYA</v>
          </cell>
          <cell r="D33">
            <v>86.416666666666657</v>
          </cell>
          <cell r="E33" t="str">
            <v>B</v>
          </cell>
          <cell r="F33" t="str">
            <v xml:space="preserve">Ananda Deni Firya Athallah Pradinaya sangat baik dalam .  Cukup dalam . </v>
          </cell>
        </row>
        <row r="34">
          <cell r="B34">
            <v>31</v>
          </cell>
          <cell r="C34" t="str">
            <v>DEWI GALUH MULANSARI</v>
          </cell>
          <cell r="D34">
            <v>86.416666666666657</v>
          </cell>
          <cell r="E34" t="str">
            <v>B</v>
          </cell>
          <cell r="F34" t="str">
            <v xml:space="preserve">Ananda Dewi Galuh Mulansari sangat baik dalam .  Cukup dalam . </v>
          </cell>
        </row>
        <row r="35">
          <cell r="B35">
            <v>32</v>
          </cell>
          <cell r="C35" t="str">
            <v>DIAN PUJI LESTARI</v>
          </cell>
          <cell r="D35">
            <v>86.416666666666657</v>
          </cell>
          <cell r="E35" t="str">
            <v>B</v>
          </cell>
          <cell r="F35" t="str">
            <v xml:space="preserve">Ananda Dian Puji Lestari sangat baik dalam .  Cukup dalam . </v>
          </cell>
        </row>
        <row r="36">
          <cell r="B36">
            <v>33</v>
          </cell>
          <cell r="C36" t="str">
            <v>Hafidz Langgeng Prasetyo</v>
          </cell>
          <cell r="D36">
            <v>86.416666666666657</v>
          </cell>
          <cell r="E36" t="str">
            <v>B</v>
          </cell>
          <cell r="F36" t="str">
            <v xml:space="preserve">Ananda Hafidz Langgeng Prasetyo sangat baik dalam .  Cukup dalam . </v>
          </cell>
        </row>
        <row r="37">
          <cell r="B37">
            <v>34</v>
          </cell>
          <cell r="C37" t="str">
            <v>JALU ARTHA AJI MANGGALA HANDOKO</v>
          </cell>
          <cell r="D37">
            <v>86.416666666666657</v>
          </cell>
          <cell r="E37" t="str">
            <v>B</v>
          </cell>
          <cell r="F37" t="str">
            <v xml:space="preserve">Ananda Jalu Artha Aji Manggala Handoko sangat baik dalam .  Cukup dalam . </v>
          </cell>
        </row>
        <row r="38">
          <cell r="B38">
            <v>35</v>
          </cell>
          <cell r="C38" t="str">
            <v>LAURENDHO RADIEFCA MURDIONO</v>
          </cell>
          <cell r="D38">
            <v>86.416666666666657</v>
          </cell>
          <cell r="E38" t="str">
            <v>B</v>
          </cell>
          <cell r="F38" t="str">
            <v xml:space="preserve">Ananda Laurendho Radiefca Murdiono sangat baik dalam .  Cukup dalam . </v>
          </cell>
        </row>
        <row r="39">
          <cell r="B39">
            <v>36</v>
          </cell>
          <cell r="C39" t="str">
            <v>MARSYA MAYDINA DWI RISQITA</v>
          </cell>
          <cell r="D39">
            <v>86.416666666666657</v>
          </cell>
          <cell r="E39" t="str">
            <v>B</v>
          </cell>
          <cell r="F39" t="str">
            <v xml:space="preserve">Ananda Marsya Maydina Dwi Risqita sangat baik dalam .  Cukup dalam . </v>
          </cell>
        </row>
        <row r="40">
          <cell r="B40">
            <v>37</v>
          </cell>
          <cell r="C40" t="str">
            <v>MILA SARASWATI</v>
          </cell>
          <cell r="D40">
            <v>86.416666666666657</v>
          </cell>
          <cell r="E40" t="str">
            <v>B</v>
          </cell>
          <cell r="F40" t="str">
            <v xml:space="preserve">Ananda Mila Saraswati sangat baik dalam .  Cukup dalam . </v>
          </cell>
        </row>
        <row r="41">
          <cell r="B41">
            <v>38</v>
          </cell>
          <cell r="C41" t="str">
            <v>MUHAMMAD ARKAN ALLY RACHMAD</v>
          </cell>
          <cell r="D41">
            <v>86.416666666666657</v>
          </cell>
          <cell r="E41" t="str">
            <v>B</v>
          </cell>
          <cell r="F41" t="str">
            <v xml:space="preserve">Ananda Muhammad Arkan Ally Rachmad sangat baik dalam .  Cukup dalam . </v>
          </cell>
        </row>
        <row r="42">
          <cell r="B42">
            <v>39</v>
          </cell>
          <cell r="C42" t="str">
            <v>MUHAMMAD REVIAN ABDULLOH FAQIH</v>
          </cell>
          <cell r="D42">
            <v>86.416666666666657</v>
          </cell>
          <cell r="E42" t="str">
            <v>B</v>
          </cell>
          <cell r="F42" t="str">
            <v xml:space="preserve">Ananda Muhammad Revian Abdulloh Faqih sangat baik dalam .  Cukup dalam . </v>
          </cell>
        </row>
        <row r="43">
          <cell r="B43">
            <v>40</v>
          </cell>
          <cell r="C43" t="str">
            <v>NABILA AYUNINGTIAS</v>
          </cell>
          <cell r="D43">
            <v>86.416666666666657</v>
          </cell>
          <cell r="E43" t="str">
            <v>B</v>
          </cell>
          <cell r="F43" t="str">
            <v xml:space="preserve">Ananda Nabila Ayuningtias sangat baik dalam .  Cukup dalam . </v>
          </cell>
        </row>
        <row r="44">
          <cell r="B44">
            <v>41</v>
          </cell>
          <cell r="C44" t="str">
            <v>NARESWARI MASAYU PUSPANINGRUM</v>
          </cell>
          <cell r="D44">
            <v>86.416666666666657</v>
          </cell>
          <cell r="E44" t="str">
            <v>B</v>
          </cell>
          <cell r="F44" t="str">
            <v xml:space="preserve">Ananda Nareswari Masayu Puspaningrum sangat baik dalam .  Cukup dalam . </v>
          </cell>
        </row>
        <row r="45">
          <cell r="B45">
            <v>42</v>
          </cell>
          <cell r="C45" t="str">
            <v>NOVA SASMYTA</v>
          </cell>
          <cell r="D45">
            <v>86.416666666666657</v>
          </cell>
          <cell r="E45" t="str">
            <v>B</v>
          </cell>
          <cell r="F45" t="str">
            <v xml:space="preserve">Ananda Nova Sasmyta sangat baik dalam .  Cukup dalam . </v>
          </cell>
        </row>
        <row r="46">
          <cell r="B46">
            <v>43</v>
          </cell>
          <cell r="C46" t="str">
            <v>RIDHA RAHMATUL AULA RIDWAN</v>
          </cell>
          <cell r="D46">
            <v>86.416666666666657</v>
          </cell>
          <cell r="E46" t="str">
            <v>B</v>
          </cell>
          <cell r="F46" t="str">
            <v xml:space="preserve">Ananda Ridha Rahmatul Aula Ridwan sangat baik dalam .  Cukup dalam . </v>
          </cell>
        </row>
        <row r="47">
          <cell r="B47">
            <v>44</v>
          </cell>
          <cell r="C47" t="str">
            <v>RIFDA SALSABILA PURNAMA</v>
          </cell>
          <cell r="D47">
            <v>86.416666666666657</v>
          </cell>
          <cell r="E47" t="str">
            <v>B</v>
          </cell>
          <cell r="F47" t="str">
            <v xml:space="preserve">Ananda Rifda Salsabila Purnama sangat baik dalam .  Cukup dalam . </v>
          </cell>
        </row>
        <row r="48">
          <cell r="B48">
            <v>45</v>
          </cell>
          <cell r="C48" t="str">
            <v>RIZKI INTAN KURNIAENDAH</v>
          </cell>
          <cell r="D48">
            <v>86.416666666666657</v>
          </cell>
          <cell r="E48" t="str">
            <v>B</v>
          </cell>
          <cell r="F48" t="str">
            <v xml:space="preserve">Ananda Rizki Intan Kurniaendah sangat baik dalam .  Cukup dalam . </v>
          </cell>
        </row>
        <row r="49">
          <cell r="B49">
            <v>46</v>
          </cell>
          <cell r="C49" t="str">
            <v>RIZKY FIRMANSYAH</v>
          </cell>
          <cell r="D49">
            <v>86.416666666666657</v>
          </cell>
          <cell r="E49" t="str">
            <v>B</v>
          </cell>
          <cell r="F49" t="str">
            <v xml:space="preserve">Ananda Safira Nur Layla Ramadhani sangat baik dalam .  Cukup dalam . </v>
          </cell>
        </row>
        <row r="50">
          <cell r="B50">
            <v>47</v>
          </cell>
          <cell r="C50" t="str">
            <v>SAFIRA NUR LAYLA RAMADHANI</v>
          </cell>
          <cell r="D50">
            <v>86.416666666666657</v>
          </cell>
          <cell r="E50" t="str">
            <v>B</v>
          </cell>
          <cell r="F50" t="str">
            <v xml:space="preserve">Ananda Safira Nur Layla Ramadhani sangat baik dalam .  Cukup dalam . </v>
          </cell>
        </row>
        <row r="51">
          <cell r="B51">
            <v>48</v>
          </cell>
          <cell r="C51" t="str">
            <v>SHANASTRI RUFAIDA</v>
          </cell>
          <cell r="D51">
            <v>86.416666666666657</v>
          </cell>
          <cell r="E51" t="str">
            <v>B</v>
          </cell>
          <cell r="F51" t="str">
            <v xml:space="preserve">Ananda Shanastri Rufaida sangat baik dalam .  Cukup dalam . </v>
          </cell>
        </row>
        <row r="52">
          <cell r="B52">
            <v>49</v>
          </cell>
          <cell r="C52" t="str">
            <v>SHIAM SAHARA</v>
          </cell>
          <cell r="D52">
            <v>86.416666666666657</v>
          </cell>
          <cell r="E52" t="str">
            <v>B</v>
          </cell>
          <cell r="F52" t="str">
            <v xml:space="preserve">Ananda Shiam Sahara sangat baik dalam .  Cukup dalam . </v>
          </cell>
        </row>
        <row r="53">
          <cell r="B53">
            <v>50</v>
          </cell>
          <cell r="C53" t="str">
            <v>SUSAN APRILIA PUTRI</v>
          </cell>
          <cell r="D53">
            <v>86.416666666666657</v>
          </cell>
          <cell r="E53" t="str">
            <v>B</v>
          </cell>
          <cell r="F53" t="str">
            <v xml:space="preserve">Ananda Susan Aprilia Putri sangat baik dalam .  Cukup dalam . </v>
          </cell>
        </row>
      </sheetData>
      <sheetData sheetId="31"/>
      <sheetData sheetId="32">
        <row r="4">
          <cell r="B4">
            <v>1</v>
          </cell>
          <cell r="C4" t="str">
            <v>AZKA AFINA KHOIRUL IZA</v>
          </cell>
          <cell r="D4">
            <v>96.166666666666657</v>
          </cell>
          <cell r="E4" t="str">
            <v>A</v>
          </cell>
          <cell r="F4" t="str">
            <v xml:space="preserve">Ananda Azka Afina Khoirul Iza sangat baik dalam .  Sangat baik dalam . </v>
          </cell>
        </row>
        <row r="5">
          <cell r="B5">
            <v>2</v>
          </cell>
          <cell r="C5" t="str">
            <v>BAGUS WIDA KANAKA</v>
          </cell>
          <cell r="D5">
            <v>58.333333333333336</v>
          </cell>
          <cell r="E5" t="str">
            <v>D</v>
          </cell>
          <cell r="F5" t="str">
            <v xml:space="preserve">Ananda Bagus Wida Kanaka perlu bimbingan dalam .  Perlu bimbingan dalam . </v>
          </cell>
        </row>
        <row r="6">
          <cell r="B6">
            <v>3</v>
          </cell>
          <cell r="C6" t="str">
            <v>DENI FIRYA ATHALLAH PRADINAYA</v>
          </cell>
          <cell r="D6">
            <v>86.416666666666657</v>
          </cell>
          <cell r="E6" t="str">
            <v>B</v>
          </cell>
          <cell r="F6" t="str">
            <v xml:space="preserve">Ananda Deni Firya Athallah Pradinaya sangat baik dalam .  Cukup dalam . </v>
          </cell>
        </row>
        <row r="7">
          <cell r="B7">
            <v>4</v>
          </cell>
          <cell r="C7" t="str">
            <v>DEWI GALUH MULANSARI</v>
          </cell>
          <cell r="D7">
            <v>86.416666666666657</v>
          </cell>
          <cell r="E7" t="str">
            <v>B</v>
          </cell>
          <cell r="F7" t="str">
            <v xml:space="preserve">Ananda Dewi Galuh Mulansari sangat baik dalam .  Cukup dalam . </v>
          </cell>
        </row>
        <row r="8">
          <cell r="B8">
            <v>5</v>
          </cell>
          <cell r="C8" t="str">
            <v>DIAN PUJI LESTARI</v>
          </cell>
          <cell r="D8">
            <v>86.416666666666657</v>
          </cell>
          <cell r="E8" t="str">
            <v>B</v>
          </cell>
          <cell r="F8" t="str">
            <v xml:space="preserve">Ananda Dian Puji Lestari sangat baik dalam .  Cukup dalam . </v>
          </cell>
        </row>
        <row r="9">
          <cell r="B9">
            <v>6</v>
          </cell>
          <cell r="C9" t="str">
            <v>Hafidz Langgeng Prasetyo</v>
          </cell>
          <cell r="D9">
            <v>86.416666666666657</v>
          </cell>
          <cell r="E9" t="str">
            <v>B</v>
          </cell>
          <cell r="F9" t="str">
            <v xml:space="preserve">Ananda Hafidz Langgeng Prasetyo sangat baik dalam .  Cukup dalam . </v>
          </cell>
        </row>
        <row r="10">
          <cell r="B10">
            <v>7</v>
          </cell>
          <cell r="C10" t="str">
            <v>JALU ARTHA AJI MANGGALA HANDOKO</v>
          </cell>
          <cell r="D10">
            <v>86.416666666666657</v>
          </cell>
          <cell r="E10" t="str">
            <v>B</v>
          </cell>
          <cell r="F10" t="str">
            <v xml:space="preserve">Ananda Jalu Artha Aji Manggala Handoko sangat baik dalam .  Cukup dalam . </v>
          </cell>
        </row>
        <row r="11">
          <cell r="B11">
            <v>8</v>
          </cell>
          <cell r="C11" t="str">
            <v>LAURENDHO RADIEFCA MURDIONO</v>
          </cell>
          <cell r="D11">
            <v>86.416666666666657</v>
          </cell>
          <cell r="E11" t="str">
            <v>B</v>
          </cell>
          <cell r="F11" t="str">
            <v xml:space="preserve">Ananda Laurendho Radiefca Murdiono sangat baik dalam .  Cukup dalam . </v>
          </cell>
        </row>
        <row r="12">
          <cell r="B12">
            <v>9</v>
          </cell>
          <cell r="C12" t="str">
            <v>MARSYA MAYDINA DWI RISQITA</v>
          </cell>
          <cell r="D12">
            <v>86.416666666666657</v>
          </cell>
          <cell r="E12" t="str">
            <v>B</v>
          </cell>
          <cell r="F12" t="str">
            <v xml:space="preserve">Ananda Marsya Maydina Dwi Risqita sangat baik dalam .  Cukup dalam . </v>
          </cell>
        </row>
        <row r="13">
          <cell r="B13">
            <v>10</v>
          </cell>
          <cell r="C13" t="str">
            <v>MILA SARASWATI</v>
          </cell>
          <cell r="D13">
            <v>86.416666666666657</v>
          </cell>
          <cell r="E13" t="str">
            <v>B</v>
          </cell>
          <cell r="F13" t="str">
            <v xml:space="preserve">Ananda Mila Saraswati sangat baik dalam .  Cukup dalam . </v>
          </cell>
        </row>
        <row r="14">
          <cell r="B14">
            <v>11</v>
          </cell>
          <cell r="C14" t="str">
            <v>MUHAMMAD ARKAN ALLY RACHMAD</v>
          </cell>
          <cell r="D14">
            <v>86.416666666666657</v>
          </cell>
          <cell r="E14" t="str">
            <v>B</v>
          </cell>
          <cell r="F14" t="str">
            <v xml:space="preserve">Ananda Muhammad Arkan Ally Rachmad sangat baik dalam .  Cukup dalam . </v>
          </cell>
        </row>
        <row r="15">
          <cell r="B15">
            <v>12</v>
          </cell>
          <cell r="C15" t="str">
            <v>MUHAMMAD REVIAN ABDULLOH FAQIH</v>
          </cell>
          <cell r="D15">
            <v>86.416666666666657</v>
          </cell>
          <cell r="E15" t="str">
            <v>B</v>
          </cell>
          <cell r="F15" t="str">
            <v xml:space="preserve">Ananda Muhammad Revian Abdulloh Faqih sangat baik dalam .  Cukup dalam . </v>
          </cell>
        </row>
        <row r="16">
          <cell r="B16">
            <v>13</v>
          </cell>
          <cell r="C16" t="str">
            <v>NABILA AYUNINGTIAS</v>
          </cell>
          <cell r="D16">
            <v>86.416666666666657</v>
          </cell>
          <cell r="E16" t="str">
            <v>B</v>
          </cell>
          <cell r="F16" t="str">
            <v xml:space="preserve">Ananda Nabila Ayuningtias sangat baik dalam .  Cukup dalam . </v>
          </cell>
        </row>
        <row r="17">
          <cell r="B17">
            <v>14</v>
          </cell>
          <cell r="C17" t="str">
            <v>NARESWARI MASAYU PUSPANINGRUM</v>
          </cell>
          <cell r="D17">
            <v>86.416666666666657</v>
          </cell>
          <cell r="E17" t="str">
            <v>B</v>
          </cell>
          <cell r="F17" t="str">
            <v xml:space="preserve">Ananda Nareswari Masayu Puspaningrum sangat baik dalam .  Cukup dalam . </v>
          </cell>
        </row>
        <row r="18">
          <cell r="B18">
            <v>15</v>
          </cell>
          <cell r="C18" t="str">
            <v>NOVA SASMYTA</v>
          </cell>
          <cell r="D18">
            <v>86.416666666666657</v>
          </cell>
          <cell r="E18" t="str">
            <v>B</v>
          </cell>
          <cell r="F18" t="str">
            <v xml:space="preserve">Ananda Nova Sasmyta sangat baik dalam .  Cukup dalam . </v>
          </cell>
        </row>
        <row r="19">
          <cell r="B19">
            <v>16</v>
          </cell>
          <cell r="C19" t="str">
            <v>RIDHA RAHMATUL AULA RIDWAN</v>
          </cell>
          <cell r="D19">
            <v>86.416666666666657</v>
          </cell>
          <cell r="E19" t="str">
            <v>B</v>
          </cell>
          <cell r="F19" t="str">
            <v xml:space="preserve">Ananda Ridha Rahmatul Aula Ridwan sangat baik dalam .  Cukup dalam . </v>
          </cell>
        </row>
        <row r="20">
          <cell r="B20">
            <v>17</v>
          </cell>
          <cell r="C20" t="str">
            <v>RIFDA SALSABILA PURNAMA</v>
          </cell>
          <cell r="D20">
            <v>86.416666666666657</v>
          </cell>
          <cell r="E20" t="str">
            <v>B</v>
          </cell>
          <cell r="F20" t="str">
            <v xml:space="preserve">Ananda Rifda Salsabila Purnama sangat baik dalam .  Cukup dalam . </v>
          </cell>
        </row>
        <row r="21">
          <cell r="B21">
            <v>18</v>
          </cell>
          <cell r="C21" t="str">
            <v>RIZKI INTAN KURNIAENDAH</v>
          </cell>
          <cell r="D21">
            <v>86.416666666666657</v>
          </cell>
          <cell r="E21" t="str">
            <v>B</v>
          </cell>
          <cell r="F21" t="str">
            <v xml:space="preserve">Ananda Rizki Intan Kurniaendah sangat baik dalam .  Cukup dalam . </v>
          </cell>
        </row>
        <row r="22">
          <cell r="B22">
            <v>19</v>
          </cell>
          <cell r="C22" t="str">
            <v>RIZKY FIRMANSYAH</v>
          </cell>
          <cell r="D22">
            <v>86.416666666666657</v>
          </cell>
          <cell r="E22" t="str">
            <v>B</v>
          </cell>
          <cell r="F22" t="str">
            <v xml:space="preserve">Ananda Rizky Firmansyah sangat baik dalam .  Cukup dalam . </v>
          </cell>
        </row>
        <row r="23">
          <cell r="B23">
            <v>20</v>
          </cell>
          <cell r="C23" t="str">
            <v>SAFIRA NUR LAYLA RAMADHANI</v>
          </cell>
          <cell r="D23">
            <v>86.416666666666657</v>
          </cell>
          <cell r="E23" t="str">
            <v>B</v>
          </cell>
          <cell r="F23" t="str">
            <v xml:space="preserve">Ananda Safira Nur Layla Ramadhani sangat baik dalam .  Cukup dalam . </v>
          </cell>
        </row>
        <row r="24">
          <cell r="B24">
            <v>21</v>
          </cell>
          <cell r="C24" t="str">
            <v>SHANASTRI RUFAIDA</v>
          </cell>
          <cell r="D24">
            <v>86.416666666666657</v>
          </cell>
          <cell r="E24" t="str">
            <v>B</v>
          </cell>
          <cell r="F24" t="str">
            <v xml:space="preserve">Ananda Shanastri Rufaida sangat baik dalam .  Cukup dalam . </v>
          </cell>
        </row>
        <row r="25">
          <cell r="B25">
            <v>22</v>
          </cell>
          <cell r="C25" t="str">
            <v>SHIAM SAHARA</v>
          </cell>
          <cell r="D25">
            <v>86.416666666666657</v>
          </cell>
          <cell r="E25" t="str">
            <v>B</v>
          </cell>
          <cell r="F25" t="str">
            <v xml:space="preserve">Ananda Shiam Sahara sangat baik dalam .  Cukup dalam . </v>
          </cell>
        </row>
        <row r="26">
          <cell r="B26">
            <v>23</v>
          </cell>
          <cell r="C26" t="str">
            <v>SUSAN APRILIA PUTRI</v>
          </cell>
          <cell r="D26">
            <v>86.416666666666657</v>
          </cell>
          <cell r="E26" t="str">
            <v>B</v>
          </cell>
          <cell r="F26" t="str">
            <v xml:space="preserve">Ananda Susan Aprilia Putri sangat baik dalam .  Cukup dalam . </v>
          </cell>
        </row>
        <row r="27">
          <cell r="B27">
            <v>24</v>
          </cell>
          <cell r="C27" t="str">
            <v>SYIFAUL CHUSNA BANATU ROHMI HADI</v>
          </cell>
          <cell r="D27">
            <v>86.416666666666657</v>
          </cell>
          <cell r="E27" t="str">
            <v>B</v>
          </cell>
          <cell r="F27" t="str">
            <v xml:space="preserve">Ananda Syifaul Chusna Banatu Rohmi Hadi sangat baik dalam .  Cukup dalam . </v>
          </cell>
        </row>
        <row r="28">
          <cell r="B28">
            <v>25</v>
          </cell>
          <cell r="C28" t="str">
            <v>VANESSA VICKY AYU LESTARI</v>
          </cell>
          <cell r="D28">
            <v>86.416666666666657</v>
          </cell>
          <cell r="E28" t="str">
            <v>B</v>
          </cell>
          <cell r="F28" t="str">
            <v xml:space="preserve">Ananda Vanessa Vicky Ayu Lestari sangat baik dalam .  Cukup dalam . </v>
          </cell>
        </row>
        <row r="29">
          <cell r="B29">
            <v>26</v>
          </cell>
          <cell r="C29" t="str">
            <v>WIBI NUR FIRMANSYAH</v>
          </cell>
          <cell r="D29">
            <v>86.416666666666657</v>
          </cell>
          <cell r="E29" t="str">
            <v>B</v>
          </cell>
          <cell r="F29" t="str">
            <v xml:space="preserve">Ananda Wibi Nur Firmansyah sangat baik dalam .  Cukup dalam . </v>
          </cell>
        </row>
        <row r="30">
          <cell r="B30">
            <v>27</v>
          </cell>
          <cell r="C30" t="str">
            <v>ZULFIDA NURUL MAZIDAH</v>
          </cell>
          <cell r="D30">
            <v>78.458333333333329</v>
          </cell>
          <cell r="E30" t="str">
            <v>C</v>
          </cell>
          <cell r="F30" t="str">
            <v xml:space="preserve">Ananda Zulfida Nurul Mazidah sangat baik dalam .  Perlu bimbingan dalam . </v>
          </cell>
        </row>
        <row r="31">
          <cell r="B31">
            <v>28</v>
          </cell>
          <cell r="C31" t="str">
            <v>AZKA AFINA KHOIRUL IZA</v>
          </cell>
          <cell r="D31">
            <v>86.416666666666657</v>
          </cell>
          <cell r="E31" t="str">
            <v>B</v>
          </cell>
          <cell r="F31" t="str">
            <v xml:space="preserve">Ananda Azka Afina Khoirul Iza sangat baik dalam .  Cukup dalam . </v>
          </cell>
        </row>
        <row r="32">
          <cell r="B32">
            <v>29</v>
          </cell>
          <cell r="C32" t="str">
            <v>BAGUS WIDA KANAKA</v>
          </cell>
          <cell r="D32">
            <v>86.416666666666657</v>
          </cell>
          <cell r="E32" t="str">
            <v>B</v>
          </cell>
          <cell r="F32" t="str">
            <v xml:space="preserve">Ananda Bagus Wida Kanaka sangat baik dalam .  Cukup dalam . </v>
          </cell>
        </row>
        <row r="33">
          <cell r="B33">
            <v>30</v>
          </cell>
          <cell r="C33" t="str">
            <v>DENI FIRYA ATHALLAH PRADINAYA</v>
          </cell>
          <cell r="D33">
            <v>86.416666666666657</v>
          </cell>
          <cell r="E33" t="str">
            <v>B</v>
          </cell>
          <cell r="F33" t="str">
            <v xml:space="preserve">Ananda Deni Firya Athallah Pradinaya sangat baik dalam .  Cukup dalam . </v>
          </cell>
        </row>
        <row r="34">
          <cell r="B34">
            <v>31</v>
          </cell>
          <cell r="C34" t="str">
            <v>DEWI GALUH MULANSARI</v>
          </cell>
          <cell r="D34">
            <v>86.416666666666657</v>
          </cell>
          <cell r="E34" t="str">
            <v>B</v>
          </cell>
          <cell r="F34" t="str">
            <v xml:space="preserve">Ananda Dewi Galuh Mulansari sangat baik dalam .  Cukup dalam . </v>
          </cell>
        </row>
        <row r="35">
          <cell r="B35">
            <v>32</v>
          </cell>
          <cell r="C35" t="str">
            <v>DIAN PUJI LESTARI</v>
          </cell>
          <cell r="D35">
            <v>86.416666666666657</v>
          </cell>
          <cell r="E35" t="str">
            <v>B</v>
          </cell>
          <cell r="F35" t="str">
            <v xml:space="preserve">Ananda Dian Puji Lestari sangat baik dalam .  Cukup dalam . </v>
          </cell>
        </row>
        <row r="36">
          <cell r="B36">
            <v>33</v>
          </cell>
          <cell r="C36" t="str">
            <v>Hafidz Langgeng Prasetyo</v>
          </cell>
          <cell r="D36">
            <v>86.416666666666657</v>
          </cell>
          <cell r="E36" t="str">
            <v>B</v>
          </cell>
          <cell r="F36" t="str">
            <v xml:space="preserve">Ananda Hafidz Langgeng Prasetyo sangat baik dalam .  Cukup dalam . </v>
          </cell>
        </row>
        <row r="37">
          <cell r="B37">
            <v>34</v>
          </cell>
          <cell r="C37" t="str">
            <v>JALU ARTHA AJI MANGGALA HANDOKO</v>
          </cell>
          <cell r="D37">
            <v>86.416666666666657</v>
          </cell>
          <cell r="E37" t="str">
            <v>B</v>
          </cell>
          <cell r="F37" t="str">
            <v xml:space="preserve">Ananda Jalu Artha Aji Manggala Handoko sangat baik dalam .  Cukup dalam . </v>
          </cell>
        </row>
        <row r="38">
          <cell r="B38">
            <v>35</v>
          </cell>
          <cell r="C38" t="str">
            <v>LAURENDHO RADIEFCA MURDIONO</v>
          </cell>
          <cell r="D38">
            <v>86.416666666666657</v>
          </cell>
          <cell r="E38" t="str">
            <v>B</v>
          </cell>
          <cell r="F38" t="str">
            <v xml:space="preserve">Ananda Laurendho Radiefca Murdiono sangat baik dalam .  Cukup dalam . </v>
          </cell>
        </row>
        <row r="39">
          <cell r="B39">
            <v>36</v>
          </cell>
          <cell r="C39" t="str">
            <v>MARSYA MAYDINA DWI RISQITA</v>
          </cell>
          <cell r="D39">
            <v>86.416666666666657</v>
          </cell>
          <cell r="E39" t="str">
            <v>B</v>
          </cell>
          <cell r="F39" t="str">
            <v xml:space="preserve">Ananda Marsya Maydina Dwi Risqita sangat baik dalam .  Cukup dalam . </v>
          </cell>
        </row>
        <row r="40">
          <cell r="B40">
            <v>37</v>
          </cell>
          <cell r="C40" t="str">
            <v>MILA SARASWATI</v>
          </cell>
          <cell r="D40">
            <v>86.416666666666657</v>
          </cell>
          <cell r="E40" t="str">
            <v>B</v>
          </cell>
          <cell r="F40" t="str">
            <v xml:space="preserve">Ananda Mila Saraswati sangat baik dalam .  Cukup dalam . </v>
          </cell>
        </row>
        <row r="41">
          <cell r="B41">
            <v>38</v>
          </cell>
          <cell r="C41" t="str">
            <v>MUHAMMAD ARKAN ALLY RACHMAD</v>
          </cell>
          <cell r="D41">
            <v>86.416666666666657</v>
          </cell>
          <cell r="E41" t="str">
            <v>B</v>
          </cell>
          <cell r="F41" t="str">
            <v xml:space="preserve">Ananda Muhammad Arkan Ally Rachmad sangat baik dalam .  Cukup dalam . </v>
          </cell>
        </row>
        <row r="42">
          <cell r="B42">
            <v>39</v>
          </cell>
          <cell r="C42" t="str">
            <v>MUHAMMAD REVIAN ABDULLOH FAQIH</v>
          </cell>
          <cell r="D42">
            <v>86.416666666666657</v>
          </cell>
          <cell r="E42" t="str">
            <v>B</v>
          </cell>
          <cell r="F42" t="str">
            <v xml:space="preserve">Ananda Muhammad Revian Abdulloh Faqih sangat baik dalam .  Cukup dalam . </v>
          </cell>
        </row>
        <row r="43">
          <cell r="B43">
            <v>40</v>
          </cell>
          <cell r="C43" t="str">
            <v>NABILA AYUNINGTIAS</v>
          </cell>
          <cell r="D43">
            <v>86.416666666666657</v>
          </cell>
          <cell r="E43" t="str">
            <v>B</v>
          </cell>
          <cell r="F43" t="str">
            <v xml:space="preserve">Ananda Nabila Ayuningtias sangat baik dalam .  Cukup dalam . </v>
          </cell>
        </row>
        <row r="44">
          <cell r="B44">
            <v>41</v>
          </cell>
          <cell r="C44" t="str">
            <v>NARESWARI MASAYU PUSPANINGRUM</v>
          </cell>
          <cell r="D44">
            <v>86.416666666666657</v>
          </cell>
          <cell r="E44" t="str">
            <v>B</v>
          </cell>
          <cell r="F44" t="str">
            <v xml:space="preserve">Ananda Nareswari Masayu Puspaningrum sangat baik dalam .  Cukup dalam . </v>
          </cell>
        </row>
        <row r="45">
          <cell r="B45">
            <v>42</v>
          </cell>
          <cell r="C45" t="str">
            <v>NOVA SASMYTA</v>
          </cell>
          <cell r="D45">
            <v>86.416666666666657</v>
          </cell>
          <cell r="E45" t="str">
            <v>B</v>
          </cell>
          <cell r="F45" t="str">
            <v xml:space="preserve">Ananda Nova Sasmyta sangat baik dalam .  Cukup dalam . </v>
          </cell>
        </row>
        <row r="46">
          <cell r="B46">
            <v>43</v>
          </cell>
          <cell r="C46" t="str">
            <v>RIDHA RAHMATUL AULA RIDWAN</v>
          </cell>
          <cell r="D46">
            <v>86.416666666666657</v>
          </cell>
          <cell r="E46" t="str">
            <v>B</v>
          </cell>
          <cell r="F46" t="str">
            <v xml:space="preserve">Ananda Ridha Rahmatul Aula Ridwan sangat baik dalam .  Cukup dalam . </v>
          </cell>
        </row>
        <row r="47">
          <cell r="B47">
            <v>44</v>
          </cell>
          <cell r="C47" t="str">
            <v>RIFDA SALSABILA PURNAMA</v>
          </cell>
          <cell r="D47">
            <v>86.416666666666657</v>
          </cell>
          <cell r="E47" t="str">
            <v>B</v>
          </cell>
          <cell r="F47" t="str">
            <v xml:space="preserve">Ananda Rifda Salsabila Purnama sangat baik dalam .  Cukup dalam . </v>
          </cell>
        </row>
        <row r="48">
          <cell r="B48">
            <v>45</v>
          </cell>
          <cell r="C48" t="str">
            <v>RIZKI INTAN KURNIAENDAH</v>
          </cell>
          <cell r="D48">
            <v>86.416666666666657</v>
          </cell>
          <cell r="E48" t="str">
            <v>B</v>
          </cell>
          <cell r="F48" t="str">
            <v xml:space="preserve">Ananda Rizki Intan Kurniaendah sangat baik dalam .  Cukup dalam . </v>
          </cell>
        </row>
        <row r="49">
          <cell r="B49">
            <v>46</v>
          </cell>
          <cell r="C49" t="str">
            <v>RIZKY FIRMANSYAH</v>
          </cell>
          <cell r="D49">
            <v>86.416666666666657</v>
          </cell>
          <cell r="E49" t="str">
            <v>B</v>
          </cell>
          <cell r="F49" t="str">
            <v xml:space="preserve">Ananda Safira Nur Layla Ramadhani sangat baik dalam .  Cukup dalam . </v>
          </cell>
        </row>
        <row r="50">
          <cell r="B50">
            <v>47</v>
          </cell>
          <cell r="C50" t="str">
            <v>SAFIRA NUR LAYLA RAMADHANI</v>
          </cell>
          <cell r="D50">
            <v>86.416666666666657</v>
          </cell>
          <cell r="E50" t="str">
            <v>B</v>
          </cell>
          <cell r="F50" t="str">
            <v xml:space="preserve">Ananda Safira Nur Layla Ramadhani sangat baik dalam .  Cukup dalam . </v>
          </cell>
        </row>
        <row r="51">
          <cell r="B51">
            <v>48</v>
          </cell>
          <cell r="C51" t="str">
            <v>SHANASTRI RUFAIDA</v>
          </cell>
          <cell r="D51">
            <v>86.416666666666657</v>
          </cell>
          <cell r="E51" t="str">
            <v>B</v>
          </cell>
          <cell r="F51" t="str">
            <v xml:space="preserve">Ananda Shanastri Rufaida sangat baik dalam .  Cukup dalam . </v>
          </cell>
        </row>
        <row r="52">
          <cell r="B52">
            <v>49</v>
          </cell>
          <cell r="C52" t="str">
            <v>SHIAM SAHARA</v>
          </cell>
          <cell r="D52">
            <v>86.416666666666657</v>
          </cell>
          <cell r="E52" t="str">
            <v>B</v>
          </cell>
          <cell r="F52" t="str">
            <v xml:space="preserve">Ananda Shiam Sahara sangat baik dalam .  Cukup dalam . </v>
          </cell>
        </row>
        <row r="53">
          <cell r="B53">
            <v>50</v>
          </cell>
          <cell r="C53" t="str">
            <v>SUSAN APRILIA PUTRI</v>
          </cell>
          <cell r="D53">
            <v>86.416666666666657</v>
          </cell>
          <cell r="E53" t="str">
            <v>B</v>
          </cell>
          <cell r="F53" t="str">
            <v xml:space="preserve">Ananda Susan Aprilia Putri sangat baik dalam .  Cukup dalam . </v>
          </cell>
        </row>
      </sheetData>
      <sheetData sheetId="33"/>
      <sheetData sheetId="34">
        <row r="4">
          <cell r="B4">
            <v>1</v>
          </cell>
          <cell r="C4" t="str">
            <v>AZKA AFINA KHOIRUL IZA</v>
          </cell>
          <cell r="D4">
            <v>96.166666666666657</v>
          </cell>
          <cell r="E4" t="str">
            <v>A</v>
          </cell>
          <cell r="F4" t="str">
            <v xml:space="preserve">Ananda Azka Afina Khoirul Iza sangat baik dalam Mengenal dan memahami sandhangan/pangangguy aksara Jawa/carakan Madura.  Sangat baik dalam Mengenal, memahami dan mengidentifikasi kata berimbuhan dalam teks sesuai kaidah. </v>
          </cell>
        </row>
        <row r="5">
          <cell r="B5">
            <v>2</v>
          </cell>
          <cell r="C5" t="str">
            <v>BAGUS WIDA KANAKA</v>
          </cell>
          <cell r="D5">
            <v>85.9</v>
          </cell>
          <cell r="E5" t="str">
            <v>B</v>
          </cell>
          <cell r="F5" t="str">
            <v xml:space="preserve">Ananda Bagus Wida Kanaka sangat baik dalam Mengenal, memahami, mengidentifikasi teks puisi modern dalam bentuk lisan dan tulis.  Perlu bimbingan dalam Mengenal, memahami dan mengidentifikasi kata berimbuhan dalam teks sesuai kaidah. </v>
          </cell>
        </row>
        <row r="6">
          <cell r="B6">
            <v>3</v>
          </cell>
          <cell r="C6" t="str">
            <v>DENI FIRYA ATHALLAH PRADINAYA</v>
          </cell>
          <cell r="D6">
            <v>93.766666666666666</v>
          </cell>
          <cell r="E6" t="str">
            <v>A</v>
          </cell>
          <cell r="F6" t="str">
            <v xml:space="preserve">Ananda Deni Firya Athallah Pradinaya sangat baik dalam Mengenal dan memahami sandhangan/pangangguy aksara Jawa/carakan Madura.  Cukup dalam Mengenal, memahami dan mengidentifikasi kata berimbuhan dalam teks sesuai kaidah. </v>
          </cell>
        </row>
        <row r="7">
          <cell r="B7">
            <v>4</v>
          </cell>
          <cell r="C7" t="str">
            <v>DEWI GALUH MULANSARI</v>
          </cell>
          <cell r="D7">
            <v>93.766666666666666</v>
          </cell>
          <cell r="E7" t="str">
            <v>A</v>
          </cell>
          <cell r="F7" t="str">
            <v xml:space="preserve">Ananda Dewi Galuh Mulansari sangat baik dalam Mengenal dan memahami sandhangan/pangangguy aksara Jawa/carakan Madura.  Cukup dalam Mengenal, memahami dan mengidentifikasi kata berimbuhan dalam teks sesuai kaidah. </v>
          </cell>
        </row>
        <row r="8">
          <cell r="B8">
            <v>5</v>
          </cell>
          <cell r="C8" t="str">
            <v>DIAN PUJI LESTARI</v>
          </cell>
          <cell r="D8">
            <v>93.766666666666666</v>
          </cell>
          <cell r="E8" t="str">
            <v>A</v>
          </cell>
          <cell r="F8" t="str">
            <v xml:space="preserve">Ananda Dian Puji Lestari sangat baik dalam Mengenal dan memahami sandhangan/pangangguy aksara Jawa/carakan Madura.  Cukup dalam Mengenal, memahami dan mengidentifikasi kata berimbuhan dalam teks sesuai kaidah. </v>
          </cell>
        </row>
        <row r="9">
          <cell r="B9">
            <v>6</v>
          </cell>
          <cell r="C9" t="str">
            <v>Hafidz Langgeng Prasetyo</v>
          </cell>
          <cell r="D9">
            <v>93.766666666666666</v>
          </cell>
          <cell r="E9" t="str">
            <v>A</v>
          </cell>
          <cell r="F9" t="str">
            <v xml:space="preserve">Ananda Hafidz Langgeng Prasetyo sangat baik dalam Mengenal dan memahami sandhangan/pangangguy aksara Jawa/carakan Madura.  Cukup dalam Mengenal, memahami dan mengidentifikasi kata berimbuhan dalam teks sesuai kaidah. </v>
          </cell>
        </row>
        <row r="10">
          <cell r="B10">
            <v>7</v>
          </cell>
          <cell r="C10" t="str">
            <v>JALU ARTHA AJI MANGGALA HANDOKO</v>
          </cell>
          <cell r="D10">
            <v>93.766666666666666</v>
          </cell>
          <cell r="E10" t="str">
            <v>A</v>
          </cell>
          <cell r="F10" t="str">
            <v xml:space="preserve">Ananda Jalu Artha Aji Manggala Handoko sangat baik dalam Mengenal dan memahami sandhangan/pangangguy aksara Jawa/carakan Madura.  Cukup dalam Mengenal, memahami dan mengidentifikasi kata berimbuhan dalam teks sesuai kaidah. </v>
          </cell>
        </row>
        <row r="11">
          <cell r="B11">
            <v>8</v>
          </cell>
          <cell r="C11" t="str">
            <v>LAURENDHO RADIEFCA MURDIONO</v>
          </cell>
          <cell r="D11">
            <v>93.766666666666666</v>
          </cell>
          <cell r="E11" t="str">
            <v>A</v>
          </cell>
          <cell r="F11" t="str">
            <v xml:space="preserve">Ananda Laurendho Radiefca Murdiono sangat baik dalam Mengenal dan memahami sandhangan/pangangguy aksara Jawa/carakan Madura.  Cukup dalam Mengenal, memahami dan mengidentifikasi kata berimbuhan dalam teks sesuai kaidah. </v>
          </cell>
        </row>
        <row r="12">
          <cell r="B12">
            <v>9</v>
          </cell>
          <cell r="C12" t="str">
            <v>MARSYA MAYDINA DWI RISQITA</v>
          </cell>
          <cell r="D12">
            <v>93.766666666666666</v>
          </cell>
          <cell r="E12" t="str">
            <v>A</v>
          </cell>
          <cell r="F12" t="str">
            <v xml:space="preserve">Ananda Marsya Maydina Dwi Risqita sangat baik dalam Mengenal dan memahami sandhangan/pangangguy aksara Jawa/carakan Madura.  Cukup dalam Mengenal, memahami dan mengidentifikasi kata berimbuhan dalam teks sesuai kaidah. </v>
          </cell>
        </row>
        <row r="13">
          <cell r="B13">
            <v>10</v>
          </cell>
          <cell r="C13" t="str">
            <v>MILA SARASWATI</v>
          </cell>
          <cell r="D13">
            <v>93.766666666666666</v>
          </cell>
          <cell r="E13" t="str">
            <v>A</v>
          </cell>
          <cell r="F13" t="str">
            <v xml:space="preserve">Ananda Mila Saraswati sangat baik dalam Mengenal dan memahami sandhangan/pangangguy aksara Jawa/carakan Madura.  Cukup dalam Mengenal, memahami dan mengidentifikasi kata berimbuhan dalam teks sesuai kaidah. </v>
          </cell>
        </row>
        <row r="14">
          <cell r="B14">
            <v>11</v>
          </cell>
          <cell r="C14" t="str">
            <v>MUHAMMAD ARKAN ALLY RACHMAD</v>
          </cell>
          <cell r="D14">
            <v>93.766666666666666</v>
          </cell>
          <cell r="E14" t="str">
            <v>A</v>
          </cell>
          <cell r="F14" t="str">
            <v xml:space="preserve">Ananda Muhammad Arkan Ally Rachmad sangat baik dalam Mengenal dan memahami sandhangan/pangangguy aksara Jawa/carakan Madura.  Cukup dalam Mengenal, memahami dan mengidentifikasi kata berimbuhan dalam teks sesuai kaidah. </v>
          </cell>
        </row>
        <row r="15">
          <cell r="B15">
            <v>12</v>
          </cell>
          <cell r="C15" t="str">
            <v>MUHAMMAD REVIAN ABDULLOH FAQIH</v>
          </cell>
          <cell r="D15">
            <v>93.766666666666666</v>
          </cell>
          <cell r="E15" t="str">
            <v>A</v>
          </cell>
          <cell r="F15" t="str">
            <v xml:space="preserve">Ananda Muhammad Revian Abdulloh Faqih sangat baik dalam Mengenal dan memahami sandhangan/pangangguy aksara Jawa/carakan Madura.  Cukup dalam Mengenal, memahami dan mengidentifikasi kata berimbuhan dalam teks sesuai kaidah. </v>
          </cell>
        </row>
        <row r="16">
          <cell r="B16">
            <v>13</v>
          </cell>
          <cell r="C16" t="str">
            <v>NABILA AYUNINGTIAS</v>
          </cell>
          <cell r="D16">
            <v>93.766666666666666</v>
          </cell>
          <cell r="E16" t="str">
            <v>A</v>
          </cell>
          <cell r="F16" t="str">
            <v xml:space="preserve">Ananda Nabila Ayuningtias sangat baik dalam Mengenal dan memahami sandhangan/pangangguy aksara Jawa/carakan Madura.  Cukup dalam Mengenal, memahami dan mengidentifikasi kata berimbuhan dalam teks sesuai kaidah. </v>
          </cell>
        </row>
        <row r="17">
          <cell r="B17">
            <v>14</v>
          </cell>
          <cell r="C17" t="str">
            <v>NARESWARI MASAYU PUSPANINGRUM</v>
          </cell>
          <cell r="D17">
            <v>93.766666666666666</v>
          </cell>
          <cell r="E17" t="str">
            <v>A</v>
          </cell>
          <cell r="F17" t="str">
            <v xml:space="preserve">Ananda Nareswari Masayu Puspaningrum sangat baik dalam Mengenal dan memahami sandhangan/pangangguy aksara Jawa/carakan Madura.  Cukup dalam Mengenal, memahami dan mengidentifikasi kata berimbuhan dalam teks sesuai kaidah. </v>
          </cell>
        </row>
        <row r="18">
          <cell r="B18">
            <v>15</v>
          </cell>
          <cell r="C18" t="str">
            <v>NOVA SASMYTA</v>
          </cell>
          <cell r="D18">
            <v>93.766666666666666</v>
          </cell>
          <cell r="E18" t="str">
            <v>A</v>
          </cell>
          <cell r="F18" t="str">
            <v xml:space="preserve">Ananda Nova Sasmyta sangat baik dalam Mengenal dan memahami sandhangan/pangangguy aksara Jawa/carakan Madura.  Cukup dalam Mengenal, memahami dan mengidentifikasi kata berimbuhan dalam teks sesuai kaidah. </v>
          </cell>
        </row>
        <row r="19">
          <cell r="B19">
            <v>16</v>
          </cell>
          <cell r="C19" t="str">
            <v>RIDHA RAHMATUL AULA RIDWAN</v>
          </cell>
          <cell r="D19">
            <v>93.766666666666666</v>
          </cell>
          <cell r="E19" t="str">
            <v>A</v>
          </cell>
          <cell r="F19" t="str">
            <v xml:space="preserve">Ananda Ridha Rahmatul Aula Ridwan sangat baik dalam Mengenal dan memahami sandhangan/pangangguy aksara Jawa/carakan Madura.  Cukup dalam Mengenal, memahami dan mengidentifikasi kata berimbuhan dalam teks sesuai kaidah. </v>
          </cell>
        </row>
        <row r="20">
          <cell r="B20">
            <v>17</v>
          </cell>
          <cell r="C20" t="str">
            <v>RIFDA SALSABILA PURNAMA</v>
          </cell>
          <cell r="D20">
            <v>93.766666666666666</v>
          </cell>
          <cell r="E20" t="str">
            <v>A</v>
          </cell>
          <cell r="F20" t="str">
            <v xml:space="preserve">Ananda Rifda Salsabila Purnama sangat baik dalam Mengenal dan memahami sandhangan/pangangguy aksara Jawa/carakan Madura.  Cukup dalam Mengenal, memahami dan mengidentifikasi kata berimbuhan dalam teks sesuai kaidah. </v>
          </cell>
        </row>
        <row r="21">
          <cell r="B21">
            <v>18</v>
          </cell>
          <cell r="C21" t="str">
            <v>RIZKI INTAN KURNIAENDAH</v>
          </cell>
          <cell r="D21">
            <v>93.766666666666666</v>
          </cell>
          <cell r="E21" t="str">
            <v>A</v>
          </cell>
          <cell r="F21" t="str">
            <v xml:space="preserve">Ananda Rizki Intan Kurniaendah sangat baik dalam Mengenal dan memahami sandhangan/pangangguy aksara Jawa/carakan Madura.  Cukup dalam Mengenal, memahami dan mengidentifikasi kata berimbuhan dalam teks sesuai kaidah. </v>
          </cell>
        </row>
        <row r="22">
          <cell r="B22">
            <v>19</v>
          </cell>
          <cell r="C22" t="str">
            <v>RIZKY FIRMANSYAH</v>
          </cell>
          <cell r="D22">
            <v>93.766666666666666</v>
          </cell>
          <cell r="E22" t="str">
            <v>A</v>
          </cell>
          <cell r="F22" t="str">
            <v xml:space="preserve">Ananda Rizky Firmansyah sangat baik dalam Mengenal dan memahami sandhangan/pangangguy aksara Jawa/carakan Madura.  Cukup dalam Mengenal, memahami dan mengidentifikasi kata berimbuhan dalam teks sesuai kaidah. </v>
          </cell>
        </row>
        <row r="23">
          <cell r="B23">
            <v>20</v>
          </cell>
          <cell r="C23" t="str">
            <v>SAFIRA NUR LAYLA RAMADHANI</v>
          </cell>
          <cell r="D23">
            <v>93.766666666666666</v>
          </cell>
          <cell r="E23" t="str">
            <v>A</v>
          </cell>
          <cell r="F23" t="str">
            <v xml:space="preserve">Ananda Safira Nur Layla Ramadhani sangat baik dalam Mengenal dan memahami sandhangan/pangangguy aksara Jawa/carakan Madura.  Cukup dalam Mengenal, memahami dan mengidentifikasi kata berimbuhan dalam teks sesuai kaidah. </v>
          </cell>
        </row>
        <row r="24">
          <cell r="B24">
            <v>21</v>
          </cell>
          <cell r="C24" t="str">
            <v>SHANASTRI RUFAIDA</v>
          </cell>
          <cell r="D24">
            <v>93.766666666666666</v>
          </cell>
          <cell r="E24" t="str">
            <v>A</v>
          </cell>
          <cell r="F24" t="str">
            <v xml:space="preserve">Ananda Shanastri Rufaida sangat baik dalam Mengenal dan memahami sandhangan/pangangguy aksara Jawa/carakan Madura.  Cukup dalam Mengenal, memahami dan mengidentifikasi kata berimbuhan dalam teks sesuai kaidah. </v>
          </cell>
        </row>
        <row r="25">
          <cell r="B25">
            <v>22</v>
          </cell>
          <cell r="C25" t="str">
            <v>SHIAM SAHARA</v>
          </cell>
          <cell r="D25">
            <v>93.766666666666666</v>
          </cell>
          <cell r="E25" t="str">
            <v>A</v>
          </cell>
          <cell r="F25" t="str">
            <v xml:space="preserve">Ananda Shiam Sahara sangat baik dalam Mengenal dan memahami sandhangan/pangangguy aksara Jawa/carakan Madura.  Cukup dalam Mengenal, memahami dan mengidentifikasi kata berimbuhan dalam teks sesuai kaidah. </v>
          </cell>
        </row>
        <row r="26">
          <cell r="B26">
            <v>23</v>
          </cell>
          <cell r="C26" t="str">
            <v>SUSAN APRILIA PUTRI</v>
          </cell>
          <cell r="D26">
            <v>93.766666666666666</v>
          </cell>
          <cell r="E26" t="str">
            <v>A</v>
          </cell>
          <cell r="F26" t="str">
            <v xml:space="preserve">Ananda Susan Aprilia Putri sangat baik dalam Mengenal dan memahami sandhangan/pangangguy aksara Jawa/carakan Madura.  Cukup dalam Mengenal, memahami dan mengidentifikasi kata berimbuhan dalam teks sesuai kaidah. </v>
          </cell>
        </row>
        <row r="27">
          <cell r="B27">
            <v>24</v>
          </cell>
          <cell r="C27" t="str">
            <v>SYIFAUL CHUSNA BANATU ROHMI HADI</v>
          </cell>
          <cell r="D27">
            <v>93.766666666666666</v>
          </cell>
          <cell r="E27" t="str">
            <v>A</v>
          </cell>
          <cell r="F27" t="str">
            <v xml:space="preserve">Ananda Syifaul Chusna Banatu Rohmi Hadi sangat baik dalam Mengenal dan memahami sandhangan/pangangguy aksara Jawa/carakan Madura.  Cukup dalam Mengenal, memahami dan mengidentifikasi kata berimbuhan dalam teks sesuai kaidah. </v>
          </cell>
        </row>
        <row r="28">
          <cell r="B28">
            <v>25</v>
          </cell>
          <cell r="C28" t="str">
            <v>VANESSA VICKY AYU LESTARI</v>
          </cell>
          <cell r="D28">
            <v>93.766666666666666</v>
          </cell>
          <cell r="E28" t="str">
            <v>A</v>
          </cell>
          <cell r="F28" t="str">
            <v xml:space="preserve">Ananda Vanessa Vicky Ayu Lestari sangat baik dalam Mengenal dan memahami sandhangan/pangangguy aksara Jawa/carakan Madura.  Cukup dalam Mengenal, memahami dan mengidentifikasi kata berimbuhan dalam teks sesuai kaidah. </v>
          </cell>
        </row>
        <row r="29">
          <cell r="B29">
            <v>26</v>
          </cell>
          <cell r="C29" t="str">
            <v>WIBI NUR FIRMANSYAH</v>
          </cell>
          <cell r="D29">
            <v>93.766666666666666</v>
          </cell>
          <cell r="E29" t="str">
            <v>A</v>
          </cell>
          <cell r="F29" t="str">
            <v xml:space="preserve">Ananda Wibi Nur Firmansyah sangat baik dalam Mengenal dan memahami sandhangan/pangangguy aksara Jawa/carakan Madura.  Cukup dalam Mengenal, memahami dan mengidentifikasi kata berimbuhan dalam teks sesuai kaidah. </v>
          </cell>
        </row>
        <row r="30">
          <cell r="B30">
            <v>27</v>
          </cell>
          <cell r="C30" t="str">
            <v>ZULFIDA NURUL MAZIDAH</v>
          </cell>
          <cell r="D30">
            <v>87.119047619047606</v>
          </cell>
          <cell r="E30" t="str">
            <v>B</v>
          </cell>
          <cell r="F30" t="str">
            <v xml:space="preserve">Ananda Zulfida Nurul Mazidah sangat baik dalam Mengenal dan memahami sandhangan/pangangguy aksara Jawa/carakan Madura.  Perlu bimbingan dalam . </v>
          </cell>
        </row>
        <row r="31">
          <cell r="B31">
            <v>28</v>
          </cell>
          <cell r="C31" t="str">
            <v>AZKA AFINA KHOIRUL IZA</v>
          </cell>
          <cell r="D31">
            <v>93.766666666666666</v>
          </cell>
          <cell r="E31" t="str">
            <v>A</v>
          </cell>
          <cell r="F31" t="str">
            <v xml:space="preserve">Ananda Azka Afina Khoirul Iza sangat baik dalam Mengenal dan memahami sandhangan/pangangguy aksara Jawa/carakan Madura.  Cukup dalam Mengenal, memahami dan mengidentifikasi kata berimbuhan dalam teks sesuai kaidah. </v>
          </cell>
        </row>
        <row r="32">
          <cell r="B32">
            <v>29</v>
          </cell>
          <cell r="C32" t="str">
            <v>BAGUS WIDA KANAKA</v>
          </cell>
          <cell r="D32">
            <v>93.766666666666666</v>
          </cell>
          <cell r="E32" t="str">
            <v>A</v>
          </cell>
          <cell r="F32" t="str">
            <v xml:space="preserve">Ananda Bagus Wida Kanaka sangat baik dalam Mengenal dan memahami sandhangan/pangangguy aksara Jawa/carakan Madura.  Cukup dalam Mengenal, memahami dan mengidentifikasi kata berimbuhan dalam teks sesuai kaidah. </v>
          </cell>
        </row>
        <row r="33">
          <cell r="B33">
            <v>30</v>
          </cell>
          <cell r="C33" t="str">
            <v>DENI FIRYA ATHALLAH PRADINAYA</v>
          </cell>
          <cell r="D33">
            <v>93.766666666666666</v>
          </cell>
          <cell r="E33" t="str">
            <v>A</v>
          </cell>
          <cell r="F33" t="str">
            <v xml:space="preserve">Ananda Deni Firya Athallah Pradinaya sangat baik dalam Mengenal dan memahami sandhangan/pangangguy aksara Jawa/carakan Madura.  Cukup dalam Mengenal, memahami dan mengidentifikasi kata berimbuhan dalam teks sesuai kaidah. </v>
          </cell>
        </row>
        <row r="34">
          <cell r="B34">
            <v>31</v>
          </cell>
          <cell r="C34" t="str">
            <v>DEWI GALUH MULANSARI</v>
          </cell>
          <cell r="D34">
            <v>93.766666666666666</v>
          </cell>
          <cell r="E34" t="str">
            <v>A</v>
          </cell>
          <cell r="F34" t="str">
            <v xml:space="preserve">Ananda Dewi Galuh Mulansari sangat baik dalam Mengenal dan memahami sandhangan/pangangguy aksara Jawa/carakan Madura.  Cukup dalam Mengenal, memahami dan mengidentifikasi kata berimbuhan dalam teks sesuai kaidah. </v>
          </cell>
        </row>
        <row r="35">
          <cell r="B35">
            <v>32</v>
          </cell>
          <cell r="C35" t="str">
            <v>DIAN PUJI LESTARI</v>
          </cell>
          <cell r="D35">
            <v>93.766666666666666</v>
          </cell>
          <cell r="E35" t="str">
            <v>A</v>
          </cell>
          <cell r="F35" t="str">
            <v xml:space="preserve">Ananda Dian Puji Lestari sangat baik dalam Mengenal dan memahami sandhangan/pangangguy aksara Jawa/carakan Madura.  Cukup dalam Mengenal, memahami dan mengidentifikasi kata berimbuhan dalam teks sesuai kaidah. </v>
          </cell>
        </row>
        <row r="36">
          <cell r="B36">
            <v>33</v>
          </cell>
          <cell r="C36" t="str">
            <v>Hafidz Langgeng Prasetyo</v>
          </cell>
          <cell r="D36">
            <v>93.766666666666666</v>
          </cell>
          <cell r="E36" t="str">
            <v>A</v>
          </cell>
          <cell r="F36" t="str">
            <v xml:space="preserve">Ananda Hafidz Langgeng Prasetyo sangat baik dalam Mengenal dan memahami sandhangan/pangangguy aksara Jawa/carakan Madura.  Cukup dalam Mengenal, memahami dan mengidentifikasi kata berimbuhan dalam teks sesuai kaidah. </v>
          </cell>
        </row>
        <row r="37">
          <cell r="B37">
            <v>34</v>
          </cell>
          <cell r="C37" t="str">
            <v>JALU ARTHA AJI MANGGALA HANDOKO</v>
          </cell>
          <cell r="D37">
            <v>93.766666666666666</v>
          </cell>
          <cell r="E37" t="str">
            <v>A</v>
          </cell>
          <cell r="F37" t="str">
            <v xml:space="preserve">Ananda Jalu Artha Aji Manggala Handoko sangat baik dalam Mengenal dan memahami sandhangan/pangangguy aksara Jawa/carakan Madura.  Cukup dalam Mengenal, memahami dan mengidentifikasi kata berimbuhan dalam teks sesuai kaidah. </v>
          </cell>
        </row>
        <row r="38">
          <cell r="B38">
            <v>35</v>
          </cell>
          <cell r="C38" t="str">
            <v>LAURENDHO RADIEFCA MURDIONO</v>
          </cell>
          <cell r="D38">
            <v>93.766666666666666</v>
          </cell>
          <cell r="E38" t="str">
            <v>A</v>
          </cell>
          <cell r="F38" t="str">
            <v xml:space="preserve">Ananda Laurendho Radiefca Murdiono sangat baik dalam Mengenal dan memahami sandhangan/pangangguy aksara Jawa/carakan Madura.  Cukup dalam Mengenal, memahami dan mengidentifikasi kata berimbuhan dalam teks sesuai kaidah. </v>
          </cell>
        </row>
        <row r="39">
          <cell r="B39">
            <v>36</v>
          </cell>
          <cell r="C39" t="str">
            <v>MARSYA MAYDINA DWI RISQITA</v>
          </cell>
          <cell r="D39">
            <v>93.766666666666666</v>
          </cell>
          <cell r="E39" t="str">
            <v>A</v>
          </cell>
          <cell r="F39" t="str">
            <v xml:space="preserve">Ananda Marsya Maydina Dwi Risqita sangat baik dalam Mengenal dan memahami sandhangan/pangangguy aksara Jawa/carakan Madura.  Cukup dalam Mengenal, memahami dan mengidentifikasi kata berimbuhan dalam teks sesuai kaidah. </v>
          </cell>
        </row>
        <row r="40">
          <cell r="B40">
            <v>37</v>
          </cell>
          <cell r="C40" t="str">
            <v>MILA SARASWATI</v>
          </cell>
          <cell r="D40">
            <v>93.766666666666666</v>
          </cell>
          <cell r="E40" t="str">
            <v>A</v>
          </cell>
          <cell r="F40" t="str">
            <v xml:space="preserve">Ananda Mila Saraswati sangat baik dalam Mengenal dan memahami sandhangan/pangangguy aksara Jawa/carakan Madura.  Cukup dalam Mengenal, memahami dan mengidentifikasi kata berimbuhan dalam teks sesuai kaidah. </v>
          </cell>
        </row>
        <row r="41">
          <cell r="B41">
            <v>38</v>
          </cell>
          <cell r="C41" t="str">
            <v>MUHAMMAD ARKAN ALLY RACHMAD</v>
          </cell>
          <cell r="D41">
            <v>93.766666666666666</v>
          </cell>
          <cell r="E41" t="str">
            <v>A</v>
          </cell>
          <cell r="F41" t="str">
            <v xml:space="preserve">Ananda Muhammad Arkan Ally Rachmad sangat baik dalam Mengenal dan memahami sandhangan/pangangguy aksara Jawa/carakan Madura.  Cukup dalam Mengenal, memahami dan mengidentifikasi kata berimbuhan dalam teks sesuai kaidah. </v>
          </cell>
        </row>
        <row r="42">
          <cell r="B42">
            <v>39</v>
          </cell>
          <cell r="C42" t="str">
            <v>MUHAMMAD REVIAN ABDULLOH FAQIH</v>
          </cell>
          <cell r="D42">
            <v>93.766666666666666</v>
          </cell>
          <cell r="E42" t="str">
            <v>A</v>
          </cell>
          <cell r="F42" t="str">
            <v xml:space="preserve">Ananda Muhammad Revian Abdulloh Faqih sangat baik dalam Mengenal dan memahami sandhangan/pangangguy aksara Jawa/carakan Madura.  Cukup dalam Mengenal, memahami dan mengidentifikasi kata berimbuhan dalam teks sesuai kaidah. </v>
          </cell>
        </row>
        <row r="43">
          <cell r="B43">
            <v>40</v>
          </cell>
          <cell r="C43" t="str">
            <v>NABILA AYUNINGTIAS</v>
          </cell>
          <cell r="D43">
            <v>93.766666666666666</v>
          </cell>
          <cell r="E43" t="str">
            <v>A</v>
          </cell>
          <cell r="F43" t="str">
            <v xml:space="preserve">Ananda Nabila Ayuningtias sangat baik dalam Mengenal dan memahami sandhangan/pangangguy aksara Jawa/carakan Madura.  Cukup dalam Mengenal, memahami dan mengidentifikasi kata berimbuhan dalam teks sesuai kaidah. </v>
          </cell>
        </row>
        <row r="44">
          <cell r="B44">
            <v>41</v>
          </cell>
          <cell r="C44" t="str">
            <v>NARESWARI MASAYU PUSPANINGRUM</v>
          </cell>
          <cell r="D44">
            <v>93.766666666666666</v>
          </cell>
          <cell r="E44" t="str">
            <v>A</v>
          </cell>
          <cell r="F44" t="str">
            <v xml:space="preserve">Ananda Nareswari Masayu Puspaningrum sangat baik dalam Mengenal dan memahami sandhangan/pangangguy aksara Jawa/carakan Madura.  Cukup dalam Mengenal, memahami dan mengidentifikasi kata berimbuhan dalam teks sesuai kaidah. </v>
          </cell>
        </row>
        <row r="45">
          <cell r="B45">
            <v>42</v>
          </cell>
          <cell r="C45" t="str">
            <v>NOVA SASMYTA</v>
          </cell>
          <cell r="D45">
            <v>93.766666666666666</v>
          </cell>
          <cell r="E45" t="str">
            <v>A</v>
          </cell>
          <cell r="F45" t="str">
            <v xml:space="preserve">Ananda Nova Sasmyta sangat baik dalam Mengenal dan memahami sandhangan/pangangguy aksara Jawa/carakan Madura.  Cukup dalam Mengenal, memahami dan mengidentifikasi kata berimbuhan dalam teks sesuai kaidah. </v>
          </cell>
        </row>
        <row r="46">
          <cell r="B46">
            <v>43</v>
          </cell>
          <cell r="C46" t="str">
            <v>RIDHA RAHMATUL AULA RIDWAN</v>
          </cell>
          <cell r="D46">
            <v>93.766666666666666</v>
          </cell>
          <cell r="E46" t="str">
            <v>A</v>
          </cell>
          <cell r="F46" t="str">
            <v xml:space="preserve">Ananda Ridha Rahmatul Aula Ridwan sangat baik dalam Mengenal dan memahami sandhangan/pangangguy aksara Jawa/carakan Madura.  Cukup dalam Mengenal, memahami dan mengidentifikasi kata berimbuhan dalam teks sesuai kaidah. </v>
          </cell>
        </row>
        <row r="47">
          <cell r="B47">
            <v>44</v>
          </cell>
          <cell r="C47" t="str">
            <v>RIFDA SALSABILA PURNAMA</v>
          </cell>
          <cell r="D47">
            <v>93.766666666666666</v>
          </cell>
          <cell r="E47" t="str">
            <v>A</v>
          </cell>
          <cell r="F47" t="str">
            <v xml:space="preserve">Ananda Rifda Salsabila Purnama sangat baik dalam Mengenal dan memahami sandhangan/pangangguy aksara Jawa/carakan Madura.  Cukup dalam Mengenal, memahami dan mengidentifikasi kata berimbuhan dalam teks sesuai kaidah. </v>
          </cell>
        </row>
        <row r="48">
          <cell r="B48">
            <v>45</v>
          </cell>
          <cell r="C48" t="str">
            <v>RIZKI INTAN KURNIAENDAH</v>
          </cell>
          <cell r="D48">
            <v>93.766666666666666</v>
          </cell>
          <cell r="E48" t="str">
            <v>A</v>
          </cell>
          <cell r="F48" t="str">
            <v xml:space="preserve">Ananda Rizki Intan Kurniaendah sangat baik dalam Mengenal dan memahami sandhangan/pangangguy aksara Jawa/carakan Madura.  Cukup dalam Mengenal, memahami dan mengidentifikasi kata berimbuhan dalam teks sesuai kaidah. </v>
          </cell>
        </row>
        <row r="49">
          <cell r="B49">
            <v>46</v>
          </cell>
          <cell r="C49" t="str">
            <v>RIZKY FIRMANSYAH</v>
          </cell>
          <cell r="D49">
            <v>93.766666666666666</v>
          </cell>
          <cell r="E49" t="str">
            <v>A</v>
          </cell>
          <cell r="F49" t="str">
            <v xml:space="preserve">Ananda Rizky Firmansyah sangat baik dalam Mengenal dan memahami sandhangan/pangangguy aksara Jawa/carakan Madura.  Cukup dalam Mengenal, memahami dan mengidentifikasi kata berimbuhan dalam teks sesuai kaidah. </v>
          </cell>
        </row>
        <row r="50">
          <cell r="B50">
            <v>47</v>
          </cell>
          <cell r="C50" t="str">
            <v>SAFIRA NUR LAYLA RAMADHANI</v>
          </cell>
          <cell r="D50">
            <v>93.766666666666666</v>
          </cell>
          <cell r="E50" t="str">
            <v>A</v>
          </cell>
          <cell r="F50" t="str">
            <v xml:space="preserve">Ananda Safira Nur Layla Ramadhani sangat baik dalam Mengenal dan memahami sandhangan/pangangguy aksara Jawa/carakan Madura.  Cukup dalam Mengenal, memahami dan mengidentifikasi kata berimbuhan dalam teks sesuai kaidah. </v>
          </cell>
        </row>
        <row r="51">
          <cell r="B51">
            <v>48</v>
          </cell>
          <cell r="C51" t="str">
            <v>SHANASTRI RUFAIDA</v>
          </cell>
          <cell r="D51">
            <v>93.766666666666666</v>
          </cell>
          <cell r="E51" t="str">
            <v>A</v>
          </cell>
          <cell r="F51" t="str">
            <v xml:space="preserve">Ananda Shanastri Rufaida sangat baik dalam Mengenal dan memahami sandhangan/pangangguy aksara Jawa/carakan Madura.  Cukup dalam Mengenal, memahami dan mengidentifikasi kata berimbuhan dalam teks sesuai kaidah. </v>
          </cell>
        </row>
        <row r="52">
          <cell r="B52">
            <v>49</v>
          </cell>
          <cell r="C52" t="str">
            <v>SHIAM SAHARA</v>
          </cell>
          <cell r="D52">
            <v>93.766666666666666</v>
          </cell>
          <cell r="E52" t="str">
            <v>A</v>
          </cell>
          <cell r="F52" t="str">
            <v xml:space="preserve">Ananda Shiam Sahara sangat baik dalam Mengenal dan memahami sandhangan/pangangguy aksara Jawa/carakan Madura.  Cukup dalam Mengenal, memahami dan mengidentifikasi kata berimbuhan dalam teks sesuai kaidah. </v>
          </cell>
        </row>
        <row r="53">
          <cell r="B53">
            <v>50</v>
          </cell>
          <cell r="C53" t="str">
            <v>SUSAN APRILIA PUTRI</v>
          </cell>
          <cell r="D53">
            <v>93.766666666666666</v>
          </cell>
          <cell r="E53" t="str">
            <v>A</v>
          </cell>
          <cell r="F53" t="str">
            <v xml:space="preserve">Ananda Susan Aprilia Putri sangat baik dalam Mengenal dan memahami sandhangan/pangangguy aksara Jawa/carakan Madura.  Cukup dalam Mengenal, memahami dan mengidentifikasi kata berimbuhan dalam teks sesuai kaidah. </v>
          </cell>
        </row>
      </sheetData>
      <sheetData sheetId="35"/>
      <sheetData sheetId="36">
        <row r="4">
          <cell r="B4">
            <v>1</v>
          </cell>
          <cell r="C4" t="str">
            <v>AZKA AFINA KHOIRUL IZA</v>
          </cell>
          <cell r="D4">
            <v>95.119047619047606</v>
          </cell>
          <cell r="E4" t="str">
            <v>A</v>
          </cell>
          <cell r="F4" t="str">
            <v xml:space="preserve">Ananda Azka Afina Khoirul Iza sangat baik dalam Menggali isi dan amanat puisi yang disajikan secara lisan dan tulis dengan tujuan untuk kesenangan.  Sangat baik dalam Menggali pengetahuan baru yang terdapat pada teks nonfiksi. </v>
          </cell>
        </row>
        <row r="5">
          <cell r="B5">
            <v>2</v>
          </cell>
          <cell r="C5" t="str">
            <v>BAGUS WIDA KANAKA</v>
          </cell>
          <cell r="D5">
            <v>59.416666666666671</v>
          </cell>
          <cell r="E5" t="str">
            <v>D</v>
          </cell>
          <cell r="F5" t="str">
            <v xml:space="preserve">Ananda Bagus Wida Kanaka perlu bimbingan dalam Menggali isi dan amanat puisi yang disajikan secara lisan dan tulis dengan tujuan untuk kesenangan.  Perlu bimbingan dalam Menggali pengetahuan baru yang terdapat pada teks nonfiksi. </v>
          </cell>
        </row>
        <row r="6">
          <cell r="B6">
            <v>3</v>
          </cell>
          <cell r="C6" t="str">
            <v>DENI FIRYA ATHALLAH PRADINAYA</v>
          </cell>
          <cell r="D6">
            <v>78.458333333333329</v>
          </cell>
          <cell r="E6" t="str">
            <v>C</v>
          </cell>
          <cell r="F6" t="str">
            <v xml:space="preserve">Ananda Deni Firya Athallah Pradinaya sangat baik dalam Menggali isi dan amanat puisi yang disajikan secara lisan dan tulis dengan tujuan untuk kesenangan.  Perlu bimbingan dalam Mencermati tokoh-tokoh yang terdapat pada teks fiksi. </v>
          </cell>
        </row>
        <row r="7">
          <cell r="B7">
            <v>4</v>
          </cell>
          <cell r="C7" t="str">
            <v>DEWI GALUH MULANSARI</v>
          </cell>
          <cell r="D7">
            <v>78.458333333333329</v>
          </cell>
          <cell r="E7" t="str">
            <v>C</v>
          </cell>
          <cell r="F7" t="str">
            <v xml:space="preserve">Ananda Dewi Galuh Mulansari sangat baik dalam Menggali isi dan amanat puisi yang disajikan secara lisan dan tulis dengan tujuan untuk kesenangan.  Perlu bimbingan dalam Mencermati tokoh-tokoh yang terdapat pada teks fiksi. </v>
          </cell>
        </row>
        <row r="8">
          <cell r="B8">
            <v>5</v>
          </cell>
          <cell r="C8" t="str">
            <v>DIAN PUJI LESTARI</v>
          </cell>
          <cell r="D8">
            <v>78.458333333333329</v>
          </cell>
          <cell r="E8" t="str">
            <v>C</v>
          </cell>
          <cell r="F8" t="str">
            <v xml:space="preserve">Ananda Dian Puji Lestari sangat baik dalam Menggali isi dan amanat puisi yang disajikan secara lisan dan tulis dengan tujuan untuk kesenangan.  Perlu bimbingan dalam Mencermati tokoh-tokoh yang terdapat pada teks fiksi. </v>
          </cell>
        </row>
        <row r="9">
          <cell r="B9">
            <v>6</v>
          </cell>
          <cell r="C9" t="str">
            <v>Hafidz Langgeng Prasetyo</v>
          </cell>
          <cell r="D9">
            <v>78.458333333333329</v>
          </cell>
          <cell r="E9" t="str">
            <v>C</v>
          </cell>
          <cell r="F9" t="str">
            <v xml:space="preserve">Ananda Hafidz Langgeng Prasetyo sangat baik dalam Menggali isi dan amanat puisi yang disajikan secara lisan dan tulis dengan tujuan untuk kesenangan.  Perlu bimbingan dalam Mencermati tokoh-tokoh yang terdapat pada teks fiksi. </v>
          </cell>
        </row>
        <row r="10">
          <cell r="B10">
            <v>7</v>
          </cell>
          <cell r="C10" t="str">
            <v>JALU ARTHA AJI MANGGALA HANDOKO</v>
          </cell>
          <cell r="D10">
            <v>78.458333333333329</v>
          </cell>
          <cell r="E10" t="str">
            <v>C</v>
          </cell>
          <cell r="F10" t="str">
            <v xml:space="preserve">Ananda Jalu Artha Aji Manggala Handoko sangat baik dalam Menggali isi dan amanat puisi yang disajikan secara lisan dan tulis dengan tujuan untuk kesenangan.  Perlu bimbingan dalam Mencermati tokoh-tokoh yang terdapat pada teks fiksi. </v>
          </cell>
        </row>
        <row r="11">
          <cell r="B11">
            <v>8</v>
          </cell>
          <cell r="C11" t="str">
            <v>LAURENDHO RADIEFCA MURDIONO</v>
          </cell>
          <cell r="D11">
            <v>78.458333333333329</v>
          </cell>
          <cell r="E11" t="str">
            <v>C</v>
          </cell>
          <cell r="F11" t="str">
            <v xml:space="preserve">Ananda Laurendho Radiefca Murdiono sangat baik dalam Menggali isi dan amanat puisi yang disajikan secara lisan dan tulis dengan tujuan untuk kesenangan.  Perlu bimbingan dalam Mencermati tokoh-tokoh yang terdapat pada teks fiksi. </v>
          </cell>
        </row>
        <row r="12">
          <cell r="B12">
            <v>9</v>
          </cell>
          <cell r="C12" t="str">
            <v>MARSYA MAYDINA DWI RISQITA</v>
          </cell>
          <cell r="D12">
            <v>78.458333333333329</v>
          </cell>
          <cell r="E12" t="str">
            <v>C</v>
          </cell>
          <cell r="F12" t="str">
            <v xml:space="preserve">Ananda Marsya Maydina Dwi Risqita sangat baik dalam Menggali isi dan amanat puisi yang disajikan secara lisan dan tulis dengan tujuan untuk kesenangan.  Perlu bimbingan dalam Mencermati tokoh-tokoh yang terdapat pada teks fiksi. </v>
          </cell>
        </row>
        <row r="13">
          <cell r="B13">
            <v>10</v>
          </cell>
          <cell r="C13" t="str">
            <v>MILA SARASWATI</v>
          </cell>
          <cell r="D13">
            <v>78.458333333333329</v>
          </cell>
          <cell r="E13" t="str">
            <v>C</v>
          </cell>
          <cell r="F13" t="str">
            <v xml:space="preserve">Ananda Mila Saraswati sangat baik dalam Menggali isi dan amanat puisi yang disajikan secara lisan dan tulis dengan tujuan untuk kesenangan.  Perlu bimbingan dalam Mencermati tokoh-tokoh yang terdapat pada teks fiksi. </v>
          </cell>
        </row>
        <row r="14">
          <cell r="B14">
            <v>11</v>
          </cell>
          <cell r="C14" t="str">
            <v>MUHAMMAD ARKAN ALLY RACHMAD</v>
          </cell>
          <cell r="D14">
            <v>78.458333333333329</v>
          </cell>
          <cell r="E14" t="str">
            <v>C</v>
          </cell>
          <cell r="F14" t="str">
            <v xml:space="preserve">Ananda Muhammad Arkan Ally Rachmad sangat baik dalam Menggali isi dan amanat puisi yang disajikan secara lisan dan tulis dengan tujuan untuk kesenangan.  Perlu bimbingan dalam Mencermati tokoh-tokoh yang terdapat pada teks fiksi. </v>
          </cell>
        </row>
        <row r="15">
          <cell r="B15">
            <v>12</v>
          </cell>
          <cell r="C15" t="str">
            <v>MUHAMMAD REVIAN ABDULLOH FAQIH</v>
          </cell>
          <cell r="D15">
            <v>78.458333333333329</v>
          </cell>
          <cell r="E15" t="str">
            <v>C</v>
          </cell>
          <cell r="F15" t="str">
            <v xml:space="preserve">Ananda Muhammad Revian Abdulloh Faqih sangat baik dalam Menggali isi dan amanat puisi yang disajikan secara lisan dan tulis dengan tujuan untuk kesenangan.  Perlu bimbingan dalam Mencermati tokoh-tokoh yang terdapat pada teks fiksi. </v>
          </cell>
        </row>
        <row r="16">
          <cell r="B16">
            <v>13</v>
          </cell>
          <cell r="C16" t="str">
            <v>NABILA AYUNINGTIAS</v>
          </cell>
          <cell r="D16">
            <v>78.458333333333329</v>
          </cell>
          <cell r="E16" t="str">
            <v>C</v>
          </cell>
          <cell r="F16" t="str">
            <v xml:space="preserve">Ananda Nabila Ayuningtias sangat baik dalam Menggali isi dan amanat puisi yang disajikan secara lisan dan tulis dengan tujuan untuk kesenangan.  Perlu bimbingan dalam Mencermati tokoh-tokoh yang terdapat pada teks fiksi. </v>
          </cell>
        </row>
        <row r="17">
          <cell r="B17">
            <v>14</v>
          </cell>
          <cell r="C17" t="str">
            <v>NARESWARI MASAYU PUSPANINGRUM</v>
          </cell>
          <cell r="D17">
            <v>78.458333333333329</v>
          </cell>
          <cell r="E17" t="str">
            <v>C</v>
          </cell>
          <cell r="F17" t="str">
            <v xml:space="preserve">Ananda Nareswari Masayu Puspaningrum sangat baik dalam Menggali isi dan amanat puisi yang disajikan secara lisan dan tulis dengan tujuan untuk kesenangan.  Perlu bimbingan dalam Mencermati tokoh-tokoh yang terdapat pada teks fiksi. </v>
          </cell>
        </row>
        <row r="18">
          <cell r="B18">
            <v>15</v>
          </cell>
          <cell r="C18" t="str">
            <v>NOVA SASMYTA</v>
          </cell>
          <cell r="D18">
            <v>78.458333333333329</v>
          </cell>
          <cell r="E18" t="str">
            <v>C</v>
          </cell>
          <cell r="F18" t="str">
            <v xml:space="preserve">Ananda Nova Sasmyta sangat baik dalam Menggali isi dan amanat puisi yang disajikan secara lisan dan tulis dengan tujuan untuk kesenangan.  Perlu bimbingan dalam Mencermati tokoh-tokoh yang terdapat pada teks fiksi. </v>
          </cell>
        </row>
        <row r="19">
          <cell r="B19">
            <v>16</v>
          </cell>
          <cell r="C19" t="str">
            <v>RIDHA RAHMATUL AULA RIDWAN</v>
          </cell>
          <cell r="D19">
            <v>78.458333333333329</v>
          </cell>
          <cell r="E19" t="str">
            <v>C</v>
          </cell>
          <cell r="F19" t="str">
            <v xml:space="preserve">Ananda Ridha Rahmatul Aula Ridwan sangat baik dalam Menggali isi dan amanat puisi yang disajikan secara lisan dan tulis dengan tujuan untuk kesenangan.  Perlu bimbingan dalam Mencermati tokoh-tokoh yang terdapat pada teks fiksi. </v>
          </cell>
        </row>
        <row r="20">
          <cell r="B20">
            <v>17</v>
          </cell>
          <cell r="C20" t="str">
            <v>RIFDA SALSABILA PURNAMA</v>
          </cell>
          <cell r="D20">
            <v>78.458333333333329</v>
          </cell>
          <cell r="E20" t="str">
            <v>C</v>
          </cell>
          <cell r="F20" t="str">
            <v xml:space="preserve">Ananda Rifda Salsabila Purnama sangat baik dalam Menggali isi dan amanat puisi yang disajikan secara lisan dan tulis dengan tujuan untuk kesenangan.  Perlu bimbingan dalam Mencermati tokoh-tokoh yang terdapat pada teks fiksi. </v>
          </cell>
        </row>
        <row r="21">
          <cell r="B21">
            <v>18</v>
          </cell>
          <cell r="C21" t="str">
            <v>RIZKI INTAN KURNIAENDAH</v>
          </cell>
          <cell r="D21">
            <v>78.458333333333329</v>
          </cell>
          <cell r="E21" t="str">
            <v>C</v>
          </cell>
          <cell r="F21" t="str">
            <v xml:space="preserve">Ananda Rizki Intan Kurniaendah sangat baik dalam Menggali isi dan amanat puisi yang disajikan secara lisan dan tulis dengan tujuan untuk kesenangan.  Perlu bimbingan dalam Mencermati tokoh-tokoh yang terdapat pada teks fiksi. </v>
          </cell>
        </row>
        <row r="22">
          <cell r="B22">
            <v>19</v>
          </cell>
          <cell r="C22" t="str">
            <v>RIZKY FIRMANSYAH</v>
          </cell>
          <cell r="D22">
            <v>78.458333333333329</v>
          </cell>
          <cell r="E22" t="str">
            <v>C</v>
          </cell>
          <cell r="F22" t="str">
            <v xml:space="preserve">Ananda Rizky Firmansyah sangat baik dalam Menggali isi dan amanat puisi yang disajikan secara lisan dan tulis dengan tujuan untuk kesenangan.  Perlu bimbingan dalam Mencermati tokoh-tokoh yang terdapat pada teks fiksi. </v>
          </cell>
        </row>
        <row r="23">
          <cell r="B23">
            <v>20</v>
          </cell>
          <cell r="C23" t="str">
            <v>SAFIRA NUR LAYLA RAMADHANI</v>
          </cell>
          <cell r="D23">
            <v>78.458333333333329</v>
          </cell>
          <cell r="E23" t="str">
            <v>C</v>
          </cell>
          <cell r="F23" t="str">
            <v xml:space="preserve">Ananda Safira Nur Layla Ramadhani sangat baik dalam Menggali isi dan amanat puisi yang disajikan secara lisan dan tulis dengan tujuan untuk kesenangan.  Perlu bimbingan dalam Mencermati tokoh-tokoh yang terdapat pada teks fiksi. </v>
          </cell>
        </row>
        <row r="24">
          <cell r="B24">
            <v>21</v>
          </cell>
          <cell r="C24" t="str">
            <v>SHANASTRI RUFAIDA</v>
          </cell>
          <cell r="D24">
            <v>78.458333333333329</v>
          </cell>
          <cell r="E24" t="str">
            <v>C</v>
          </cell>
          <cell r="F24" t="str">
            <v xml:space="preserve">Ananda Shanastri Rufaida sangat baik dalam Menggali isi dan amanat puisi yang disajikan secara lisan dan tulis dengan tujuan untuk kesenangan.  Perlu bimbingan dalam Mencermati tokoh-tokoh yang terdapat pada teks fiksi. </v>
          </cell>
        </row>
        <row r="25">
          <cell r="B25">
            <v>22</v>
          </cell>
          <cell r="C25" t="str">
            <v>SHIAM SAHARA</v>
          </cell>
          <cell r="D25">
            <v>78.458333333333329</v>
          </cell>
          <cell r="E25" t="str">
            <v>C</v>
          </cell>
          <cell r="F25" t="str">
            <v xml:space="preserve">Ananda Shiam Sahara sangat baik dalam Menggali isi dan amanat puisi yang disajikan secara lisan dan tulis dengan tujuan untuk kesenangan.  Perlu bimbingan dalam Mencermati tokoh-tokoh yang terdapat pada teks fiksi. </v>
          </cell>
        </row>
        <row r="26">
          <cell r="B26">
            <v>23</v>
          </cell>
          <cell r="C26" t="str">
            <v>SUSAN APRILIA PUTRI</v>
          </cell>
          <cell r="D26">
            <v>78.458333333333329</v>
          </cell>
          <cell r="E26" t="str">
            <v>C</v>
          </cell>
          <cell r="F26" t="str">
            <v xml:space="preserve">Ananda Susan Aprilia Putri sangat baik dalam Menggali isi dan amanat puisi yang disajikan secara lisan dan tulis dengan tujuan untuk kesenangan.  Perlu bimbingan dalam Mencermati tokoh-tokoh yang terdapat pada teks fiksi. </v>
          </cell>
        </row>
        <row r="27">
          <cell r="B27">
            <v>24</v>
          </cell>
          <cell r="C27" t="str">
            <v>SYIFAUL CHUSNA BANATU ROHMI HADI</v>
          </cell>
          <cell r="D27">
            <v>78.458333333333329</v>
          </cell>
          <cell r="E27" t="str">
            <v>C</v>
          </cell>
          <cell r="F27" t="str">
            <v xml:space="preserve">Ananda Syifaul Chusna Banatu Rohmi Hadi sangat baik dalam Menggali isi dan amanat puisi yang disajikan secara lisan dan tulis dengan tujuan untuk kesenangan.  Perlu bimbingan dalam Mencermati tokoh-tokoh yang terdapat pada teks fiksi. </v>
          </cell>
        </row>
        <row r="28">
          <cell r="B28">
            <v>25</v>
          </cell>
          <cell r="C28" t="str">
            <v>VANESSA VICKY AYU LESTARI</v>
          </cell>
          <cell r="D28">
            <v>78.458333333333329</v>
          </cell>
          <cell r="E28" t="str">
            <v>C</v>
          </cell>
          <cell r="F28" t="str">
            <v xml:space="preserve">Ananda Vanessa Vicky Ayu Lestari sangat baik dalam Menggali isi dan amanat puisi yang disajikan secara lisan dan tulis dengan tujuan untuk kesenangan.  Perlu bimbingan dalam Mencermati tokoh-tokoh yang terdapat pada teks fiksi. </v>
          </cell>
        </row>
        <row r="29">
          <cell r="B29">
            <v>26</v>
          </cell>
          <cell r="C29" t="str">
            <v>WIBI NUR FIRMANSYAH</v>
          </cell>
          <cell r="D29">
            <v>78.458333333333329</v>
          </cell>
          <cell r="E29" t="str">
            <v>C</v>
          </cell>
          <cell r="F29" t="str">
            <v xml:space="preserve">Ananda Wibi Nur Firmansyah sangat baik dalam Menggali isi dan amanat puisi yang disajikan secara lisan dan tulis dengan tujuan untuk kesenangan.  Perlu bimbingan dalam Mencermati tokoh-tokoh yang terdapat pada teks fiksi. </v>
          </cell>
        </row>
        <row r="30">
          <cell r="B30">
            <v>27</v>
          </cell>
          <cell r="C30" t="str">
            <v>ZULFIDA NURUL MAZIDAH</v>
          </cell>
          <cell r="D30">
            <v>78.458333333333329</v>
          </cell>
          <cell r="E30" t="str">
            <v>C</v>
          </cell>
          <cell r="F30" t="str">
            <v xml:space="preserve">Ananda Zulfida Nurul Mazidah sangat baik dalam Menggali isi dan amanat puisi yang disajikan secara lisan dan tulis dengan tujuan untuk kesenangan.  Perlu bimbingan dalam Mencermati tokoh-tokoh yang terdapat pada teks fiksi. </v>
          </cell>
        </row>
        <row r="31">
          <cell r="B31">
            <v>28</v>
          </cell>
          <cell r="C31" t="str">
            <v>AZKA AFINA KHOIRUL IZA</v>
          </cell>
          <cell r="D31">
            <v>78.458333333333329</v>
          </cell>
          <cell r="E31" t="str">
            <v>C</v>
          </cell>
          <cell r="F31" t="str">
            <v xml:space="preserve">Ananda Azka Afina Khoirul Iza sangat baik dalam Menggali isi dan amanat puisi yang disajikan secara lisan dan tulis dengan tujuan untuk kesenangan.  Perlu bimbingan dalam Mencermati tokoh-tokoh yang terdapat pada teks fiksi. </v>
          </cell>
        </row>
        <row r="32">
          <cell r="B32">
            <v>29</v>
          </cell>
          <cell r="C32" t="str">
            <v>BAGUS WIDA KANAKA</v>
          </cell>
          <cell r="D32">
            <v>78.458333333333329</v>
          </cell>
          <cell r="E32" t="str">
            <v>C</v>
          </cell>
          <cell r="F32" t="str">
            <v xml:space="preserve">Ananda Bagus Wida Kanaka sangat baik dalam Menggali isi dan amanat puisi yang disajikan secara lisan dan tulis dengan tujuan untuk kesenangan.  Perlu bimbingan dalam Mencermati tokoh-tokoh yang terdapat pada teks fiksi. </v>
          </cell>
        </row>
        <row r="33">
          <cell r="B33">
            <v>30</v>
          </cell>
          <cell r="C33" t="str">
            <v>DENI FIRYA ATHALLAH PRADINAYA</v>
          </cell>
          <cell r="D33">
            <v>78.458333333333329</v>
          </cell>
          <cell r="E33" t="str">
            <v>C</v>
          </cell>
          <cell r="F33" t="str">
            <v xml:space="preserve">Ananda Deni Firya Athallah Pradinaya sangat baik dalam Menggali isi dan amanat puisi yang disajikan secara lisan dan tulis dengan tujuan untuk kesenangan.  Perlu bimbingan dalam Mencermati tokoh-tokoh yang terdapat pada teks fiksi. </v>
          </cell>
        </row>
        <row r="34">
          <cell r="B34">
            <v>31</v>
          </cell>
          <cell r="C34" t="str">
            <v>DEWI GALUH MULANSARI</v>
          </cell>
          <cell r="D34">
            <v>78.458333333333329</v>
          </cell>
          <cell r="E34" t="str">
            <v>C</v>
          </cell>
          <cell r="F34" t="str">
            <v xml:space="preserve">Ananda Dewi Galuh Mulansari sangat baik dalam Menggali isi dan amanat puisi yang disajikan secara lisan dan tulis dengan tujuan untuk kesenangan.  Perlu bimbingan dalam Mencermati tokoh-tokoh yang terdapat pada teks fiksi. </v>
          </cell>
        </row>
        <row r="35">
          <cell r="B35">
            <v>32</v>
          </cell>
          <cell r="C35" t="str">
            <v>DIAN PUJI LESTARI</v>
          </cell>
          <cell r="D35">
            <v>78.458333333333329</v>
          </cell>
          <cell r="E35" t="str">
            <v>C</v>
          </cell>
          <cell r="F35" t="str">
            <v xml:space="preserve">Ananda Dian Puji Lestari sangat baik dalam Menggali isi dan amanat puisi yang disajikan secara lisan dan tulis dengan tujuan untuk kesenangan.  Perlu bimbingan dalam Mencermati tokoh-tokoh yang terdapat pada teks fiksi. </v>
          </cell>
        </row>
        <row r="36">
          <cell r="B36">
            <v>33</v>
          </cell>
          <cell r="C36" t="str">
            <v>Hafidz Langgeng Prasetyo</v>
          </cell>
          <cell r="D36">
            <v>78.458333333333329</v>
          </cell>
          <cell r="E36" t="str">
            <v>C</v>
          </cell>
          <cell r="F36" t="str">
            <v xml:space="preserve">Ananda Hafidz Langgeng Prasetyo sangat baik dalam Menggali isi dan amanat puisi yang disajikan secara lisan dan tulis dengan tujuan untuk kesenangan.  Perlu bimbingan dalam Mencermati tokoh-tokoh yang terdapat pada teks fiksi. </v>
          </cell>
        </row>
        <row r="37">
          <cell r="B37">
            <v>34</v>
          </cell>
          <cell r="C37" t="str">
            <v>JALU ARTHA AJI MANGGALA HANDOKO</v>
          </cell>
          <cell r="D37">
            <v>78.458333333333329</v>
          </cell>
          <cell r="E37" t="str">
            <v>C</v>
          </cell>
          <cell r="F37" t="str">
            <v xml:space="preserve">Ananda Jalu Artha Aji Manggala Handoko sangat baik dalam Menggali isi dan amanat puisi yang disajikan secara lisan dan tulis dengan tujuan untuk kesenangan.  Perlu bimbingan dalam Mencermati tokoh-tokoh yang terdapat pada teks fiksi. </v>
          </cell>
        </row>
        <row r="38">
          <cell r="B38">
            <v>35</v>
          </cell>
          <cell r="C38" t="str">
            <v>LAURENDHO RADIEFCA MURDIONO</v>
          </cell>
          <cell r="D38">
            <v>78.458333333333329</v>
          </cell>
          <cell r="E38" t="str">
            <v>C</v>
          </cell>
          <cell r="F38" t="str">
            <v xml:space="preserve">Ananda Laurendho Radiefca Murdiono sangat baik dalam Menggali isi dan amanat puisi yang disajikan secara lisan dan tulis dengan tujuan untuk kesenangan.  Perlu bimbingan dalam Mencermati tokoh-tokoh yang terdapat pada teks fiksi. </v>
          </cell>
        </row>
        <row r="39">
          <cell r="B39">
            <v>36</v>
          </cell>
          <cell r="C39" t="str">
            <v>MARSYA MAYDINA DWI RISQITA</v>
          </cell>
          <cell r="D39">
            <v>78.458333333333329</v>
          </cell>
          <cell r="E39" t="str">
            <v>C</v>
          </cell>
          <cell r="F39" t="str">
            <v xml:space="preserve">Ananda Marsya Maydina Dwi Risqita sangat baik dalam Menggali isi dan amanat puisi yang disajikan secara lisan dan tulis dengan tujuan untuk kesenangan.  Perlu bimbingan dalam Mencermati tokoh-tokoh yang terdapat pada teks fiksi. </v>
          </cell>
        </row>
        <row r="40">
          <cell r="B40">
            <v>37</v>
          </cell>
          <cell r="C40" t="str">
            <v>MILA SARASWATI</v>
          </cell>
          <cell r="D40">
            <v>78.458333333333329</v>
          </cell>
          <cell r="E40" t="str">
            <v>C</v>
          </cell>
          <cell r="F40" t="str">
            <v xml:space="preserve">Ananda Mila Saraswati sangat baik dalam Menggali isi dan amanat puisi yang disajikan secara lisan dan tulis dengan tujuan untuk kesenangan.  Perlu bimbingan dalam Mencermati tokoh-tokoh yang terdapat pada teks fiksi. </v>
          </cell>
        </row>
        <row r="41">
          <cell r="B41">
            <v>38</v>
          </cell>
          <cell r="C41" t="str">
            <v>MUHAMMAD ARKAN ALLY RACHMAD</v>
          </cell>
          <cell r="D41">
            <v>78.458333333333329</v>
          </cell>
          <cell r="E41" t="str">
            <v>C</v>
          </cell>
          <cell r="F41" t="str">
            <v xml:space="preserve">Ananda Muhammad Arkan Ally Rachmad sangat baik dalam Menggali isi dan amanat puisi yang disajikan secara lisan dan tulis dengan tujuan untuk kesenangan.  Perlu bimbingan dalam Mencermati tokoh-tokoh yang terdapat pada teks fiksi. </v>
          </cell>
        </row>
        <row r="42">
          <cell r="B42">
            <v>39</v>
          </cell>
          <cell r="C42" t="str">
            <v>MUHAMMAD REVIAN ABDULLOH FAQIH</v>
          </cell>
          <cell r="D42">
            <v>78.458333333333329</v>
          </cell>
          <cell r="E42" t="str">
            <v>C</v>
          </cell>
          <cell r="F42" t="str">
            <v xml:space="preserve">Ananda Muhammad Revian Abdulloh Faqih sangat baik dalam Menggali isi dan amanat puisi yang disajikan secara lisan dan tulis dengan tujuan untuk kesenangan.  Perlu bimbingan dalam Mencermati tokoh-tokoh yang terdapat pada teks fiksi. </v>
          </cell>
        </row>
        <row r="43">
          <cell r="B43">
            <v>40</v>
          </cell>
          <cell r="C43" t="str">
            <v>NABILA AYUNINGTIAS</v>
          </cell>
          <cell r="D43">
            <v>78.458333333333329</v>
          </cell>
          <cell r="E43" t="str">
            <v>C</v>
          </cell>
          <cell r="F43" t="str">
            <v xml:space="preserve">Ananda Nabila Ayuningtias sangat baik dalam Menggali isi dan amanat puisi yang disajikan secara lisan dan tulis dengan tujuan untuk kesenangan.  Perlu bimbingan dalam Mencermati tokoh-tokoh yang terdapat pada teks fiksi. </v>
          </cell>
        </row>
        <row r="44">
          <cell r="B44">
            <v>41</v>
          </cell>
          <cell r="C44" t="str">
            <v>NARESWARI MASAYU PUSPANINGRUM</v>
          </cell>
          <cell r="D44">
            <v>78.458333333333329</v>
          </cell>
          <cell r="E44" t="str">
            <v>C</v>
          </cell>
          <cell r="F44" t="str">
            <v xml:space="preserve">Ananda Nareswari Masayu Puspaningrum sangat baik dalam Menggali isi dan amanat puisi yang disajikan secara lisan dan tulis dengan tujuan untuk kesenangan.  Perlu bimbingan dalam Mencermati tokoh-tokoh yang terdapat pada teks fiksi. </v>
          </cell>
        </row>
        <row r="45">
          <cell r="B45">
            <v>42</v>
          </cell>
          <cell r="C45" t="str">
            <v>NOVA SASMYTA</v>
          </cell>
          <cell r="D45">
            <v>78.458333333333329</v>
          </cell>
          <cell r="E45" t="str">
            <v>C</v>
          </cell>
          <cell r="F45" t="str">
            <v xml:space="preserve">Ananda Nova Sasmyta sangat baik dalam Menggali isi dan amanat puisi yang disajikan secara lisan dan tulis dengan tujuan untuk kesenangan.  Perlu bimbingan dalam Mencermati tokoh-tokoh yang terdapat pada teks fiksi. </v>
          </cell>
        </row>
        <row r="46">
          <cell r="B46">
            <v>43</v>
          </cell>
          <cell r="C46" t="str">
            <v>RIDHA RAHMATUL AULA RIDWAN</v>
          </cell>
          <cell r="D46">
            <v>78.458333333333329</v>
          </cell>
          <cell r="E46" t="str">
            <v>C</v>
          </cell>
          <cell r="F46" t="str">
            <v xml:space="preserve">Ananda Ridha Rahmatul Aula Ridwan sangat baik dalam Menggali isi dan amanat puisi yang disajikan secara lisan dan tulis dengan tujuan untuk kesenangan.  Perlu bimbingan dalam Mencermati tokoh-tokoh yang terdapat pada teks fiksi. </v>
          </cell>
        </row>
        <row r="47">
          <cell r="B47">
            <v>44</v>
          </cell>
          <cell r="C47" t="str">
            <v>RIFDA SALSABILA PURNAMA</v>
          </cell>
          <cell r="D47">
            <v>78.458333333333329</v>
          </cell>
          <cell r="E47" t="str">
            <v>C</v>
          </cell>
          <cell r="F47" t="str">
            <v xml:space="preserve">Ananda Rifda Salsabila Purnama sangat baik dalam Menggali isi dan amanat puisi yang disajikan secara lisan dan tulis dengan tujuan untuk kesenangan.  Perlu bimbingan dalam Mencermati tokoh-tokoh yang terdapat pada teks fiksi. </v>
          </cell>
        </row>
        <row r="48">
          <cell r="B48">
            <v>45</v>
          </cell>
          <cell r="C48" t="str">
            <v>RIZKI INTAN KURNIAENDAH</v>
          </cell>
          <cell r="D48">
            <v>78.458333333333329</v>
          </cell>
          <cell r="E48" t="str">
            <v>C</v>
          </cell>
          <cell r="F48" t="str">
            <v xml:space="preserve">Ananda Rizki Intan Kurniaendah sangat baik dalam Menggali isi dan amanat puisi yang disajikan secara lisan dan tulis dengan tujuan untuk kesenangan.  Perlu bimbingan dalam Mencermati tokoh-tokoh yang terdapat pada teks fiksi. </v>
          </cell>
        </row>
        <row r="49">
          <cell r="B49">
            <v>46</v>
          </cell>
          <cell r="C49" t="str">
            <v>RIZKY FIRMANSYAH</v>
          </cell>
          <cell r="D49">
            <v>78.458333333333329</v>
          </cell>
          <cell r="E49" t="str">
            <v>C</v>
          </cell>
          <cell r="F49" t="str">
            <v xml:space="preserve">Ananda Rizky Firmansyah sangat baik dalam Menggali isi dan amanat puisi yang disajikan secara lisan dan tulis dengan tujuan untuk kesenangan.  Perlu bimbingan dalam Mencermati tokoh-tokoh yang terdapat pada teks fiksi. </v>
          </cell>
        </row>
        <row r="50">
          <cell r="B50">
            <v>47</v>
          </cell>
          <cell r="C50" t="str">
            <v>SAFIRA NUR LAYLA RAMADHANI</v>
          </cell>
          <cell r="D50">
            <v>78.458333333333329</v>
          </cell>
          <cell r="E50" t="str">
            <v>C</v>
          </cell>
          <cell r="F50" t="str">
            <v xml:space="preserve">Ananda Safira Nur Layla Ramadhani sangat baik dalam Menggali isi dan amanat puisi yang disajikan secara lisan dan tulis dengan tujuan untuk kesenangan.  Perlu bimbingan dalam Mencermati tokoh-tokoh yang terdapat pada teks fiksi. </v>
          </cell>
        </row>
        <row r="51">
          <cell r="B51">
            <v>48</v>
          </cell>
          <cell r="C51" t="str">
            <v>SHANASTRI RUFAIDA</v>
          </cell>
          <cell r="D51">
            <v>78.458333333333329</v>
          </cell>
          <cell r="E51" t="str">
            <v>C</v>
          </cell>
          <cell r="F51" t="str">
            <v xml:space="preserve">Ananda Shanastri Rufaida sangat baik dalam Menggali isi dan amanat puisi yang disajikan secara lisan dan tulis dengan tujuan untuk kesenangan.  Perlu bimbingan dalam Mencermati tokoh-tokoh yang terdapat pada teks fiksi. </v>
          </cell>
        </row>
        <row r="52">
          <cell r="B52">
            <v>49</v>
          </cell>
          <cell r="C52" t="str">
            <v>SHIAM SAHARA</v>
          </cell>
          <cell r="D52">
            <v>78.458333333333329</v>
          </cell>
          <cell r="E52" t="str">
            <v>C</v>
          </cell>
          <cell r="F52" t="str">
            <v xml:space="preserve">Ananda Shiam Sahara sangat baik dalam Menggali isi dan amanat puisi yang disajikan secara lisan dan tulis dengan tujuan untuk kesenangan.  Perlu bimbingan dalam Mencermati tokoh-tokoh yang terdapat pada teks fiksi. </v>
          </cell>
        </row>
        <row r="53">
          <cell r="B53">
            <v>50</v>
          </cell>
          <cell r="C53" t="str">
            <v>SUSAN APRILIA PUTRI</v>
          </cell>
          <cell r="D53">
            <v>78.458333333333329</v>
          </cell>
          <cell r="E53" t="str">
            <v>C</v>
          </cell>
          <cell r="F53" t="str">
            <v xml:space="preserve">Ananda Susan Aprilia Putri sangat baik dalam Menggali isi dan amanat puisi yang disajikan secara lisan dan tulis dengan tujuan untuk kesenangan.  Perlu bimbingan dalam Mencermati tokoh-tokoh yang terdapat pada teks fiksi. </v>
          </cell>
        </row>
      </sheetData>
      <sheetData sheetId="37"/>
      <sheetData sheetId="38"/>
      <sheetData sheetId="39">
        <row r="4">
          <cell r="B4">
            <v>1</v>
          </cell>
          <cell r="C4" t="str">
            <v>AZKA AFINA KHOIRUL IZA</v>
          </cell>
          <cell r="D4">
            <v>83.333333333333329</v>
          </cell>
          <cell r="E4" t="str">
            <v>B</v>
          </cell>
          <cell r="F4" t="str">
            <v xml:space="preserve">Ananda Azka Afina Khoirul Iza baik dalam menggambar dan membentuk tiga dimensi.  Baik dalam menggambar dan membentuk tiga dimensi. </v>
          </cell>
        </row>
        <row r="5">
          <cell r="B5">
            <v>2</v>
          </cell>
          <cell r="C5" t="str">
            <v>BAGUS WIDA KANAKA</v>
          </cell>
          <cell r="D5">
            <v>83.333333333333329</v>
          </cell>
          <cell r="E5" t="str">
            <v>B</v>
          </cell>
          <cell r="F5" t="str">
            <v xml:space="preserve">Ananda Bagus Wida Kanaka baik dalam menggambar dan membentuk tiga dimensi.  Baik dalam menggambar dan membentuk tiga dimensi. </v>
          </cell>
        </row>
        <row r="6">
          <cell r="B6">
            <v>3</v>
          </cell>
          <cell r="C6" t="str">
            <v>DENI FIRYA ATHALLAH PRADINAYA</v>
          </cell>
          <cell r="D6">
            <v>83.333333333333329</v>
          </cell>
          <cell r="E6" t="str">
            <v>B</v>
          </cell>
          <cell r="F6" t="str">
            <v xml:space="preserve">Ananda Deni Firya Athallah Pradinaya baik dalam menggambar dan membentuk tiga dimensi.  Baik dalam menggambar dan membentuk tiga dimensi. </v>
          </cell>
        </row>
        <row r="7">
          <cell r="B7">
            <v>4</v>
          </cell>
          <cell r="C7" t="str">
            <v>DEWI GALUH MULANSARI</v>
          </cell>
          <cell r="D7">
            <v>83.333333333333329</v>
          </cell>
          <cell r="E7" t="str">
            <v>B</v>
          </cell>
          <cell r="F7" t="str">
            <v xml:space="preserve">Ananda Dewi Galuh Mulansari baik dalam menggambar dan membentuk tiga dimensi.  Baik dalam menggambar dan membentuk tiga dimensi. </v>
          </cell>
        </row>
        <row r="8">
          <cell r="B8">
            <v>5</v>
          </cell>
          <cell r="C8" t="str">
            <v>DIAN PUJI LESTARI</v>
          </cell>
          <cell r="D8">
            <v>83.333333333333329</v>
          </cell>
          <cell r="E8" t="str">
            <v>B</v>
          </cell>
          <cell r="F8" t="str">
            <v xml:space="preserve">Ananda Dian Puji Lestari baik dalam menggambar dan membentuk tiga dimensi.  Baik dalam menggambar dan membentuk tiga dimensi. </v>
          </cell>
        </row>
        <row r="9">
          <cell r="B9">
            <v>6</v>
          </cell>
          <cell r="C9" t="str">
            <v>Hafidz Langgeng Prasetyo</v>
          </cell>
          <cell r="D9">
            <v>83.333333333333329</v>
          </cell>
          <cell r="E9" t="str">
            <v>B</v>
          </cell>
          <cell r="F9" t="str">
            <v xml:space="preserve">Ananda Hafidz Langgeng Prasetyo baik dalam menggambar dan membentuk tiga dimensi.  Baik dalam menggambar dan membentuk tiga dimensi. </v>
          </cell>
        </row>
        <row r="10">
          <cell r="B10">
            <v>7</v>
          </cell>
          <cell r="C10" t="str">
            <v>JALU ARTHA AJI MANGGALA HANDOKO</v>
          </cell>
          <cell r="D10">
            <v>83.333333333333329</v>
          </cell>
          <cell r="E10" t="str">
            <v>B</v>
          </cell>
          <cell r="F10" t="str">
            <v xml:space="preserve">Ananda Jalu Artha Aji Manggala Handoko baik dalam menggambar dan membentuk tiga dimensi.  Baik dalam menggambar dan membentuk tiga dimensi. </v>
          </cell>
        </row>
        <row r="11">
          <cell r="B11">
            <v>8</v>
          </cell>
          <cell r="C11" t="str">
            <v>LAURENDHO RADIEFCA MURDIONO</v>
          </cell>
          <cell r="D11">
            <v>83.333333333333329</v>
          </cell>
          <cell r="E11" t="str">
            <v>B</v>
          </cell>
          <cell r="F11" t="str">
            <v xml:space="preserve">Ananda Laurendho Radiefca Murdiono baik dalam menggambar dan membentuk tiga dimensi.  Baik dalam menggambar dan membentuk tiga dimensi. </v>
          </cell>
        </row>
        <row r="12">
          <cell r="B12">
            <v>9</v>
          </cell>
          <cell r="C12" t="str">
            <v>MARSYA MAYDINA DWI RISQITA</v>
          </cell>
          <cell r="D12">
            <v>83.333333333333329</v>
          </cell>
          <cell r="E12" t="str">
            <v>B</v>
          </cell>
          <cell r="F12" t="str">
            <v xml:space="preserve">Ananda Marsya Maydina Dwi Risqita baik dalam menggambar dan membentuk tiga dimensi.  Baik dalam menggambar dan membentuk tiga dimensi. </v>
          </cell>
        </row>
        <row r="13">
          <cell r="B13">
            <v>10</v>
          </cell>
          <cell r="C13" t="str">
            <v>MILA SARASWATI</v>
          </cell>
          <cell r="D13">
            <v>83.333333333333329</v>
          </cell>
          <cell r="E13" t="str">
            <v>B</v>
          </cell>
          <cell r="F13" t="str">
            <v xml:space="preserve">Ananda Mila Saraswati baik dalam menggambar dan membentuk tiga dimensi.  Baik dalam menggambar dan membentuk tiga dimensi. </v>
          </cell>
        </row>
        <row r="14">
          <cell r="B14">
            <v>11</v>
          </cell>
          <cell r="C14" t="str">
            <v>MUHAMMAD ARKAN ALLY RACHMAD</v>
          </cell>
          <cell r="D14">
            <v>83.333333333333329</v>
          </cell>
          <cell r="E14" t="str">
            <v>B</v>
          </cell>
          <cell r="F14" t="str">
            <v xml:space="preserve">Ananda Muhammad Arkan Ally Rachmad baik dalam menggambar dan membentuk tiga dimensi.  Baik dalam menggambar dan membentuk tiga dimensi. </v>
          </cell>
        </row>
        <row r="15">
          <cell r="B15">
            <v>12</v>
          </cell>
          <cell r="C15" t="str">
            <v>MUHAMMAD REVIAN ABDULLOH FAQIH</v>
          </cell>
          <cell r="D15">
            <v>83.333333333333329</v>
          </cell>
          <cell r="E15" t="str">
            <v>B</v>
          </cell>
          <cell r="F15" t="str">
            <v xml:space="preserve">Ananda Muhammad Revian Abdulloh Faqih baik dalam menggambar dan membentuk tiga dimensi.  Baik dalam menggambar dan membentuk tiga dimensi. </v>
          </cell>
        </row>
        <row r="16">
          <cell r="B16">
            <v>13</v>
          </cell>
          <cell r="C16" t="str">
            <v>NABILA AYUNINGTIAS</v>
          </cell>
          <cell r="D16">
            <v>83.333333333333329</v>
          </cell>
          <cell r="E16" t="str">
            <v>B</v>
          </cell>
          <cell r="F16" t="str">
            <v xml:space="preserve">Ananda Nabila Ayuningtias baik dalam menggambar dan membentuk tiga dimensi.  Baik dalam menggambar dan membentuk tiga dimensi. </v>
          </cell>
        </row>
        <row r="17">
          <cell r="B17">
            <v>14</v>
          </cell>
          <cell r="C17" t="str">
            <v>NARESWARI MASAYU PUSPANINGRUM</v>
          </cell>
          <cell r="D17">
            <v>83.333333333333329</v>
          </cell>
          <cell r="E17" t="str">
            <v>B</v>
          </cell>
          <cell r="F17" t="str">
            <v xml:space="preserve">Ananda Nareswari Masayu Puspaningrum baik dalam menggambar dan membentuk tiga dimensi.  Baik dalam menggambar dan membentuk tiga dimensi. </v>
          </cell>
        </row>
        <row r="18">
          <cell r="B18">
            <v>15</v>
          </cell>
          <cell r="C18" t="str">
            <v>NOVA SASMYTA</v>
          </cell>
          <cell r="D18">
            <v>83.333333333333329</v>
          </cell>
          <cell r="E18" t="str">
            <v>B</v>
          </cell>
          <cell r="F18" t="str">
            <v xml:space="preserve">Ananda Nova Sasmyta baik dalam menggambar dan membentuk tiga dimensi.  Baik dalam menggambar dan membentuk tiga dimensi. </v>
          </cell>
        </row>
        <row r="19">
          <cell r="B19">
            <v>16</v>
          </cell>
          <cell r="C19" t="str">
            <v>RIDHA RAHMATUL AULA RIDWAN</v>
          </cell>
          <cell r="D19">
            <v>83.333333333333329</v>
          </cell>
          <cell r="E19" t="str">
            <v>B</v>
          </cell>
          <cell r="F19" t="str">
            <v xml:space="preserve">Ananda Ridha Rahmatul Aula Ridwan baik dalam menggambar dan membentuk tiga dimensi.  Baik dalam menggambar dan membentuk tiga dimensi. </v>
          </cell>
        </row>
        <row r="20">
          <cell r="B20">
            <v>17</v>
          </cell>
          <cell r="C20" t="str">
            <v>RIFDA SALSABILA PURNAMA</v>
          </cell>
          <cell r="D20">
            <v>83.333333333333329</v>
          </cell>
          <cell r="E20" t="str">
            <v>B</v>
          </cell>
          <cell r="F20" t="str">
            <v xml:space="preserve">Ananda Rifda Salsabila Purnama baik dalam menggambar dan membentuk tiga dimensi.  Baik dalam menggambar dan membentuk tiga dimensi. </v>
          </cell>
        </row>
        <row r="21">
          <cell r="B21">
            <v>18</v>
          </cell>
          <cell r="C21" t="str">
            <v>RIZKI INTAN KURNIAENDAH</v>
          </cell>
          <cell r="D21">
            <v>83.333333333333329</v>
          </cell>
          <cell r="E21" t="str">
            <v>B</v>
          </cell>
          <cell r="F21" t="str">
            <v xml:space="preserve">Ananda Rizki Intan Kurniaendah baik dalam menggambar dan membentuk tiga dimensi.  Baik dalam menggambar dan membentuk tiga dimensi. </v>
          </cell>
        </row>
        <row r="22">
          <cell r="B22">
            <v>19</v>
          </cell>
          <cell r="C22" t="str">
            <v>RIZKY FIRMANSYAH</v>
          </cell>
          <cell r="D22">
            <v>83.333333333333329</v>
          </cell>
          <cell r="E22" t="str">
            <v>B</v>
          </cell>
          <cell r="F22" t="str">
            <v xml:space="preserve">Ananda Rizky Firmansyah baik dalam menggambar dan membentuk tiga dimensi.  Baik dalam menggambar dan membentuk tiga dimensi. </v>
          </cell>
        </row>
        <row r="23">
          <cell r="B23">
            <v>20</v>
          </cell>
          <cell r="C23" t="str">
            <v>SAFIRA NUR LAYLA RAMADHANI</v>
          </cell>
          <cell r="D23">
            <v>83.333333333333329</v>
          </cell>
          <cell r="E23" t="str">
            <v>B</v>
          </cell>
          <cell r="F23" t="str">
            <v xml:space="preserve">Ananda Safira Nur Layla Ramadhani baik dalam menggambar dan membentuk tiga dimensi.  Baik dalam menggambar dan membentuk tiga dimensi. </v>
          </cell>
        </row>
        <row r="24">
          <cell r="B24">
            <v>21</v>
          </cell>
          <cell r="C24" t="str">
            <v>SHANASTRI RUFAIDA</v>
          </cell>
          <cell r="D24">
            <v>83.333333333333329</v>
          </cell>
          <cell r="E24" t="str">
            <v>B</v>
          </cell>
          <cell r="F24" t="str">
            <v xml:space="preserve">Ananda Shanastri Rufaida baik dalam menggambar dan membentuk tiga dimensi.  Baik dalam menggambar dan membentuk tiga dimensi. </v>
          </cell>
        </row>
        <row r="25">
          <cell r="B25">
            <v>22</v>
          </cell>
          <cell r="C25" t="str">
            <v>SHIAM SAHARA</v>
          </cell>
          <cell r="D25">
            <v>83.333333333333329</v>
          </cell>
          <cell r="E25" t="str">
            <v>B</v>
          </cell>
          <cell r="F25" t="str">
            <v xml:space="preserve">Ananda Shiam Sahara baik dalam menggambar dan membentuk tiga dimensi.  Baik dalam menggambar dan membentuk tiga dimensi. </v>
          </cell>
        </row>
        <row r="26">
          <cell r="B26">
            <v>23</v>
          </cell>
          <cell r="C26" t="str">
            <v>SUSAN APRILIA PUTRI</v>
          </cell>
          <cell r="D26">
            <v>83.333333333333329</v>
          </cell>
          <cell r="E26" t="str">
            <v>B</v>
          </cell>
          <cell r="F26" t="str">
            <v xml:space="preserve">Ananda Susan Aprilia Putri baik dalam menggambar dan membentuk tiga dimensi.  Baik dalam menggambar dan membentuk tiga dimensi. </v>
          </cell>
        </row>
        <row r="27">
          <cell r="B27">
            <v>24</v>
          </cell>
          <cell r="C27" t="str">
            <v>SYIFAUL CHUSNA BANATU ROHMI HADI</v>
          </cell>
          <cell r="D27">
            <v>83.333333333333329</v>
          </cell>
          <cell r="E27" t="str">
            <v>B</v>
          </cell>
          <cell r="F27" t="str">
            <v xml:space="preserve">Ananda Syifaul Chusna Banatu Rohmi Hadi baik dalam menggambar dan membentuk tiga dimensi.  Baik dalam menggambar dan membentuk tiga dimensi. </v>
          </cell>
        </row>
        <row r="28">
          <cell r="B28">
            <v>25</v>
          </cell>
          <cell r="C28" t="str">
            <v>VANESSA VICKY AYU LESTARI</v>
          </cell>
          <cell r="D28">
            <v>83.333333333333329</v>
          </cell>
          <cell r="E28" t="str">
            <v>B</v>
          </cell>
          <cell r="F28" t="str">
            <v xml:space="preserve">Ananda Vanessa Vicky Ayu Lestari baik dalam menggambar dan membentuk tiga dimensi.  Baik dalam menggambar dan membentuk tiga dimensi. </v>
          </cell>
        </row>
        <row r="29">
          <cell r="B29">
            <v>26</v>
          </cell>
          <cell r="C29" t="str">
            <v>WIBI NUR FIRMANSYAH</v>
          </cell>
          <cell r="D29">
            <v>83.333333333333329</v>
          </cell>
          <cell r="E29" t="str">
            <v>B</v>
          </cell>
          <cell r="F29" t="str">
            <v xml:space="preserve">Ananda Wibi Nur Firmansyah baik dalam menggambar dan membentuk tiga dimensi.  Baik dalam menggambar dan membentuk tiga dimensi. </v>
          </cell>
        </row>
        <row r="30">
          <cell r="B30">
            <v>27</v>
          </cell>
          <cell r="C30" t="str">
            <v>ZULFIDA NURUL MAZIDAH</v>
          </cell>
          <cell r="D30">
            <v>83.333333333333329</v>
          </cell>
          <cell r="E30" t="str">
            <v>B</v>
          </cell>
          <cell r="F30" t="str">
            <v xml:space="preserve">Ananda Zulfida Nurul Mazidah baik dalam menggambar dan membentuk tiga dimensi.  Baik dalam menggambar dan membentuk tiga dimensi. </v>
          </cell>
        </row>
        <row r="31">
          <cell r="B31">
            <v>28</v>
          </cell>
          <cell r="C31" t="str">
            <v>AZKA AFINA KHOIRUL IZA</v>
          </cell>
          <cell r="D31">
            <v>83.333333333333329</v>
          </cell>
          <cell r="E31" t="str">
            <v>B</v>
          </cell>
          <cell r="F31" t="str">
            <v xml:space="preserve">Ananda Azka Afina Khoirul Iza baik dalam menggambar dan membentuk tiga dimensi.  Baik dalam menggambar dan membentuk tiga dimensi. </v>
          </cell>
        </row>
        <row r="32">
          <cell r="B32">
            <v>29</v>
          </cell>
          <cell r="C32" t="str">
            <v>BAGUS WIDA KANAKA</v>
          </cell>
          <cell r="D32">
            <v>83.333333333333329</v>
          </cell>
          <cell r="E32" t="str">
            <v>B</v>
          </cell>
          <cell r="F32" t="str">
            <v xml:space="preserve">Ananda Bagus Wida Kanaka baik dalam menggambar dan membentuk tiga dimensi.  Baik dalam menggambar dan membentuk tiga dimensi. </v>
          </cell>
        </row>
        <row r="33">
          <cell r="B33">
            <v>30</v>
          </cell>
          <cell r="C33" t="str">
            <v>DENI FIRYA ATHALLAH PRADINAYA</v>
          </cell>
          <cell r="D33">
            <v>83.333333333333329</v>
          </cell>
          <cell r="E33" t="str">
            <v>B</v>
          </cell>
          <cell r="F33" t="str">
            <v xml:space="preserve">Ananda Deni Firya Athallah Pradinaya baik dalam menggambar dan membentuk tiga dimensi.  Baik dalam menggambar dan membentuk tiga dimensi. </v>
          </cell>
        </row>
        <row r="34">
          <cell r="B34">
            <v>31</v>
          </cell>
          <cell r="C34" t="str">
            <v>DEWI GALUH MULANSARI</v>
          </cell>
          <cell r="D34">
            <v>83.333333333333329</v>
          </cell>
          <cell r="E34" t="str">
            <v>B</v>
          </cell>
          <cell r="F34" t="str">
            <v xml:space="preserve">Ananda Dewi Galuh Mulansari baik dalam menggambar dan membentuk tiga dimensi.  Baik dalam menggambar dan membentuk tiga dimensi. </v>
          </cell>
        </row>
        <row r="35">
          <cell r="B35">
            <v>32</v>
          </cell>
          <cell r="C35" t="str">
            <v>DIAN PUJI LESTARI</v>
          </cell>
          <cell r="D35">
            <v>83.333333333333329</v>
          </cell>
          <cell r="E35" t="str">
            <v>B</v>
          </cell>
          <cell r="F35" t="str">
            <v xml:space="preserve">Ananda Dian Puji Lestari baik dalam menggambar dan membentuk tiga dimensi.  Baik dalam menggambar dan membentuk tiga dimensi. </v>
          </cell>
        </row>
        <row r="36">
          <cell r="B36">
            <v>33</v>
          </cell>
          <cell r="C36" t="str">
            <v>Hafidz Langgeng Prasetyo</v>
          </cell>
          <cell r="D36">
            <v>83.333333333333329</v>
          </cell>
          <cell r="E36" t="str">
            <v>B</v>
          </cell>
          <cell r="F36" t="str">
            <v xml:space="preserve">Ananda Hafidz Langgeng Prasetyo baik dalam menggambar dan membentuk tiga dimensi.  Baik dalam menggambar dan membentuk tiga dimensi. </v>
          </cell>
        </row>
        <row r="37">
          <cell r="B37">
            <v>34</v>
          </cell>
          <cell r="C37" t="str">
            <v>JALU ARTHA AJI MANGGALA HANDOKO</v>
          </cell>
          <cell r="D37">
            <v>83.333333333333329</v>
          </cell>
          <cell r="E37" t="str">
            <v>B</v>
          </cell>
          <cell r="F37" t="str">
            <v xml:space="preserve">Ananda Jalu Artha Aji Manggala Handoko baik dalam menggambar dan membentuk tiga dimensi.  Baik dalam menggambar dan membentuk tiga dimensi. </v>
          </cell>
        </row>
        <row r="38">
          <cell r="B38">
            <v>35</v>
          </cell>
          <cell r="C38" t="str">
            <v>LAURENDHO RADIEFCA MURDIONO</v>
          </cell>
          <cell r="D38">
            <v>83.333333333333329</v>
          </cell>
          <cell r="E38" t="str">
            <v>B</v>
          </cell>
          <cell r="F38" t="str">
            <v xml:space="preserve">Ananda Laurendho Radiefca Murdiono baik dalam menggambar dan membentuk tiga dimensi.  Baik dalam menggambar dan membentuk tiga dimensi. </v>
          </cell>
        </row>
        <row r="39">
          <cell r="B39">
            <v>36</v>
          </cell>
          <cell r="C39" t="str">
            <v>MARSYA MAYDINA DWI RISQITA</v>
          </cell>
          <cell r="D39">
            <v>83.333333333333329</v>
          </cell>
          <cell r="E39" t="str">
            <v>B</v>
          </cell>
          <cell r="F39" t="str">
            <v xml:space="preserve">Ananda Marsya Maydina Dwi Risqita baik dalam menggambar dan membentuk tiga dimensi.  Baik dalam menggambar dan membentuk tiga dimensi. </v>
          </cell>
        </row>
        <row r="40">
          <cell r="B40">
            <v>37</v>
          </cell>
          <cell r="C40" t="str">
            <v>MILA SARASWATI</v>
          </cell>
          <cell r="D40">
            <v>83.333333333333329</v>
          </cell>
          <cell r="E40" t="str">
            <v>B</v>
          </cell>
          <cell r="F40" t="str">
            <v xml:space="preserve">Ananda Mila Saraswati baik dalam menggambar dan membentuk tiga dimensi.  Baik dalam menggambar dan membentuk tiga dimensi. </v>
          </cell>
        </row>
        <row r="41">
          <cell r="B41">
            <v>38</v>
          </cell>
          <cell r="C41" t="str">
            <v>MUHAMMAD ARKAN ALLY RACHMAD</v>
          </cell>
          <cell r="D41">
            <v>83.333333333333329</v>
          </cell>
          <cell r="E41" t="str">
            <v>B</v>
          </cell>
          <cell r="F41" t="str">
            <v xml:space="preserve">Ananda Muhammad Arkan Ally Rachmad baik dalam menggambar dan membentuk tiga dimensi.  Baik dalam menggambar dan membentuk tiga dimensi. </v>
          </cell>
        </row>
        <row r="42">
          <cell r="B42">
            <v>39</v>
          </cell>
          <cell r="C42" t="str">
            <v>MUHAMMAD REVIAN ABDULLOH FAQIH</v>
          </cell>
          <cell r="D42">
            <v>83.333333333333329</v>
          </cell>
          <cell r="E42" t="str">
            <v>B</v>
          </cell>
          <cell r="F42" t="str">
            <v xml:space="preserve">Ananda Muhammad Revian Abdulloh Faqih baik dalam menggambar dan membentuk tiga dimensi.  Baik dalam menggambar dan membentuk tiga dimensi. </v>
          </cell>
        </row>
        <row r="43">
          <cell r="B43">
            <v>40</v>
          </cell>
          <cell r="C43" t="str">
            <v>NABILA AYUNINGTIAS</v>
          </cell>
          <cell r="D43">
            <v>83.333333333333329</v>
          </cell>
          <cell r="E43" t="str">
            <v>B</v>
          </cell>
          <cell r="F43" t="str">
            <v xml:space="preserve">Ananda Nabila Ayuningtias baik dalam menggambar dan membentuk tiga dimensi.  Baik dalam menggambar dan membentuk tiga dimensi. </v>
          </cell>
        </row>
        <row r="44">
          <cell r="B44">
            <v>41</v>
          </cell>
          <cell r="C44" t="str">
            <v>NARESWARI MASAYU PUSPANINGRUM</v>
          </cell>
          <cell r="D44">
            <v>83.333333333333329</v>
          </cell>
          <cell r="E44" t="str">
            <v>B</v>
          </cell>
          <cell r="F44" t="str">
            <v xml:space="preserve">Ananda Nareswari Masayu Puspaningrum baik dalam menggambar dan membentuk tiga dimensi.  Baik dalam menggambar dan membentuk tiga dimensi. </v>
          </cell>
        </row>
        <row r="45">
          <cell r="B45">
            <v>42</v>
          </cell>
          <cell r="C45" t="str">
            <v>NOVA SASMYTA</v>
          </cell>
          <cell r="D45">
            <v>83.333333333333329</v>
          </cell>
          <cell r="E45" t="str">
            <v>B</v>
          </cell>
          <cell r="F45" t="str">
            <v xml:space="preserve">Ananda Nova Sasmyta baik dalam menggambar dan membentuk tiga dimensi.  Baik dalam menggambar dan membentuk tiga dimensi. </v>
          </cell>
        </row>
        <row r="46">
          <cell r="B46">
            <v>43</v>
          </cell>
          <cell r="C46" t="str">
            <v>RIDHA RAHMATUL AULA RIDWAN</v>
          </cell>
          <cell r="D46">
            <v>83.333333333333329</v>
          </cell>
          <cell r="E46" t="str">
            <v>B</v>
          </cell>
          <cell r="F46" t="str">
            <v xml:space="preserve">Ananda Ridha Rahmatul Aula Ridwan baik dalam menggambar dan membentuk tiga dimensi.  Baik dalam menggambar dan membentuk tiga dimensi. </v>
          </cell>
        </row>
        <row r="47">
          <cell r="B47">
            <v>44</v>
          </cell>
          <cell r="C47" t="str">
            <v>RIFDA SALSABILA PURNAMA</v>
          </cell>
          <cell r="D47">
            <v>83.333333333333329</v>
          </cell>
          <cell r="E47" t="str">
            <v>B</v>
          </cell>
          <cell r="F47" t="str">
            <v xml:space="preserve">Ananda Rifda Salsabila Purnama baik dalam menggambar dan membentuk tiga dimensi.  Baik dalam menggambar dan membentuk tiga dimensi. </v>
          </cell>
        </row>
        <row r="48">
          <cell r="B48">
            <v>45</v>
          </cell>
          <cell r="C48" t="str">
            <v>RIZKI INTAN KURNIAENDAH</v>
          </cell>
          <cell r="D48">
            <v>83.333333333333329</v>
          </cell>
          <cell r="E48" t="str">
            <v>B</v>
          </cell>
          <cell r="F48" t="str">
            <v xml:space="preserve">Ananda Rizki Intan Kurniaendah baik dalam menggambar dan membentuk tiga dimensi.  Baik dalam menggambar dan membentuk tiga dimensi. </v>
          </cell>
        </row>
        <row r="49">
          <cell r="B49">
            <v>46</v>
          </cell>
          <cell r="C49" t="str">
            <v>RIZKY FIRMANSYAH</v>
          </cell>
          <cell r="D49">
            <v>83.333333333333329</v>
          </cell>
          <cell r="E49" t="str">
            <v>B</v>
          </cell>
          <cell r="F49" t="str">
            <v xml:space="preserve">Ananda Rizky Firmansyah baik dalam menggambar dan membentuk tiga dimensi.  Baik dalam menggambar dan membentuk tiga dimensi. </v>
          </cell>
        </row>
        <row r="50">
          <cell r="B50">
            <v>47</v>
          </cell>
          <cell r="C50" t="str">
            <v>SAFIRA NUR LAYLA RAMADHANI</v>
          </cell>
          <cell r="D50">
            <v>83.333333333333329</v>
          </cell>
          <cell r="E50" t="str">
            <v>B</v>
          </cell>
          <cell r="F50" t="str">
            <v xml:space="preserve">Ananda Safira Nur Layla Ramadhani baik dalam menggambar dan membentuk tiga dimensi.  Baik dalam menggambar dan membentuk tiga dimensi. </v>
          </cell>
        </row>
        <row r="51">
          <cell r="B51">
            <v>48</v>
          </cell>
          <cell r="C51" t="str">
            <v>SHANASTRI RUFAIDA</v>
          </cell>
          <cell r="D51">
            <v>83.333333333333329</v>
          </cell>
          <cell r="E51" t="str">
            <v>B</v>
          </cell>
          <cell r="F51" t="str">
            <v xml:space="preserve">Ananda Shanastri Rufaida baik dalam menggambar dan membentuk tiga dimensi.  Baik dalam menggambar dan membentuk tiga dimensi. </v>
          </cell>
        </row>
        <row r="52">
          <cell r="B52">
            <v>49</v>
          </cell>
          <cell r="C52" t="str">
            <v>SHIAM SAHARA</v>
          </cell>
          <cell r="D52">
            <v>83.333333333333329</v>
          </cell>
          <cell r="E52" t="str">
            <v>B</v>
          </cell>
          <cell r="F52" t="str">
            <v xml:space="preserve">Ananda Shiam Sahara baik dalam menggambar dan membentuk tiga dimensi.  Baik dalam menggambar dan membentuk tiga dimensi. </v>
          </cell>
        </row>
        <row r="53">
          <cell r="B53">
            <v>50</v>
          </cell>
          <cell r="C53" t="str">
            <v>SUSAN APRILIA PUTRI</v>
          </cell>
          <cell r="D53">
            <v>83.333333333333329</v>
          </cell>
          <cell r="E53" t="str">
            <v>B</v>
          </cell>
          <cell r="F53" t="str">
            <v xml:space="preserve">Ananda Susan Aprilia Putri baik dalam menggambar dan membentuk tiga dimensi.  Baik dalam menggambar dan membentuk tiga dimensi. </v>
          </cell>
        </row>
      </sheetData>
      <sheetData sheetId="40"/>
      <sheetData sheetId="41">
        <row r="4">
          <cell r="B4">
            <v>1</v>
          </cell>
          <cell r="C4" t="str">
            <v>AZKA AFINA KHOIRUL IZA</v>
          </cell>
          <cell r="D4">
            <v>83.333333333333329</v>
          </cell>
          <cell r="E4" t="str">
            <v>B</v>
          </cell>
          <cell r="F4" t="str">
            <v>Ananda Azka Afina Khoirul Iza baik dalam Menyajikan hasil identifikasi karakteristik ruang dan pemanfaatan sumber daya alam untuk kesejahteraan masyarakat dari tingkat kota/kabupaten sampai tingkat provinsi..  Baik dalam Menyajikan hasil identifikasi kara</v>
          </cell>
        </row>
        <row r="5">
          <cell r="B5">
            <v>2</v>
          </cell>
          <cell r="C5" t="str">
            <v>BAGUS WIDA KANAKA</v>
          </cell>
          <cell r="D5">
            <v>83.333333333333329</v>
          </cell>
          <cell r="E5" t="str">
            <v>B</v>
          </cell>
          <cell r="F5" t="str">
            <v>Ananda Bagus Wida Kanaka baik dalam Menyajikan hasil identifikasi karakteristik ruang dan pemanfaatan sumber daya alam untuk kesejahteraan masyarakat dari tingkat kota/kabupaten sampai tingkat provinsi..  Baik dalam Menyajikan hasil identifikasi karakteri</v>
          </cell>
        </row>
        <row r="6">
          <cell r="B6">
            <v>3</v>
          </cell>
          <cell r="C6" t="str">
            <v>DENI FIRYA ATHALLAH PRADINAYA</v>
          </cell>
          <cell r="D6">
            <v>83.333333333333329</v>
          </cell>
          <cell r="E6" t="str">
            <v>B</v>
          </cell>
          <cell r="F6" t="str">
            <v>Ananda Deni Firya Athallah Pradinaya baik dalam Menyajikan hasil identifikasi karakteristik ruang dan pemanfaatan sumber daya alam untuk kesejahteraan masyarakat dari tingkat kota/kabupaten sampai tingkat provinsi..  Baik dalam Menyajikan hasil identifika</v>
          </cell>
        </row>
        <row r="7">
          <cell r="B7">
            <v>4</v>
          </cell>
          <cell r="C7" t="str">
            <v>DEWI GALUH MULANSARI</v>
          </cell>
          <cell r="D7">
            <v>83.333333333333329</v>
          </cell>
          <cell r="E7" t="str">
            <v>B</v>
          </cell>
          <cell r="F7" t="str">
            <v>Ananda Dewi Galuh Mulansari baik dalam Menyajikan hasil identifikasi karakteristik ruang dan pemanfaatan sumber daya alam untuk kesejahteraan masyarakat dari tingkat kota/kabupaten sampai tingkat provinsi..  Baik dalam Menyajikan hasil identifikasi karakt</v>
          </cell>
        </row>
        <row r="8">
          <cell r="B8">
            <v>5</v>
          </cell>
          <cell r="C8" t="str">
            <v>DIAN PUJI LESTARI</v>
          </cell>
          <cell r="D8">
            <v>83.333333333333329</v>
          </cell>
          <cell r="E8" t="str">
            <v>B</v>
          </cell>
          <cell r="F8" t="str">
            <v>Ananda Dian Puji Lestari baik dalam Menyajikan hasil identifikasi karakteristik ruang dan pemanfaatan sumber daya alam untuk kesejahteraan masyarakat dari tingkat kota/kabupaten sampai tingkat provinsi..  Baik dalam Menyajikan hasil identifikasi karakteri</v>
          </cell>
        </row>
        <row r="9">
          <cell r="B9">
            <v>6</v>
          </cell>
          <cell r="C9" t="str">
            <v>Hafidz Langgeng Prasetyo</v>
          </cell>
          <cell r="D9">
            <v>83.333333333333329</v>
          </cell>
          <cell r="E9" t="str">
            <v>B</v>
          </cell>
          <cell r="F9" t="str">
            <v>Ananda Hafidz Langgeng Prasetyo baik dalam Menyajikan hasil identifikasi karakteristik ruang dan pemanfaatan sumber daya alam untuk kesejahteraan masyarakat dari tingkat kota/kabupaten sampai tingkat provinsi..  Baik dalam Menyajikan hasil identifikasi ka</v>
          </cell>
        </row>
        <row r="10">
          <cell r="B10">
            <v>7</v>
          </cell>
          <cell r="C10" t="str">
            <v>JALU ARTHA AJI MANGGALA HANDOKO</v>
          </cell>
          <cell r="D10">
            <v>83.333333333333329</v>
          </cell>
          <cell r="E10" t="str">
            <v>B</v>
          </cell>
          <cell r="F10" t="str">
            <v>Ananda Jalu Artha Aji Manggala Handoko baik dalam Menyajikan hasil identifikasi karakteristik ruang dan pemanfaatan sumber daya alam untuk kesejahteraan masyarakat dari tingkat kota/kabupaten sampai tingkat provinsi..  Baik dalam Menyajikan hasil identifi</v>
          </cell>
        </row>
        <row r="11">
          <cell r="B11">
            <v>8</v>
          </cell>
          <cell r="C11" t="str">
            <v>LAURENDHO RADIEFCA MURDIONO</v>
          </cell>
          <cell r="D11">
            <v>83.333333333333329</v>
          </cell>
          <cell r="E11" t="str">
            <v>B</v>
          </cell>
          <cell r="F11" t="str">
            <v>Ananda Laurendho Radiefca Murdiono baik dalam Menyajikan hasil identifikasi karakteristik ruang dan pemanfaatan sumber daya alam untuk kesejahteraan masyarakat dari tingkat kota/kabupaten sampai tingkat provinsi..  Baik dalam Menyajikan hasil identifikasi</v>
          </cell>
        </row>
        <row r="12">
          <cell r="B12">
            <v>9</v>
          </cell>
          <cell r="C12" t="str">
            <v>MARSYA MAYDINA DWI RISQITA</v>
          </cell>
          <cell r="D12">
            <v>83.333333333333329</v>
          </cell>
          <cell r="E12" t="str">
            <v>B</v>
          </cell>
          <cell r="F12" t="str">
            <v xml:space="preserve">Ananda Marsya Maydina Dwi Risqita baik dalam Menyajikan hasil identifikasi karakteristik ruang dan pemanfaatan sumber daya alam untuk kesejahteraan masyarakat dari tingkat kota/kabupaten sampai tingkat provinsi..  Baik dalam Menyajikan hasil identifikasi </v>
          </cell>
        </row>
        <row r="13">
          <cell r="B13">
            <v>10</v>
          </cell>
          <cell r="C13" t="str">
            <v>MILA SARASWATI</v>
          </cell>
          <cell r="D13">
            <v>83.333333333333329</v>
          </cell>
          <cell r="E13" t="str">
            <v>B</v>
          </cell>
          <cell r="F13" t="str">
            <v>Ananda Mila Saraswati baik dalam Menyajikan hasil identifikasi karakteristik ruang dan pemanfaatan sumber daya alam untuk kesejahteraan masyarakat dari tingkat kota/kabupaten sampai tingkat provinsi..  Baik dalam Menyajikan hasil identifikasi karakteristi</v>
          </cell>
        </row>
        <row r="14">
          <cell r="B14">
            <v>11</v>
          </cell>
          <cell r="C14" t="str">
            <v>MUHAMMAD ARKAN ALLY RACHMAD</v>
          </cell>
          <cell r="D14">
            <v>83.333333333333329</v>
          </cell>
          <cell r="E14" t="str">
            <v>B</v>
          </cell>
          <cell r="F14" t="str">
            <v>Ananda Muhammad Arkan Ally Rachmad baik dalam Menyajikan hasil identifikasi karakteristik ruang dan pemanfaatan sumber daya alam untuk kesejahteraan masyarakat dari tingkat kota/kabupaten sampai tingkat provinsi..  Baik dalam Menyajikan hasil identifikasi</v>
          </cell>
        </row>
        <row r="15">
          <cell r="B15">
            <v>12</v>
          </cell>
          <cell r="C15" t="str">
            <v>MUHAMMAD REVIAN ABDULLOH FAQIH</v>
          </cell>
          <cell r="D15">
            <v>83.333333333333329</v>
          </cell>
          <cell r="E15" t="str">
            <v>B</v>
          </cell>
          <cell r="F15" t="str">
            <v>Ananda Muhammad Revian Abdulloh Faqih baik dalam Menyajikan hasil identifikasi karakteristik ruang dan pemanfaatan sumber daya alam untuk kesejahteraan masyarakat dari tingkat kota/kabupaten sampai tingkat provinsi..  Baik dalam Menyajikan hasil identifik</v>
          </cell>
        </row>
        <row r="16">
          <cell r="B16">
            <v>13</v>
          </cell>
          <cell r="C16" t="str">
            <v>NABILA AYUNINGTIAS</v>
          </cell>
          <cell r="D16">
            <v>83.333333333333329</v>
          </cell>
          <cell r="E16" t="str">
            <v>B</v>
          </cell>
          <cell r="F16" t="str">
            <v>Ananda Nabila Ayuningtias baik dalam Menyajikan hasil identifikasi karakteristik ruang dan pemanfaatan sumber daya alam untuk kesejahteraan masyarakat dari tingkat kota/kabupaten sampai tingkat provinsi..  Baik dalam Menyajikan hasil identifikasi karakter</v>
          </cell>
        </row>
        <row r="17">
          <cell r="B17">
            <v>14</v>
          </cell>
          <cell r="C17" t="str">
            <v>NARESWARI MASAYU PUSPANINGRUM</v>
          </cell>
          <cell r="D17">
            <v>83.333333333333329</v>
          </cell>
          <cell r="E17" t="str">
            <v>B</v>
          </cell>
          <cell r="F17" t="str">
            <v>Ananda Nareswari Masayu Puspaningrum baik dalam Menyajikan hasil identifikasi karakteristik ruang dan pemanfaatan sumber daya alam untuk kesejahteraan masyarakat dari tingkat kota/kabupaten sampai tingkat provinsi..  Baik dalam Menyajikan hasil identifika</v>
          </cell>
        </row>
        <row r="18">
          <cell r="B18">
            <v>15</v>
          </cell>
          <cell r="C18" t="str">
            <v>NOVA SASMYTA</v>
          </cell>
          <cell r="D18">
            <v>83.333333333333329</v>
          </cell>
          <cell r="E18" t="str">
            <v>B</v>
          </cell>
          <cell r="F18" t="str">
            <v xml:space="preserve">Ananda Nova Sasmyta baik dalam Menyajikan hasil identifikasi karakteristik ruang dan pemanfaatan sumber daya alam untuk kesejahteraan masyarakat dari tingkat kota/kabupaten sampai tingkat provinsi..  Baik dalam Menyajikan hasil identifikasi karakteristik </v>
          </cell>
        </row>
        <row r="19">
          <cell r="B19">
            <v>16</v>
          </cell>
          <cell r="C19" t="str">
            <v>RIDHA RAHMATUL AULA RIDWAN</v>
          </cell>
          <cell r="D19">
            <v>83.333333333333329</v>
          </cell>
          <cell r="E19" t="str">
            <v>B</v>
          </cell>
          <cell r="F19" t="str">
            <v xml:space="preserve">Ananda Ridha Rahmatul Aula Ridwan baik dalam Menyajikan hasil identifikasi karakteristik ruang dan pemanfaatan sumber daya alam untuk kesejahteraan masyarakat dari tingkat kota/kabupaten sampai tingkat provinsi..  Baik dalam Menyajikan hasil identifikasi </v>
          </cell>
        </row>
        <row r="20">
          <cell r="B20">
            <v>17</v>
          </cell>
          <cell r="C20" t="str">
            <v>RIFDA SALSABILA PURNAMA</v>
          </cell>
          <cell r="D20">
            <v>83.333333333333329</v>
          </cell>
          <cell r="E20" t="str">
            <v>B</v>
          </cell>
          <cell r="F20" t="str">
            <v>Ananda Rifda Salsabila Purnama baik dalam Menyajikan hasil identifikasi karakteristik ruang dan pemanfaatan sumber daya alam untuk kesejahteraan masyarakat dari tingkat kota/kabupaten sampai tingkat provinsi..  Baik dalam Menyajikan hasil identifikasi kar</v>
          </cell>
        </row>
        <row r="21">
          <cell r="B21">
            <v>18</v>
          </cell>
          <cell r="C21" t="str">
            <v>RIZKI INTAN KURNIAENDAH</v>
          </cell>
          <cell r="D21">
            <v>83.333333333333329</v>
          </cell>
          <cell r="E21" t="str">
            <v>B</v>
          </cell>
          <cell r="F21" t="str">
            <v>Ananda Rizki Intan Kurniaendah baik dalam Menyajikan hasil identifikasi karakteristik ruang dan pemanfaatan sumber daya alam untuk kesejahteraan masyarakat dari tingkat kota/kabupaten sampai tingkat provinsi..  Baik dalam Menyajikan hasil identifikasi kar</v>
          </cell>
        </row>
        <row r="22">
          <cell r="B22">
            <v>19</v>
          </cell>
          <cell r="C22" t="str">
            <v>RIZKY FIRMANSYAH</v>
          </cell>
          <cell r="D22">
            <v>83.333333333333329</v>
          </cell>
          <cell r="E22" t="str">
            <v>B</v>
          </cell>
          <cell r="F22" t="str">
            <v>Ananda Rizky Firmansyah baik dalam Menyajikan hasil identifikasi karakteristik ruang dan pemanfaatan sumber daya alam untuk kesejahteraan masyarakat dari tingkat kota/kabupaten sampai tingkat provinsi..  Baik dalam Menyajikan hasil identifikasi karakteris</v>
          </cell>
        </row>
        <row r="23">
          <cell r="B23">
            <v>20</v>
          </cell>
          <cell r="C23" t="str">
            <v>SAFIRA NUR LAYLA RAMADHANI</v>
          </cell>
          <cell r="D23">
            <v>83.333333333333329</v>
          </cell>
          <cell r="E23" t="str">
            <v>B</v>
          </cell>
          <cell r="F23" t="str">
            <v xml:space="preserve">Ananda Safira Nur Layla Ramadhani baik dalam Menyajikan hasil identifikasi karakteristik ruang dan pemanfaatan sumber daya alam untuk kesejahteraan masyarakat dari tingkat kota/kabupaten sampai tingkat provinsi..  Baik dalam Menyajikan hasil identifikasi </v>
          </cell>
        </row>
        <row r="24">
          <cell r="B24">
            <v>21</v>
          </cell>
          <cell r="C24" t="str">
            <v>SHANASTRI RUFAIDA</v>
          </cell>
          <cell r="D24">
            <v>83.333333333333329</v>
          </cell>
          <cell r="E24" t="str">
            <v>B</v>
          </cell>
          <cell r="F24" t="str">
            <v>Ananda Shanastri Rufaida baik dalam Menyajikan hasil identifikasi karakteristik ruang dan pemanfaatan sumber daya alam untuk kesejahteraan masyarakat dari tingkat kota/kabupaten sampai tingkat provinsi..  Baik dalam Menyajikan hasil identifikasi karakteri</v>
          </cell>
        </row>
        <row r="25">
          <cell r="B25">
            <v>22</v>
          </cell>
          <cell r="C25" t="str">
            <v>SHIAM SAHARA</v>
          </cell>
          <cell r="D25">
            <v>83.333333333333329</v>
          </cell>
          <cell r="E25" t="str">
            <v>B</v>
          </cell>
          <cell r="F25" t="str">
            <v xml:space="preserve">Ananda Shiam Sahara baik dalam Menyajikan hasil identifikasi karakteristik ruang dan pemanfaatan sumber daya alam untuk kesejahteraan masyarakat dari tingkat kota/kabupaten sampai tingkat provinsi..  Baik dalam Menyajikan hasil identifikasi karakteristik </v>
          </cell>
        </row>
        <row r="26">
          <cell r="B26">
            <v>23</v>
          </cell>
          <cell r="C26" t="str">
            <v>SUSAN APRILIA PUTRI</v>
          </cell>
          <cell r="D26">
            <v>83.333333333333329</v>
          </cell>
          <cell r="E26" t="str">
            <v>B</v>
          </cell>
          <cell r="F26" t="str">
            <v>Ananda Susan Aprilia Putri baik dalam Menyajikan hasil identifikasi karakteristik ruang dan pemanfaatan sumber daya alam untuk kesejahteraan masyarakat dari tingkat kota/kabupaten sampai tingkat provinsi..  Baik dalam Menyajikan hasil identifikasi karakte</v>
          </cell>
        </row>
        <row r="27">
          <cell r="B27">
            <v>24</v>
          </cell>
          <cell r="C27" t="str">
            <v>SYIFAUL CHUSNA BANATU ROHMI HADI</v>
          </cell>
          <cell r="D27">
            <v>83.333333333333329</v>
          </cell>
          <cell r="E27" t="str">
            <v>B</v>
          </cell>
          <cell r="F27" t="str">
            <v>Ananda Syifaul Chusna Banatu Rohmi Hadi baik dalam Menyajikan hasil identifikasi karakteristik ruang dan pemanfaatan sumber daya alam untuk kesejahteraan masyarakat dari tingkat kota/kabupaten sampai tingkat provinsi..  Baik dalam Menyajikan hasil identif</v>
          </cell>
        </row>
        <row r="28">
          <cell r="B28">
            <v>25</v>
          </cell>
          <cell r="C28" t="str">
            <v>VANESSA VICKY AYU LESTARI</v>
          </cell>
          <cell r="D28">
            <v>83.333333333333329</v>
          </cell>
          <cell r="E28" t="str">
            <v>B</v>
          </cell>
          <cell r="F28" t="str">
            <v>Ananda Vanessa Vicky Ayu Lestari baik dalam Menyajikan hasil identifikasi karakteristik ruang dan pemanfaatan sumber daya alam untuk kesejahteraan masyarakat dari tingkat kota/kabupaten sampai tingkat provinsi..  Baik dalam Menyajikan hasil identifikasi k</v>
          </cell>
        </row>
        <row r="29">
          <cell r="B29">
            <v>26</v>
          </cell>
          <cell r="C29" t="str">
            <v>WIBI NUR FIRMANSYAH</v>
          </cell>
          <cell r="D29">
            <v>83.333333333333329</v>
          </cell>
          <cell r="E29" t="str">
            <v>B</v>
          </cell>
          <cell r="F29" t="str">
            <v>Ananda Wibi Nur Firmansyah baik dalam Menyajikan hasil identifikasi karakteristik ruang dan pemanfaatan sumber daya alam untuk kesejahteraan masyarakat dari tingkat kota/kabupaten sampai tingkat provinsi..  Baik dalam Menyajikan hasil identifikasi karakte</v>
          </cell>
        </row>
        <row r="30">
          <cell r="B30">
            <v>27</v>
          </cell>
          <cell r="C30" t="str">
            <v>ZULFIDA NURUL MAZIDAH</v>
          </cell>
          <cell r="D30">
            <v>83.333333333333329</v>
          </cell>
          <cell r="E30" t="str">
            <v>B</v>
          </cell>
          <cell r="F30" t="str">
            <v>Ananda Zulfida Nurul Mazidah baik dalam Menyajikan hasil identifikasi karakteristik ruang dan pemanfaatan sumber daya alam untuk kesejahteraan masyarakat dari tingkat kota/kabupaten sampai tingkat provinsi..  Baik dalam Menyajikan hasil identifikasi karak</v>
          </cell>
        </row>
        <row r="31">
          <cell r="B31">
            <v>28</v>
          </cell>
          <cell r="C31" t="str">
            <v>AZKA AFINA KHOIRUL IZA</v>
          </cell>
          <cell r="D31">
            <v>83.333333333333329</v>
          </cell>
          <cell r="E31" t="str">
            <v>B</v>
          </cell>
          <cell r="F31" t="str">
            <v>Ananda Azka Afina Khoirul Iza baik dalam Menyajikan hasil identifikasi karakteristik ruang dan pemanfaatan sumber daya alam untuk kesejahteraan masyarakat dari tingkat kota/kabupaten sampai tingkat provinsi..  Baik dalam Menyajikan hasil identifikasi kara</v>
          </cell>
        </row>
        <row r="32">
          <cell r="B32">
            <v>29</v>
          </cell>
          <cell r="C32" t="str">
            <v>BAGUS WIDA KANAKA</v>
          </cell>
          <cell r="D32">
            <v>83.333333333333329</v>
          </cell>
          <cell r="E32" t="str">
            <v>B</v>
          </cell>
          <cell r="F32" t="str">
            <v>Ananda Bagus Wida Kanaka baik dalam Menyajikan hasil identifikasi karakteristik ruang dan pemanfaatan sumber daya alam untuk kesejahteraan masyarakat dari tingkat kota/kabupaten sampai tingkat provinsi..  Baik dalam Menyajikan hasil identifikasi karakteri</v>
          </cell>
        </row>
        <row r="33">
          <cell r="B33">
            <v>30</v>
          </cell>
          <cell r="C33" t="str">
            <v>DENI FIRYA ATHALLAH PRADINAYA</v>
          </cell>
          <cell r="D33">
            <v>83.333333333333329</v>
          </cell>
          <cell r="E33" t="str">
            <v>B</v>
          </cell>
          <cell r="F33" t="str">
            <v>Ananda Deni Firya Athallah Pradinaya baik dalam Menyajikan hasil identifikasi karakteristik ruang dan pemanfaatan sumber daya alam untuk kesejahteraan masyarakat dari tingkat kota/kabupaten sampai tingkat provinsi..  Baik dalam Menyajikan hasil identifika</v>
          </cell>
        </row>
        <row r="34">
          <cell r="B34">
            <v>31</v>
          </cell>
          <cell r="C34" t="str">
            <v>DEWI GALUH MULANSARI</v>
          </cell>
          <cell r="D34">
            <v>83.333333333333329</v>
          </cell>
          <cell r="E34" t="str">
            <v>B</v>
          </cell>
          <cell r="F34" t="str">
            <v>Ananda Dewi Galuh Mulansari baik dalam Menyajikan hasil identifikasi karakteristik ruang dan pemanfaatan sumber daya alam untuk kesejahteraan masyarakat dari tingkat kota/kabupaten sampai tingkat provinsi..  Baik dalam Menyajikan hasil identifikasi karakt</v>
          </cell>
        </row>
        <row r="35">
          <cell r="B35">
            <v>32</v>
          </cell>
          <cell r="C35" t="str">
            <v>DIAN PUJI LESTARI</v>
          </cell>
          <cell r="D35">
            <v>83.333333333333329</v>
          </cell>
          <cell r="E35" t="str">
            <v>B</v>
          </cell>
          <cell r="F35" t="str">
            <v>Ananda Dian Puji Lestari baik dalam Menyajikan hasil identifikasi karakteristik ruang dan pemanfaatan sumber daya alam untuk kesejahteraan masyarakat dari tingkat kota/kabupaten sampai tingkat provinsi..  Baik dalam Menyajikan hasil identifikasi karakteri</v>
          </cell>
        </row>
        <row r="36">
          <cell r="B36">
            <v>33</v>
          </cell>
          <cell r="C36" t="str">
            <v>Hafidz Langgeng Prasetyo</v>
          </cell>
          <cell r="D36">
            <v>83.333333333333329</v>
          </cell>
          <cell r="E36" t="str">
            <v>B</v>
          </cell>
          <cell r="F36" t="str">
            <v>Ananda Hafidz Langgeng Prasetyo baik dalam Menyajikan hasil identifikasi karakteristik ruang dan pemanfaatan sumber daya alam untuk kesejahteraan masyarakat dari tingkat kota/kabupaten sampai tingkat provinsi..  Baik dalam Menyajikan hasil identifikasi ka</v>
          </cell>
        </row>
        <row r="37">
          <cell r="B37">
            <v>34</v>
          </cell>
          <cell r="C37" t="str">
            <v>JALU ARTHA AJI MANGGALA HANDOKO</v>
          </cell>
          <cell r="D37">
            <v>83.333333333333329</v>
          </cell>
          <cell r="E37" t="str">
            <v>B</v>
          </cell>
          <cell r="F37" t="str">
            <v>Ananda Jalu Artha Aji Manggala Handoko baik dalam Menyajikan hasil identifikasi karakteristik ruang dan pemanfaatan sumber daya alam untuk kesejahteraan masyarakat dari tingkat kota/kabupaten sampai tingkat provinsi..  Baik dalam Menyajikan hasil identifi</v>
          </cell>
        </row>
        <row r="38">
          <cell r="B38">
            <v>35</v>
          </cell>
          <cell r="C38" t="str">
            <v>LAURENDHO RADIEFCA MURDIONO</v>
          </cell>
          <cell r="D38">
            <v>83.333333333333329</v>
          </cell>
          <cell r="E38" t="str">
            <v>B</v>
          </cell>
          <cell r="F38" t="str">
            <v>Ananda Laurendho Radiefca Murdiono baik dalam Menyajikan hasil identifikasi karakteristik ruang dan pemanfaatan sumber daya alam untuk kesejahteraan masyarakat dari tingkat kota/kabupaten sampai tingkat provinsi..  Baik dalam Menyajikan hasil identifikasi</v>
          </cell>
        </row>
        <row r="39">
          <cell r="B39">
            <v>36</v>
          </cell>
          <cell r="C39" t="str">
            <v>MARSYA MAYDINA DWI RISQITA</v>
          </cell>
          <cell r="D39">
            <v>83.333333333333329</v>
          </cell>
          <cell r="E39" t="str">
            <v>B</v>
          </cell>
          <cell r="F39" t="str">
            <v xml:space="preserve">Ananda Marsya Maydina Dwi Risqita baik dalam Menyajikan hasil identifikasi karakteristik ruang dan pemanfaatan sumber daya alam untuk kesejahteraan masyarakat dari tingkat kota/kabupaten sampai tingkat provinsi..  Baik dalam Menyajikan hasil identifikasi </v>
          </cell>
        </row>
        <row r="40">
          <cell r="B40">
            <v>37</v>
          </cell>
          <cell r="C40" t="str">
            <v>MILA SARASWATI</v>
          </cell>
          <cell r="D40">
            <v>83.333333333333329</v>
          </cell>
          <cell r="E40" t="str">
            <v>B</v>
          </cell>
          <cell r="F40" t="str">
            <v>Ananda Mila Saraswati baik dalam Menyajikan hasil identifikasi karakteristik ruang dan pemanfaatan sumber daya alam untuk kesejahteraan masyarakat dari tingkat kota/kabupaten sampai tingkat provinsi..  Baik dalam Menyajikan hasil identifikasi karakteristi</v>
          </cell>
        </row>
        <row r="41">
          <cell r="B41">
            <v>38</v>
          </cell>
          <cell r="C41" t="str">
            <v>MUHAMMAD ARKAN ALLY RACHMAD</v>
          </cell>
          <cell r="D41">
            <v>83.333333333333329</v>
          </cell>
          <cell r="E41" t="str">
            <v>B</v>
          </cell>
          <cell r="F41" t="str">
            <v>Ananda Muhammad Arkan Ally Rachmad baik dalam Menyajikan hasil identifikasi karakteristik ruang dan pemanfaatan sumber daya alam untuk kesejahteraan masyarakat dari tingkat kota/kabupaten sampai tingkat provinsi..  Baik dalam Menyajikan hasil identifikasi</v>
          </cell>
        </row>
        <row r="42">
          <cell r="B42">
            <v>39</v>
          </cell>
          <cell r="C42" t="str">
            <v>MUHAMMAD REVIAN ABDULLOH FAQIH</v>
          </cell>
          <cell r="D42">
            <v>83.333333333333329</v>
          </cell>
          <cell r="E42" t="str">
            <v>B</v>
          </cell>
          <cell r="F42" t="str">
            <v>Ananda Muhammad Revian Abdulloh Faqih baik dalam Menyajikan hasil identifikasi karakteristik ruang dan pemanfaatan sumber daya alam untuk kesejahteraan masyarakat dari tingkat kota/kabupaten sampai tingkat provinsi..  Baik dalam Menyajikan hasil identifik</v>
          </cell>
        </row>
        <row r="43">
          <cell r="B43">
            <v>40</v>
          </cell>
          <cell r="C43" t="str">
            <v>NABILA AYUNINGTIAS</v>
          </cell>
          <cell r="D43">
            <v>83.333333333333329</v>
          </cell>
          <cell r="E43" t="str">
            <v>B</v>
          </cell>
          <cell r="F43" t="str">
            <v>Ananda Nabila Ayuningtias baik dalam Menyajikan hasil identifikasi karakteristik ruang dan pemanfaatan sumber daya alam untuk kesejahteraan masyarakat dari tingkat kota/kabupaten sampai tingkat provinsi..  Baik dalam Menyajikan hasil identifikasi karakter</v>
          </cell>
        </row>
        <row r="44">
          <cell r="B44">
            <v>41</v>
          </cell>
          <cell r="C44" t="str">
            <v>NARESWARI MASAYU PUSPANINGRUM</v>
          </cell>
          <cell r="D44">
            <v>83.333333333333329</v>
          </cell>
          <cell r="E44" t="str">
            <v>B</v>
          </cell>
          <cell r="F44" t="str">
            <v>Ananda Nareswari Masayu Puspaningrum baik dalam Menyajikan hasil identifikasi karakteristik ruang dan pemanfaatan sumber daya alam untuk kesejahteraan masyarakat dari tingkat kota/kabupaten sampai tingkat provinsi..  Baik dalam Menyajikan hasil identifika</v>
          </cell>
        </row>
        <row r="45">
          <cell r="B45">
            <v>42</v>
          </cell>
          <cell r="C45" t="str">
            <v>NOVA SASMYTA</v>
          </cell>
          <cell r="D45">
            <v>83.333333333333329</v>
          </cell>
          <cell r="E45" t="str">
            <v>B</v>
          </cell>
          <cell r="F45" t="str">
            <v xml:space="preserve">Ananda Nova Sasmyta baik dalam Menyajikan hasil identifikasi karakteristik ruang dan pemanfaatan sumber daya alam untuk kesejahteraan masyarakat dari tingkat kota/kabupaten sampai tingkat provinsi..  Baik dalam Menyajikan hasil identifikasi karakteristik </v>
          </cell>
        </row>
        <row r="46">
          <cell r="B46">
            <v>43</v>
          </cell>
          <cell r="C46" t="str">
            <v>RIDHA RAHMATUL AULA RIDWAN</v>
          </cell>
          <cell r="D46">
            <v>83.333333333333329</v>
          </cell>
          <cell r="E46" t="str">
            <v>B</v>
          </cell>
          <cell r="F46" t="str">
            <v xml:space="preserve">Ananda Ridha Rahmatul Aula Ridwan baik dalam Menyajikan hasil identifikasi karakteristik ruang dan pemanfaatan sumber daya alam untuk kesejahteraan masyarakat dari tingkat kota/kabupaten sampai tingkat provinsi..  Baik dalam Menyajikan hasil identifikasi </v>
          </cell>
        </row>
        <row r="47">
          <cell r="B47">
            <v>44</v>
          </cell>
          <cell r="C47" t="str">
            <v>RIFDA SALSABILA PURNAMA</v>
          </cell>
          <cell r="D47">
            <v>83.333333333333329</v>
          </cell>
          <cell r="E47" t="str">
            <v>B</v>
          </cell>
          <cell r="F47" t="str">
            <v>Ananda Rifda Salsabila Purnama baik dalam Menyajikan hasil identifikasi karakteristik ruang dan pemanfaatan sumber daya alam untuk kesejahteraan masyarakat dari tingkat kota/kabupaten sampai tingkat provinsi..  Baik dalam Menyajikan hasil identifikasi kar</v>
          </cell>
        </row>
        <row r="48">
          <cell r="B48">
            <v>45</v>
          </cell>
          <cell r="C48" t="str">
            <v>RIZKI INTAN KURNIAENDAH</v>
          </cell>
          <cell r="D48">
            <v>83.333333333333329</v>
          </cell>
          <cell r="E48" t="str">
            <v>B</v>
          </cell>
          <cell r="F48" t="str">
            <v>Ananda Rizki Intan Kurniaendah baik dalam Menyajikan hasil identifikasi karakteristik ruang dan pemanfaatan sumber daya alam untuk kesejahteraan masyarakat dari tingkat kota/kabupaten sampai tingkat provinsi..  Baik dalam Menyajikan hasil identifikasi kar</v>
          </cell>
        </row>
        <row r="49">
          <cell r="B49">
            <v>46</v>
          </cell>
          <cell r="C49" t="str">
            <v>RIZKY FIRMANSYAH</v>
          </cell>
          <cell r="D49">
            <v>83.333333333333329</v>
          </cell>
          <cell r="E49" t="str">
            <v>B</v>
          </cell>
          <cell r="F49" t="str">
            <v>Ananda Rizky Firmansyah baik dalam Menyajikan hasil identifikasi karakteristik ruang dan pemanfaatan sumber daya alam untuk kesejahteraan masyarakat dari tingkat kota/kabupaten sampai tingkat provinsi..  Baik dalam Menyajikan hasil identifikasi karakteris</v>
          </cell>
        </row>
        <row r="50">
          <cell r="B50">
            <v>47</v>
          </cell>
          <cell r="C50" t="str">
            <v>SAFIRA NUR LAYLA RAMADHANI</v>
          </cell>
          <cell r="D50">
            <v>83.333333333333329</v>
          </cell>
          <cell r="E50" t="str">
            <v>B</v>
          </cell>
          <cell r="F50" t="str">
            <v xml:space="preserve">Ananda Safira Nur Layla Ramadhani baik dalam Menyajikan hasil identifikasi karakteristik ruang dan pemanfaatan sumber daya alam untuk kesejahteraan masyarakat dari tingkat kota/kabupaten sampai tingkat provinsi..  Baik dalam Menyajikan hasil identifikasi </v>
          </cell>
        </row>
        <row r="51">
          <cell r="B51">
            <v>48</v>
          </cell>
          <cell r="C51" t="str">
            <v>SHANASTRI RUFAIDA</v>
          </cell>
          <cell r="D51">
            <v>83.333333333333329</v>
          </cell>
          <cell r="E51" t="str">
            <v>B</v>
          </cell>
          <cell r="F51" t="str">
            <v>Ananda Shanastri Rufaida baik dalam Menyajikan hasil identifikasi karakteristik ruang dan pemanfaatan sumber daya alam untuk kesejahteraan masyarakat dari tingkat kota/kabupaten sampai tingkat provinsi..  Baik dalam Menyajikan hasil identifikasi karakteri</v>
          </cell>
        </row>
        <row r="52">
          <cell r="B52">
            <v>49</v>
          </cell>
          <cell r="C52" t="str">
            <v>SHIAM SAHARA</v>
          </cell>
          <cell r="D52">
            <v>83.333333333333329</v>
          </cell>
          <cell r="E52" t="str">
            <v>B</v>
          </cell>
          <cell r="F52" t="str">
            <v xml:space="preserve">Ananda Shiam Sahara baik dalam Menyajikan hasil identifikasi karakteristik ruang dan pemanfaatan sumber daya alam untuk kesejahteraan masyarakat dari tingkat kota/kabupaten sampai tingkat provinsi..  Baik dalam Menyajikan hasil identifikasi karakteristik </v>
          </cell>
        </row>
        <row r="53">
          <cell r="B53">
            <v>50</v>
          </cell>
          <cell r="C53" t="str">
            <v>SUSAN APRILIA PUTRI</v>
          </cell>
          <cell r="D53">
            <v>83.333333333333329</v>
          </cell>
          <cell r="E53" t="str">
            <v>B</v>
          </cell>
          <cell r="F53" t="str">
            <v>Ananda Susan Aprilia Putri baik dalam Menyajikan hasil identifikasi karakteristik ruang dan pemanfaatan sumber daya alam untuk kesejahteraan masyarakat dari tingkat kota/kabupaten sampai tingkat provinsi..  Baik dalam Menyajikan hasil identifikasi karakte</v>
          </cell>
        </row>
      </sheetData>
      <sheetData sheetId="42"/>
      <sheetData sheetId="43">
        <row r="4">
          <cell r="B4">
            <v>1</v>
          </cell>
          <cell r="C4" t="str">
            <v>AZKA AFINA KHOIRUL IZA</v>
          </cell>
          <cell r="D4">
            <v>83.333333333333329</v>
          </cell>
          <cell r="E4" t="str">
            <v>B</v>
          </cell>
          <cell r="F4" t="str">
            <v>Ananda Azka Afina Khoirul Iza baik dalam menceritakan makna hubungan simbol dengan sila-sila Pancasila sebagai satu kesatuan dalam kehidupan sehari-hari.  Baik dalam menceritakan makna hubungan simbol dengan sila-sila Pancasila sebagai satu kesatuan dalam</v>
          </cell>
        </row>
        <row r="5">
          <cell r="B5">
            <v>2</v>
          </cell>
          <cell r="C5" t="str">
            <v>BAGUS WIDA KANAKA</v>
          </cell>
          <cell r="D5">
            <v>83.333333333333329</v>
          </cell>
          <cell r="E5" t="str">
            <v>B</v>
          </cell>
          <cell r="F5" t="str">
            <v>Ananda Bagus Wida Kanaka baik dalam menceritakan makna hubungan simbol dengan sila-sila Pancasila sebagai satu kesatuan dalam kehidupan sehari-hari.  Baik dalam menceritakan makna hubungan simbol dengan sila-sila Pancasila sebagai satu kesatuan dalam kehi</v>
          </cell>
        </row>
        <row r="6">
          <cell r="B6">
            <v>3</v>
          </cell>
          <cell r="C6" t="str">
            <v>DENI FIRYA ATHALLAH PRADINAYA</v>
          </cell>
          <cell r="D6">
            <v>83.333333333333329</v>
          </cell>
          <cell r="E6" t="str">
            <v>B</v>
          </cell>
          <cell r="F6" t="str">
            <v>Ananda Deni Firya Athallah Pradinaya baik dalam menceritakan makna hubungan simbol dengan sila-sila Pancasila sebagai satu kesatuan dalam kehidupan sehari-hari.  Baik dalam menceritakan makna hubungan simbol dengan sila-sila Pancasila sebagai satu kesatua</v>
          </cell>
        </row>
        <row r="7">
          <cell r="B7">
            <v>4</v>
          </cell>
          <cell r="C7" t="str">
            <v>DEWI GALUH MULANSARI</v>
          </cell>
          <cell r="D7">
            <v>83.333333333333329</v>
          </cell>
          <cell r="E7" t="str">
            <v>B</v>
          </cell>
          <cell r="F7" t="str">
            <v>Ananda Dewi Galuh Mulansari baik dalam menceritakan makna hubungan simbol dengan sila-sila Pancasila sebagai satu kesatuan dalam kehidupan sehari-hari.  Baik dalam menceritakan makna hubungan simbol dengan sila-sila Pancasila sebagai satu kesatuan dalam k</v>
          </cell>
        </row>
        <row r="8">
          <cell r="B8">
            <v>5</v>
          </cell>
          <cell r="C8" t="str">
            <v>DIAN PUJI LESTARI</v>
          </cell>
          <cell r="D8">
            <v>83.333333333333329</v>
          </cell>
          <cell r="E8" t="str">
            <v>B</v>
          </cell>
          <cell r="F8" t="str">
            <v>Ananda Dian Puji Lestari baik dalam menceritakan makna hubungan simbol dengan sila-sila Pancasila sebagai satu kesatuan dalam kehidupan sehari-hari.  Baik dalam menceritakan makna hubungan simbol dengan sila-sila Pancasila sebagai satu kesatuan dalam kehi</v>
          </cell>
        </row>
        <row r="9">
          <cell r="B9">
            <v>6</v>
          </cell>
          <cell r="C9" t="str">
            <v>Hafidz Langgeng Prasetyo</v>
          </cell>
          <cell r="D9">
            <v>83.333333333333329</v>
          </cell>
          <cell r="E9" t="str">
            <v>B</v>
          </cell>
          <cell r="F9" t="str">
            <v>Ananda Hafidz Langgeng Prasetyo baik dalam menceritakan makna hubungan simbol dengan sila-sila Pancasila sebagai satu kesatuan dalam kehidupan sehari-hari.  Baik dalam menceritakan makna hubungan simbol dengan sila-sila Pancasila sebagai satu kesatuan dal</v>
          </cell>
        </row>
        <row r="10">
          <cell r="B10">
            <v>7</v>
          </cell>
          <cell r="C10" t="str">
            <v>JALU ARTHA AJI MANGGALA HANDOKO</v>
          </cell>
          <cell r="D10">
            <v>83.333333333333329</v>
          </cell>
          <cell r="E10" t="str">
            <v>B</v>
          </cell>
          <cell r="F10" t="str">
            <v>Ananda Jalu Artha Aji Manggala Handoko baik dalam menceritakan makna hubungan simbol dengan sila-sila Pancasila sebagai satu kesatuan dalam kehidupan sehari-hari.  Baik dalam menceritakan makna hubungan simbol dengan sila-sila Pancasila sebagai satu kesat</v>
          </cell>
        </row>
        <row r="11">
          <cell r="B11">
            <v>8</v>
          </cell>
          <cell r="C11" t="str">
            <v>LAURENDHO RADIEFCA MURDIONO</v>
          </cell>
          <cell r="D11">
            <v>83.333333333333329</v>
          </cell>
          <cell r="E11" t="str">
            <v>B</v>
          </cell>
          <cell r="F11" t="str">
            <v xml:space="preserve">Ananda Laurendho Radiefca Murdiono baik dalam menceritakan makna hubungan simbol dengan sila-sila Pancasila sebagai satu kesatuan dalam kehidupan sehari-hari.  Baik dalam menceritakan makna hubungan simbol dengan sila-sila Pancasila sebagai satu kesatuan </v>
          </cell>
        </row>
        <row r="12">
          <cell r="B12">
            <v>9</v>
          </cell>
          <cell r="C12" t="str">
            <v>MARSYA MAYDINA DWI RISQITA</v>
          </cell>
          <cell r="D12">
            <v>83.333333333333329</v>
          </cell>
          <cell r="E12" t="str">
            <v>B</v>
          </cell>
          <cell r="F12" t="str">
            <v>Ananda Marsya Maydina Dwi Risqita baik dalam menceritakan makna hubungan simbol dengan sila-sila Pancasila sebagai satu kesatuan dalam kehidupan sehari-hari.  Baik dalam menceritakan makna hubungan simbol dengan sila-sila Pancasila sebagai satu kesatuan d</v>
          </cell>
        </row>
        <row r="13">
          <cell r="B13">
            <v>10</v>
          </cell>
          <cell r="C13" t="str">
            <v>MILA SARASWATI</v>
          </cell>
          <cell r="D13">
            <v>83.333333333333329</v>
          </cell>
          <cell r="E13" t="str">
            <v>B</v>
          </cell>
          <cell r="F13" t="str">
            <v>Ananda Mila Saraswati baik dalam menceritakan makna hubungan simbol dengan sila-sila Pancasila sebagai satu kesatuan dalam kehidupan sehari-hari.  Baik dalam menceritakan makna hubungan simbol dengan sila-sila Pancasila sebagai satu kesatuan dalam kehidup</v>
          </cell>
        </row>
        <row r="14">
          <cell r="B14">
            <v>11</v>
          </cell>
          <cell r="C14" t="str">
            <v>MUHAMMAD ARKAN ALLY RACHMAD</v>
          </cell>
          <cell r="D14">
            <v>83.333333333333329</v>
          </cell>
          <cell r="E14" t="str">
            <v>B</v>
          </cell>
          <cell r="F14" t="str">
            <v xml:space="preserve">Ananda Muhammad Arkan Ally Rachmad baik dalam menceritakan makna hubungan simbol dengan sila-sila Pancasila sebagai satu kesatuan dalam kehidupan sehari-hari.  Baik dalam menceritakan makna hubungan simbol dengan sila-sila Pancasila sebagai satu kesatuan </v>
          </cell>
        </row>
        <row r="15">
          <cell r="B15">
            <v>12</v>
          </cell>
          <cell r="C15" t="str">
            <v>MUHAMMAD REVIAN ABDULLOH FAQIH</v>
          </cell>
          <cell r="D15">
            <v>83.333333333333329</v>
          </cell>
          <cell r="E15" t="str">
            <v>B</v>
          </cell>
          <cell r="F15" t="str">
            <v>Ananda Muhammad Revian Abdulloh Faqih baik dalam menceritakan makna hubungan simbol dengan sila-sila Pancasila sebagai satu kesatuan dalam kehidupan sehari-hari.  Baik dalam menceritakan makna hubungan simbol dengan sila-sila Pancasila sebagai satu kesatu</v>
          </cell>
        </row>
        <row r="16">
          <cell r="B16">
            <v>13</v>
          </cell>
          <cell r="C16" t="str">
            <v>NABILA AYUNINGTIAS</v>
          </cell>
          <cell r="D16">
            <v>83.333333333333329</v>
          </cell>
          <cell r="E16" t="str">
            <v>B</v>
          </cell>
          <cell r="F16" t="str">
            <v>Ananda Nabila Ayuningtias baik dalam menceritakan makna hubungan simbol dengan sila-sila Pancasila sebagai satu kesatuan dalam kehidupan sehari-hari.  Baik dalam menceritakan makna hubungan simbol dengan sila-sila Pancasila sebagai satu kesatuan dalam keh</v>
          </cell>
        </row>
        <row r="17">
          <cell r="B17">
            <v>14</v>
          </cell>
          <cell r="C17" t="str">
            <v>NARESWARI MASAYU PUSPANINGRUM</v>
          </cell>
          <cell r="D17">
            <v>83.333333333333329</v>
          </cell>
          <cell r="E17" t="str">
            <v>B</v>
          </cell>
          <cell r="F17" t="str">
            <v>Ananda Nareswari Masayu Puspaningrum baik dalam menceritakan makna hubungan simbol dengan sila-sila Pancasila sebagai satu kesatuan dalam kehidupan sehari-hari.  Baik dalam menceritakan makna hubungan simbol dengan sila-sila Pancasila sebagai satu kesatua</v>
          </cell>
        </row>
        <row r="18">
          <cell r="B18">
            <v>15</v>
          </cell>
          <cell r="C18" t="str">
            <v>NOVA SASMYTA</v>
          </cell>
          <cell r="D18">
            <v>83.333333333333329</v>
          </cell>
          <cell r="E18" t="str">
            <v>B</v>
          </cell>
          <cell r="F18" t="str">
            <v>Ananda Nova Sasmyta baik dalam menceritakan makna hubungan simbol dengan sila-sila Pancasila sebagai satu kesatuan dalam kehidupan sehari-hari.  Baik dalam menceritakan makna hubungan simbol dengan sila-sila Pancasila sebagai satu kesatuan dalam kehidupan</v>
          </cell>
        </row>
        <row r="19">
          <cell r="B19">
            <v>16</v>
          </cell>
          <cell r="C19" t="str">
            <v>RIDHA RAHMATUL AULA RIDWAN</v>
          </cell>
          <cell r="D19">
            <v>83.333333333333329</v>
          </cell>
          <cell r="E19" t="str">
            <v>B</v>
          </cell>
          <cell r="F19" t="str">
            <v>Ananda Ridha Rahmatul Aula Ridwan baik dalam menceritakan makna hubungan simbol dengan sila-sila Pancasila sebagai satu kesatuan dalam kehidupan sehari-hari.  Baik dalam menceritakan makna hubungan simbol dengan sila-sila Pancasila sebagai satu kesatuan d</v>
          </cell>
        </row>
        <row r="20">
          <cell r="B20">
            <v>17</v>
          </cell>
          <cell r="C20" t="str">
            <v>RIFDA SALSABILA PURNAMA</v>
          </cell>
          <cell r="D20">
            <v>83.333333333333329</v>
          </cell>
          <cell r="E20" t="str">
            <v>B</v>
          </cell>
          <cell r="F20" t="str">
            <v>Ananda Rifda Salsabila Purnama baik dalam menceritakan makna hubungan simbol dengan sila-sila Pancasila sebagai satu kesatuan dalam kehidupan sehari-hari.  Baik dalam menceritakan makna hubungan simbol dengan sila-sila Pancasila sebagai satu kesatuan dala</v>
          </cell>
        </row>
        <row r="21">
          <cell r="B21">
            <v>18</v>
          </cell>
          <cell r="C21" t="str">
            <v>RIZKI INTAN KURNIAENDAH</v>
          </cell>
          <cell r="D21">
            <v>83.333333333333329</v>
          </cell>
          <cell r="E21" t="str">
            <v>B</v>
          </cell>
          <cell r="F21" t="str">
            <v>Ananda Rizki Intan Kurniaendah baik dalam menceritakan makna hubungan simbol dengan sila-sila Pancasila sebagai satu kesatuan dalam kehidupan sehari-hari.  Baik dalam menceritakan makna hubungan simbol dengan sila-sila Pancasila sebagai satu kesatuan dala</v>
          </cell>
        </row>
        <row r="22">
          <cell r="B22">
            <v>19</v>
          </cell>
          <cell r="C22" t="str">
            <v>RIZKY FIRMANSYAH</v>
          </cell>
          <cell r="D22">
            <v>83.333333333333329</v>
          </cell>
          <cell r="E22" t="str">
            <v>B</v>
          </cell>
          <cell r="F22" t="str">
            <v>Ananda Rizky Firmansyah baik dalam menceritakan makna hubungan simbol dengan sila-sila Pancasila sebagai satu kesatuan dalam kehidupan sehari-hari.  Baik dalam menceritakan makna hubungan simbol dengan sila-sila Pancasila sebagai satu kesatuan dalam kehid</v>
          </cell>
        </row>
        <row r="23">
          <cell r="B23">
            <v>20</v>
          </cell>
          <cell r="C23" t="str">
            <v>SAFIRA NUR LAYLA RAMADHANI</v>
          </cell>
          <cell r="D23">
            <v>83.333333333333329</v>
          </cell>
          <cell r="E23" t="str">
            <v>B</v>
          </cell>
          <cell r="F23" t="str">
            <v>Ananda Safira Nur Layla Ramadhani baik dalam menceritakan makna hubungan simbol dengan sila-sila Pancasila sebagai satu kesatuan dalam kehidupan sehari-hari.  Baik dalam menceritakan makna hubungan simbol dengan sila-sila Pancasila sebagai satu kesatuan d</v>
          </cell>
        </row>
        <row r="24">
          <cell r="B24">
            <v>21</v>
          </cell>
          <cell r="C24" t="str">
            <v>SHANASTRI RUFAIDA</v>
          </cell>
          <cell r="D24">
            <v>83.333333333333329</v>
          </cell>
          <cell r="E24" t="str">
            <v>B</v>
          </cell>
          <cell r="F24" t="str">
            <v>Ananda Shanastri Rufaida baik dalam menceritakan makna hubungan simbol dengan sila-sila Pancasila sebagai satu kesatuan dalam kehidupan sehari-hari.  Baik dalam menceritakan makna hubungan simbol dengan sila-sila Pancasila sebagai satu kesatuan dalam kehi</v>
          </cell>
        </row>
        <row r="25">
          <cell r="B25">
            <v>22</v>
          </cell>
          <cell r="C25" t="str">
            <v>SHIAM SAHARA</v>
          </cell>
          <cell r="D25">
            <v>83.333333333333329</v>
          </cell>
          <cell r="E25" t="str">
            <v>B</v>
          </cell>
          <cell r="F25" t="str">
            <v>Ananda Shiam Sahara baik dalam menceritakan makna hubungan simbol dengan sila-sila Pancasila sebagai satu kesatuan dalam kehidupan sehari-hari.  Baik dalam menceritakan makna hubungan simbol dengan sila-sila Pancasila sebagai satu kesatuan dalam kehidupan</v>
          </cell>
        </row>
        <row r="26">
          <cell r="B26">
            <v>23</v>
          </cell>
          <cell r="C26" t="str">
            <v>SUSAN APRILIA PUTRI</v>
          </cell>
          <cell r="D26">
            <v>83.333333333333329</v>
          </cell>
          <cell r="E26" t="str">
            <v>B</v>
          </cell>
          <cell r="F26" t="str">
            <v>Ananda Susan Aprilia Putri baik dalam menceritakan makna hubungan simbol dengan sila-sila Pancasila sebagai satu kesatuan dalam kehidupan sehari-hari.  Baik dalam menceritakan makna hubungan simbol dengan sila-sila Pancasila sebagai satu kesatuan dalam ke</v>
          </cell>
        </row>
        <row r="27">
          <cell r="B27">
            <v>24</v>
          </cell>
          <cell r="C27" t="str">
            <v>SYIFAUL CHUSNA BANATU ROHMI HADI</v>
          </cell>
          <cell r="D27">
            <v>83.333333333333329</v>
          </cell>
          <cell r="E27" t="str">
            <v>B</v>
          </cell>
          <cell r="F27" t="str">
            <v>Ananda Syifaul Chusna Banatu Rohmi Hadi baik dalam menceritakan makna hubungan simbol dengan sila-sila Pancasila sebagai satu kesatuan dalam kehidupan sehari-hari.  Baik dalam menceritakan makna hubungan simbol dengan sila-sila Pancasila sebagai satu kesa</v>
          </cell>
        </row>
        <row r="28">
          <cell r="B28">
            <v>25</v>
          </cell>
          <cell r="C28" t="str">
            <v>VANESSA VICKY AYU LESTARI</v>
          </cell>
          <cell r="D28">
            <v>83.333333333333329</v>
          </cell>
          <cell r="E28" t="str">
            <v>B</v>
          </cell>
          <cell r="F28" t="str">
            <v>Ananda Vanessa Vicky Ayu Lestari baik dalam menceritakan makna hubungan simbol dengan sila-sila Pancasila sebagai satu kesatuan dalam kehidupan sehari-hari.  Baik dalam menceritakan makna hubungan simbol dengan sila-sila Pancasila sebagai satu kesatuan da</v>
          </cell>
        </row>
        <row r="29">
          <cell r="B29">
            <v>26</v>
          </cell>
          <cell r="C29" t="str">
            <v>WIBI NUR FIRMANSYAH</v>
          </cell>
          <cell r="D29">
            <v>83.333333333333329</v>
          </cell>
          <cell r="E29" t="str">
            <v>B</v>
          </cell>
          <cell r="F29" t="str">
            <v>Ananda Wibi Nur Firmansyah baik dalam menceritakan makna hubungan simbol dengan sila-sila Pancasila sebagai satu kesatuan dalam kehidupan sehari-hari.  Baik dalam menceritakan makna hubungan simbol dengan sila-sila Pancasila sebagai satu kesatuan dalam ke</v>
          </cell>
        </row>
        <row r="30">
          <cell r="B30">
            <v>27</v>
          </cell>
          <cell r="C30" t="str">
            <v>ZULFIDA NURUL MAZIDAH</v>
          </cell>
          <cell r="D30">
            <v>83.333333333333329</v>
          </cell>
          <cell r="E30" t="str">
            <v>B</v>
          </cell>
          <cell r="F30" t="str">
            <v xml:space="preserve">Ananda Zulfida Nurul Mazidah baik dalam menceritakan makna hubungan simbol dengan sila-sila Pancasila sebagai satu kesatuan dalam kehidupan sehari-hari.  Baik dalam menceritakan makna hubungan simbol dengan sila-sila Pancasila sebagai satu kesatuan dalam </v>
          </cell>
        </row>
        <row r="31">
          <cell r="B31">
            <v>28</v>
          </cell>
          <cell r="C31" t="str">
            <v>AZKA AFINA KHOIRUL IZA</v>
          </cell>
          <cell r="D31">
            <v>83.333333333333329</v>
          </cell>
          <cell r="E31" t="str">
            <v>B</v>
          </cell>
          <cell r="F31" t="str">
            <v>Ananda Azka Afina Khoirul Iza baik dalam menceritakan makna hubungan simbol dengan sila-sila Pancasila sebagai satu kesatuan dalam kehidupan sehari-hari.  Baik dalam menceritakan makna hubungan simbol dengan sila-sila Pancasila sebagai satu kesatuan dalam</v>
          </cell>
        </row>
        <row r="32">
          <cell r="B32">
            <v>29</v>
          </cell>
          <cell r="C32" t="str">
            <v>BAGUS WIDA KANAKA</v>
          </cell>
          <cell r="D32">
            <v>83.333333333333329</v>
          </cell>
          <cell r="E32" t="str">
            <v>B</v>
          </cell>
          <cell r="F32" t="str">
            <v>Ananda Bagus Wida Kanaka baik dalam menceritakan makna hubungan simbol dengan sila-sila Pancasila sebagai satu kesatuan dalam kehidupan sehari-hari.  Baik dalam menceritakan makna hubungan simbol dengan sila-sila Pancasila sebagai satu kesatuan dalam kehi</v>
          </cell>
        </row>
        <row r="33">
          <cell r="B33">
            <v>30</v>
          </cell>
          <cell r="C33" t="str">
            <v>DENI FIRYA ATHALLAH PRADINAYA</v>
          </cell>
          <cell r="D33">
            <v>83.333333333333329</v>
          </cell>
          <cell r="E33" t="str">
            <v>B</v>
          </cell>
          <cell r="F33" t="str">
            <v>Ananda Deni Firya Athallah Pradinaya baik dalam menceritakan makna hubungan simbol dengan sila-sila Pancasila sebagai satu kesatuan dalam kehidupan sehari-hari.  Baik dalam menceritakan makna hubungan simbol dengan sila-sila Pancasila sebagai satu kesatua</v>
          </cell>
        </row>
        <row r="34">
          <cell r="B34">
            <v>31</v>
          </cell>
          <cell r="C34" t="str">
            <v>DEWI GALUH MULANSARI</v>
          </cell>
          <cell r="D34">
            <v>83.333333333333329</v>
          </cell>
          <cell r="E34" t="str">
            <v>B</v>
          </cell>
          <cell r="F34" t="str">
            <v>Ananda Dewi Galuh Mulansari baik dalam menceritakan makna hubungan simbol dengan sila-sila Pancasila sebagai satu kesatuan dalam kehidupan sehari-hari.  Baik dalam menceritakan makna hubungan simbol dengan sila-sila Pancasila sebagai satu kesatuan dalam k</v>
          </cell>
        </row>
        <row r="35">
          <cell r="B35">
            <v>32</v>
          </cell>
          <cell r="C35" t="str">
            <v>DIAN PUJI LESTARI</v>
          </cell>
          <cell r="D35">
            <v>83.333333333333329</v>
          </cell>
          <cell r="E35" t="str">
            <v>B</v>
          </cell>
          <cell r="F35" t="str">
            <v>Ananda Dian Puji Lestari baik dalam menceritakan makna hubungan simbol dengan sila-sila Pancasila sebagai satu kesatuan dalam kehidupan sehari-hari.  Baik dalam menceritakan makna hubungan simbol dengan sila-sila Pancasila sebagai satu kesatuan dalam kehi</v>
          </cell>
        </row>
        <row r="36">
          <cell r="B36">
            <v>33</v>
          </cell>
          <cell r="C36" t="str">
            <v>Hafidz Langgeng Prasetyo</v>
          </cell>
          <cell r="D36">
            <v>83.333333333333329</v>
          </cell>
          <cell r="E36" t="str">
            <v>B</v>
          </cell>
          <cell r="F36" t="str">
            <v>Ananda Hafidz Langgeng Prasetyo baik dalam menceritakan makna hubungan simbol dengan sila-sila Pancasila sebagai satu kesatuan dalam kehidupan sehari-hari.  Baik dalam menceritakan makna hubungan simbol dengan sila-sila Pancasila sebagai satu kesatuan dal</v>
          </cell>
        </row>
        <row r="37">
          <cell r="B37">
            <v>34</v>
          </cell>
          <cell r="C37" t="str">
            <v>JALU ARTHA AJI MANGGALA HANDOKO</v>
          </cell>
          <cell r="D37">
            <v>83.333333333333329</v>
          </cell>
          <cell r="E37" t="str">
            <v>B</v>
          </cell>
          <cell r="F37" t="str">
            <v>Ananda Jalu Artha Aji Manggala Handoko baik dalam menceritakan makna hubungan simbol dengan sila-sila Pancasila sebagai satu kesatuan dalam kehidupan sehari-hari.  Baik dalam menceritakan makna hubungan simbol dengan sila-sila Pancasila sebagai satu kesat</v>
          </cell>
        </row>
        <row r="38">
          <cell r="B38">
            <v>35</v>
          </cell>
          <cell r="C38" t="str">
            <v>LAURENDHO RADIEFCA MURDIONO</v>
          </cell>
          <cell r="D38">
            <v>83.333333333333329</v>
          </cell>
          <cell r="E38" t="str">
            <v>B</v>
          </cell>
          <cell r="F38" t="str">
            <v xml:space="preserve">Ananda Laurendho Radiefca Murdiono baik dalam menceritakan makna hubungan simbol dengan sila-sila Pancasila sebagai satu kesatuan dalam kehidupan sehari-hari.  Baik dalam menceritakan makna hubungan simbol dengan sila-sila Pancasila sebagai satu kesatuan </v>
          </cell>
        </row>
        <row r="39">
          <cell r="B39">
            <v>36</v>
          </cell>
          <cell r="C39" t="str">
            <v>MARSYA MAYDINA DWI RISQITA</v>
          </cell>
          <cell r="D39">
            <v>83.333333333333329</v>
          </cell>
          <cell r="E39" t="str">
            <v>B</v>
          </cell>
          <cell r="F39" t="str">
            <v>Ananda Marsya Maydina Dwi Risqita baik dalam menceritakan makna hubungan simbol dengan sila-sila Pancasila sebagai satu kesatuan dalam kehidupan sehari-hari.  Baik dalam menceritakan makna hubungan simbol dengan sila-sila Pancasila sebagai satu kesatuan d</v>
          </cell>
        </row>
        <row r="40">
          <cell r="B40">
            <v>37</v>
          </cell>
          <cell r="C40" t="str">
            <v>MILA SARASWATI</v>
          </cell>
          <cell r="D40">
            <v>83.333333333333329</v>
          </cell>
          <cell r="E40" t="str">
            <v>B</v>
          </cell>
          <cell r="F40" t="str">
            <v>Ananda Mila Saraswati baik dalam menceritakan makna hubungan simbol dengan sila-sila Pancasila sebagai satu kesatuan dalam kehidupan sehari-hari.  Baik dalam menceritakan makna hubungan simbol dengan sila-sila Pancasila sebagai satu kesatuan dalam kehidup</v>
          </cell>
        </row>
        <row r="41">
          <cell r="B41">
            <v>38</v>
          </cell>
          <cell r="C41" t="str">
            <v>MUHAMMAD ARKAN ALLY RACHMAD</v>
          </cell>
          <cell r="D41">
            <v>83.333333333333329</v>
          </cell>
          <cell r="E41" t="str">
            <v>B</v>
          </cell>
          <cell r="F41" t="str">
            <v xml:space="preserve">Ananda Muhammad Arkan Ally Rachmad baik dalam menceritakan makna hubungan simbol dengan sila-sila Pancasila sebagai satu kesatuan dalam kehidupan sehari-hari.  Baik dalam menceritakan makna hubungan simbol dengan sila-sila Pancasila sebagai satu kesatuan </v>
          </cell>
        </row>
        <row r="42">
          <cell r="B42">
            <v>39</v>
          </cell>
          <cell r="C42" t="str">
            <v>MUHAMMAD REVIAN ABDULLOH FAQIH</v>
          </cell>
          <cell r="D42">
            <v>83.333333333333329</v>
          </cell>
          <cell r="E42" t="str">
            <v>B</v>
          </cell>
          <cell r="F42" t="str">
            <v>Ananda Muhammad Revian Abdulloh Faqih baik dalam menceritakan makna hubungan simbol dengan sila-sila Pancasila sebagai satu kesatuan dalam kehidupan sehari-hari.  Baik dalam menceritakan makna hubungan simbol dengan sila-sila Pancasila sebagai satu kesatu</v>
          </cell>
        </row>
        <row r="43">
          <cell r="B43">
            <v>40</v>
          </cell>
          <cell r="C43" t="str">
            <v>NABILA AYUNINGTIAS</v>
          </cell>
          <cell r="D43">
            <v>83.333333333333329</v>
          </cell>
          <cell r="E43" t="str">
            <v>B</v>
          </cell>
          <cell r="F43" t="str">
            <v>Ananda Nabila Ayuningtias baik dalam menceritakan makna hubungan simbol dengan sila-sila Pancasila sebagai satu kesatuan dalam kehidupan sehari-hari.  Baik dalam menceritakan makna hubungan simbol dengan sila-sila Pancasila sebagai satu kesatuan dalam keh</v>
          </cell>
        </row>
        <row r="44">
          <cell r="B44">
            <v>41</v>
          </cell>
          <cell r="C44" t="str">
            <v>NARESWARI MASAYU PUSPANINGRUM</v>
          </cell>
          <cell r="D44">
            <v>83.333333333333329</v>
          </cell>
          <cell r="E44" t="str">
            <v>B</v>
          </cell>
          <cell r="F44" t="str">
            <v>Ananda Nareswari Masayu Puspaningrum baik dalam menceritakan makna hubungan simbol dengan sila-sila Pancasila sebagai satu kesatuan dalam kehidupan sehari-hari.  Baik dalam menceritakan makna hubungan simbol dengan sila-sila Pancasila sebagai satu kesatua</v>
          </cell>
        </row>
        <row r="45">
          <cell r="B45">
            <v>42</v>
          </cell>
          <cell r="C45" t="str">
            <v>NOVA SASMYTA</v>
          </cell>
          <cell r="D45">
            <v>83.333333333333329</v>
          </cell>
          <cell r="E45" t="str">
            <v>B</v>
          </cell>
          <cell r="F45" t="str">
            <v>Ananda Nova Sasmyta baik dalam menceritakan makna hubungan simbol dengan sila-sila Pancasila sebagai satu kesatuan dalam kehidupan sehari-hari.  Baik dalam menceritakan makna hubungan simbol dengan sila-sila Pancasila sebagai satu kesatuan dalam kehidupan</v>
          </cell>
        </row>
        <row r="46">
          <cell r="B46">
            <v>43</v>
          </cell>
          <cell r="C46" t="str">
            <v>RIDHA RAHMATUL AULA RIDWAN</v>
          </cell>
          <cell r="D46">
            <v>83.333333333333329</v>
          </cell>
          <cell r="E46" t="str">
            <v>B</v>
          </cell>
          <cell r="F46" t="str">
            <v>Ananda Ridha Rahmatul Aula Ridwan baik dalam menceritakan makna hubungan simbol dengan sila-sila Pancasila sebagai satu kesatuan dalam kehidupan sehari-hari.  Baik dalam menceritakan makna hubungan simbol dengan sila-sila Pancasila sebagai satu kesatuan d</v>
          </cell>
        </row>
        <row r="47">
          <cell r="B47">
            <v>44</v>
          </cell>
          <cell r="C47" t="str">
            <v>RIFDA SALSABILA PURNAMA</v>
          </cell>
          <cell r="D47">
            <v>83.333333333333329</v>
          </cell>
          <cell r="E47" t="str">
            <v>B</v>
          </cell>
          <cell r="F47" t="str">
            <v>Ananda Rifda Salsabila Purnama baik dalam menceritakan makna hubungan simbol dengan sila-sila Pancasila sebagai satu kesatuan dalam kehidupan sehari-hari.  Baik dalam menceritakan makna hubungan simbol dengan sila-sila Pancasila sebagai satu kesatuan dala</v>
          </cell>
        </row>
        <row r="48">
          <cell r="B48">
            <v>45</v>
          </cell>
          <cell r="C48" t="str">
            <v>RIZKI INTAN KURNIAENDAH</v>
          </cell>
          <cell r="D48">
            <v>83.333333333333329</v>
          </cell>
          <cell r="E48" t="str">
            <v>B</v>
          </cell>
          <cell r="F48" t="str">
            <v>Ananda Rizki Intan Kurniaendah baik dalam menceritakan makna hubungan simbol dengan sila-sila Pancasila sebagai satu kesatuan dalam kehidupan sehari-hari.  Baik dalam menceritakan makna hubungan simbol dengan sila-sila Pancasila sebagai satu kesatuan dala</v>
          </cell>
        </row>
        <row r="49">
          <cell r="B49">
            <v>46</v>
          </cell>
          <cell r="C49" t="str">
            <v>RIZKY FIRMANSYAH</v>
          </cell>
          <cell r="D49">
            <v>83.333333333333329</v>
          </cell>
          <cell r="E49" t="str">
            <v>B</v>
          </cell>
          <cell r="F49" t="str">
            <v>Ananda Rizky Firmansyah baik dalam menceritakan makna hubungan simbol dengan sila-sila Pancasila sebagai satu kesatuan dalam kehidupan sehari-hari.  Baik dalam menceritakan makna hubungan simbol dengan sila-sila Pancasila sebagai satu kesatuan dalam kehid</v>
          </cell>
        </row>
        <row r="50">
          <cell r="B50">
            <v>47</v>
          </cell>
          <cell r="C50" t="str">
            <v>SAFIRA NUR LAYLA RAMADHANI</v>
          </cell>
          <cell r="D50">
            <v>83.333333333333329</v>
          </cell>
          <cell r="E50" t="str">
            <v>B</v>
          </cell>
          <cell r="F50" t="str">
            <v>Ananda Safira Nur Layla Ramadhani baik dalam menceritakan makna hubungan simbol dengan sila-sila Pancasila sebagai satu kesatuan dalam kehidupan sehari-hari.  Baik dalam menceritakan makna hubungan simbol dengan sila-sila Pancasila sebagai satu kesatuan d</v>
          </cell>
        </row>
        <row r="51">
          <cell r="B51">
            <v>48</v>
          </cell>
          <cell r="C51" t="str">
            <v>SHANASTRI RUFAIDA</v>
          </cell>
          <cell r="D51">
            <v>83.333333333333329</v>
          </cell>
          <cell r="E51" t="str">
            <v>B</v>
          </cell>
          <cell r="F51" t="str">
            <v>Ananda Shanastri Rufaida baik dalam menceritakan makna hubungan simbol dengan sila-sila Pancasila sebagai satu kesatuan dalam kehidupan sehari-hari.  Baik dalam menceritakan makna hubungan simbol dengan sila-sila Pancasila sebagai satu kesatuan dalam kehi</v>
          </cell>
        </row>
        <row r="52">
          <cell r="B52">
            <v>49</v>
          </cell>
          <cell r="C52" t="str">
            <v>SHIAM SAHARA</v>
          </cell>
          <cell r="D52">
            <v>83.333333333333329</v>
          </cell>
          <cell r="E52" t="str">
            <v>B</v>
          </cell>
          <cell r="F52" t="str">
            <v>Ananda Shiam Sahara baik dalam menceritakan makna hubungan simbol dengan sila-sila Pancasila sebagai satu kesatuan dalam kehidupan sehari-hari.  Baik dalam menceritakan makna hubungan simbol dengan sila-sila Pancasila sebagai satu kesatuan dalam kehidupan</v>
          </cell>
        </row>
        <row r="53">
          <cell r="B53">
            <v>50</v>
          </cell>
          <cell r="C53" t="str">
            <v>SUSAN APRILIA PUTRI</v>
          </cell>
          <cell r="D53">
            <v>83.333333333333329</v>
          </cell>
          <cell r="E53" t="str">
            <v>B</v>
          </cell>
          <cell r="F53" t="str">
            <v>Ananda Susan Aprilia Putri baik dalam menceritakan makna hubungan simbol dengan sila-sila Pancasila sebagai satu kesatuan dalam kehidupan sehari-hari.  Baik dalam menceritakan makna hubungan simbol dengan sila-sila Pancasila sebagai satu kesatuan dalam ke</v>
          </cell>
        </row>
      </sheetData>
      <sheetData sheetId="44"/>
      <sheetData sheetId="45">
        <row r="4">
          <cell r="B4">
            <v>1</v>
          </cell>
          <cell r="C4" t="str">
            <v>AZKA AFINA KHOIRUL IZA</v>
          </cell>
          <cell r="D4">
            <v>78.8</v>
          </cell>
          <cell r="E4" t="str">
            <v>C</v>
          </cell>
          <cell r="F4" t="str">
            <v>Ananda Azka Afina Khoirul Iza baik dalam Mempraktikkan variasi gerak dasar lokomotor, non-lokomotor, dan manipulatif sesuai dengan konsep tubuh, ruang, usaha, dan keterhubungan dalam permainan bola besar sederhana dan atau tradisional*.  Cukup dalam Mempr</v>
          </cell>
        </row>
        <row r="5">
          <cell r="B5">
            <v>2</v>
          </cell>
          <cell r="C5" t="str">
            <v>BAGUS WIDA KANAKA</v>
          </cell>
          <cell r="D5">
            <v>78.8</v>
          </cell>
          <cell r="E5" t="str">
            <v>C</v>
          </cell>
          <cell r="F5" t="str">
            <v>Ananda Bagus Wida Kanaka baik dalam Mempraktikkan variasi gerak dasar lokomotor, non-lokomotor, dan manipulatif sesuai dengan konsep tubuh, ruang, usaha, dan keterhubungan dalam permainan bola besar sederhana dan atau tradisional*.  Cukup dalam Mempraktik</v>
          </cell>
        </row>
        <row r="6">
          <cell r="B6">
            <v>3</v>
          </cell>
          <cell r="C6" t="str">
            <v>DENI FIRYA ATHALLAH PRADINAYA</v>
          </cell>
          <cell r="D6">
            <v>78.8</v>
          </cell>
          <cell r="E6" t="str">
            <v>C</v>
          </cell>
          <cell r="F6" t="str">
            <v>Ananda Deni Firya Athallah Pradinaya baik dalam Mempraktikkan variasi gerak dasar lokomotor, non-lokomotor, dan manipulatif sesuai dengan konsep tubuh, ruang, usaha, dan keterhubungan dalam permainan bola besar sederhana dan atau tradisional*.  Cukup dala</v>
          </cell>
        </row>
        <row r="7">
          <cell r="B7">
            <v>4</v>
          </cell>
          <cell r="C7" t="str">
            <v>DEWI GALUH MULANSARI</v>
          </cell>
          <cell r="D7">
            <v>78.8</v>
          </cell>
          <cell r="E7" t="str">
            <v>C</v>
          </cell>
          <cell r="F7" t="str">
            <v>Ananda Dewi Galuh Mulansari baik dalam Mempraktikkan variasi gerak dasar lokomotor, non-lokomotor, dan manipulatif sesuai dengan konsep tubuh, ruang, usaha, dan keterhubungan dalam permainan bola besar sederhana dan atau tradisional*.  Cukup dalam Memprak</v>
          </cell>
        </row>
        <row r="8">
          <cell r="B8">
            <v>5</v>
          </cell>
          <cell r="C8" t="str">
            <v>DIAN PUJI LESTARI</v>
          </cell>
          <cell r="D8">
            <v>78.8</v>
          </cell>
          <cell r="E8" t="str">
            <v>C</v>
          </cell>
          <cell r="F8" t="str">
            <v>Ananda Dian Puji Lestari baik dalam Mempraktikkan variasi gerak dasar lokomotor, non-lokomotor, dan manipulatif sesuai dengan konsep tubuh, ruang, usaha, dan keterhubungan dalam permainan bola besar sederhana dan atau tradisional*.  Cukup dalam Mempraktik</v>
          </cell>
        </row>
        <row r="9">
          <cell r="B9">
            <v>6</v>
          </cell>
          <cell r="C9" t="str">
            <v>Hafidz Langgeng Prasetyo</v>
          </cell>
          <cell r="D9">
            <v>78.8</v>
          </cell>
          <cell r="E9" t="str">
            <v>C</v>
          </cell>
          <cell r="F9" t="str">
            <v>Ananda Hafidz Langgeng Prasetyo baik dalam Mempraktikkan variasi gerak dasar lokomotor, non-lokomotor, dan manipulatif sesuai dengan konsep tubuh, ruang, usaha, dan keterhubungan dalam permainan bola besar sederhana dan atau tradisional*.  Cukup dalam Mem</v>
          </cell>
        </row>
        <row r="10">
          <cell r="B10">
            <v>7</v>
          </cell>
          <cell r="C10" t="str">
            <v>JALU ARTHA AJI MANGGALA HANDOKO</v>
          </cell>
          <cell r="D10">
            <v>78.8</v>
          </cell>
          <cell r="E10" t="str">
            <v>C</v>
          </cell>
          <cell r="F10" t="str">
            <v>Ananda Jalu Artha Aji Manggala Handoko baik dalam Mempraktikkan variasi gerak dasar lokomotor, non-lokomotor, dan manipulatif sesuai dengan konsep tubuh, ruang, usaha, dan keterhubungan dalam permainan bola besar sederhana dan atau tradisional*.  Cukup da</v>
          </cell>
        </row>
        <row r="11">
          <cell r="B11">
            <v>8</v>
          </cell>
          <cell r="C11" t="str">
            <v>LAURENDHO RADIEFCA MURDIONO</v>
          </cell>
          <cell r="D11">
            <v>78.8</v>
          </cell>
          <cell r="E11" t="str">
            <v>C</v>
          </cell>
          <cell r="F11" t="str">
            <v xml:space="preserve">Ananda Laurendho Radiefca Murdiono baik dalam Mempraktikkan variasi gerak dasar lokomotor, non-lokomotor, dan manipulatif sesuai dengan konsep tubuh, ruang, usaha, dan keterhubungan dalam permainan bola besar sederhana dan atau tradisional*.  Cukup dalam </v>
          </cell>
        </row>
        <row r="12">
          <cell r="B12">
            <v>9</v>
          </cell>
          <cell r="C12" t="str">
            <v>MARSYA MAYDINA DWI RISQITA</v>
          </cell>
          <cell r="D12">
            <v>78.8</v>
          </cell>
          <cell r="E12" t="str">
            <v>C</v>
          </cell>
          <cell r="F12" t="str">
            <v>Ananda Marsya Maydina Dwi Risqita baik dalam Mempraktikkan variasi gerak dasar lokomotor, non-lokomotor, dan manipulatif sesuai dengan konsep tubuh, ruang, usaha, dan keterhubungan dalam permainan bola besar sederhana dan atau tradisional*.  Cukup dalam M</v>
          </cell>
        </row>
        <row r="13">
          <cell r="B13">
            <v>10</v>
          </cell>
          <cell r="C13" t="str">
            <v>MILA SARASWATI</v>
          </cell>
          <cell r="D13">
            <v>78.8</v>
          </cell>
          <cell r="E13" t="str">
            <v>C</v>
          </cell>
          <cell r="F13" t="str">
            <v>Ananda Mila Saraswati baik dalam Mempraktikkan variasi gerak dasar lokomotor, non-lokomotor, dan manipulatif sesuai dengan konsep tubuh, ruang, usaha, dan keterhubungan dalam permainan bola besar sederhana dan atau tradisional*.  Cukup dalam Mempraktikkan</v>
          </cell>
        </row>
        <row r="14">
          <cell r="B14">
            <v>11</v>
          </cell>
          <cell r="C14" t="str">
            <v>MUHAMMAD ARKAN ALLY RACHMAD</v>
          </cell>
          <cell r="D14">
            <v>78.8</v>
          </cell>
          <cell r="E14" t="str">
            <v>C</v>
          </cell>
          <cell r="F14" t="str">
            <v xml:space="preserve">Ananda Muhammad Arkan Ally Rachmad baik dalam Mempraktikkan variasi gerak dasar lokomotor, non-lokomotor, dan manipulatif sesuai dengan konsep tubuh, ruang, usaha, dan keterhubungan dalam permainan bola besar sederhana dan atau tradisional*.  Cukup dalam </v>
          </cell>
        </row>
        <row r="15">
          <cell r="B15">
            <v>12</v>
          </cell>
          <cell r="C15" t="str">
            <v>MUHAMMAD REVIAN ABDULLOH FAQIH</v>
          </cell>
          <cell r="D15">
            <v>78.8</v>
          </cell>
          <cell r="E15" t="str">
            <v>C</v>
          </cell>
          <cell r="F15" t="str">
            <v>Ananda Muhammad Revian Abdulloh Faqih baik dalam Mempraktikkan variasi gerak dasar lokomotor, non-lokomotor, dan manipulatif sesuai dengan konsep tubuh, ruang, usaha, dan keterhubungan dalam permainan bola besar sederhana dan atau tradisional*.  Cukup dal</v>
          </cell>
        </row>
        <row r="16">
          <cell r="B16">
            <v>13</v>
          </cell>
          <cell r="C16" t="str">
            <v>NABILA AYUNINGTIAS</v>
          </cell>
          <cell r="D16">
            <v>78.8</v>
          </cell>
          <cell r="E16" t="str">
            <v>C</v>
          </cell>
          <cell r="F16" t="str">
            <v>Ananda Nabila Ayuningtias baik dalam Mempraktikkan variasi gerak dasar lokomotor, non-lokomotor, dan manipulatif sesuai dengan konsep tubuh, ruang, usaha, dan keterhubungan dalam permainan bola besar sederhana dan atau tradisional*.  Cukup dalam Memprakti</v>
          </cell>
        </row>
        <row r="17">
          <cell r="B17">
            <v>14</v>
          </cell>
          <cell r="C17" t="str">
            <v>NARESWARI MASAYU PUSPANINGRUM</v>
          </cell>
          <cell r="D17">
            <v>78.8</v>
          </cell>
          <cell r="E17" t="str">
            <v>C</v>
          </cell>
          <cell r="F17" t="str">
            <v>Ananda Nareswari Masayu Puspaningrum baik dalam Mempraktikkan variasi gerak dasar lokomotor, non-lokomotor, dan manipulatif sesuai dengan konsep tubuh, ruang, usaha, dan keterhubungan dalam permainan bola besar sederhana dan atau tradisional*.  Cukup dala</v>
          </cell>
        </row>
        <row r="18">
          <cell r="B18">
            <v>15</v>
          </cell>
          <cell r="C18" t="str">
            <v>NOVA SASMYTA</v>
          </cell>
          <cell r="D18">
            <v>78.8</v>
          </cell>
          <cell r="E18" t="str">
            <v>C</v>
          </cell>
          <cell r="F18" t="str">
            <v>Ananda Nova Sasmyta baik dalam Mempraktikkan variasi gerak dasar lokomotor, non-lokomotor, dan manipulatif sesuai dengan konsep tubuh, ruang, usaha, dan keterhubungan dalam permainan bola besar sederhana dan atau tradisional*.  Cukup dalam Mempraktikkan v</v>
          </cell>
        </row>
        <row r="19">
          <cell r="B19">
            <v>16</v>
          </cell>
          <cell r="C19" t="str">
            <v>RIDHA RAHMATUL AULA RIDWAN</v>
          </cell>
          <cell r="D19">
            <v>78.8</v>
          </cell>
          <cell r="E19" t="str">
            <v>C</v>
          </cell>
          <cell r="F19" t="str">
            <v>Ananda Ridha Rahmatul Aula Ridwan baik dalam Mempraktikkan variasi gerak dasar lokomotor, non-lokomotor, dan manipulatif sesuai dengan konsep tubuh, ruang, usaha, dan keterhubungan dalam permainan bola besar sederhana dan atau tradisional*.  Cukup dalam M</v>
          </cell>
        </row>
        <row r="20">
          <cell r="B20">
            <v>17</v>
          </cell>
          <cell r="C20" t="str">
            <v>RIFDA SALSABILA PURNAMA</v>
          </cell>
          <cell r="D20">
            <v>78.8</v>
          </cell>
          <cell r="E20" t="str">
            <v>C</v>
          </cell>
          <cell r="F20" t="str">
            <v>Ananda Rifda Salsabila Purnama baik dalam Mempraktikkan variasi gerak dasar lokomotor, non-lokomotor, dan manipulatif sesuai dengan konsep tubuh, ruang, usaha, dan keterhubungan dalam permainan bola besar sederhana dan atau tradisional*.  Cukup dalam Memp</v>
          </cell>
        </row>
        <row r="21">
          <cell r="B21">
            <v>18</v>
          </cell>
          <cell r="C21" t="str">
            <v>RIZKI INTAN KURNIAENDAH</v>
          </cell>
          <cell r="D21">
            <v>78.8</v>
          </cell>
          <cell r="E21" t="str">
            <v>C</v>
          </cell>
          <cell r="F21" t="str">
            <v>Ananda Rizki Intan Kurniaendah baik dalam Mempraktikkan variasi gerak dasar lokomotor, non-lokomotor, dan manipulatif sesuai dengan konsep tubuh, ruang, usaha, dan keterhubungan dalam permainan bola besar sederhana dan atau tradisional*.  Cukup dalam Memp</v>
          </cell>
        </row>
        <row r="22">
          <cell r="B22">
            <v>19</v>
          </cell>
          <cell r="C22" t="str">
            <v>RIZKY FIRMANSYAH</v>
          </cell>
          <cell r="D22">
            <v>78.8</v>
          </cell>
          <cell r="E22" t="str">
            <v>C</v>
          </cell>
          <cell r="F22" t="str">
            <v>Ananda Rizky Firmansyah baik dalam Mempraktikkan variasi gerak dasar lokomotor, non-lokomotor, dan manipulatif sesuai dengan konsep tubuh, ruang, usaha, dan keterhubungan dalam permainan bola besar sederhana dan atau tradisional*.  Cukup dalam Mempraktikk</v>
          </cell>
        </row>
        <row r="23">
          <cell r="B23">
            <v>20</v>
          </cell>
          <cell r="C23" t="str">
            <v>SAFIRA NUR LAYLA RAMADHANI</v>
          </cell>
          <cell r="D23">
            <v>78.8</v>
          </cell>
          <cell r="E23" t="str">
            <v>C</v>
          </cell>
          <cell r="F23" t="str">
            <v>Ananda Safira Nur Layla Ramadhani baik dalam Mempraktikkan variasi gerak dasar lokomotor, non-lokomotor, dan manipulatif sesuai dengan konsep tubuh, ruang, usaha, dan keterhubungan dalam permainan bola besar sederhana dan atau tradisional*.  Cukup dalam M</v>
          </cell>
        </row>
        <row r="24">
          <cell r="B24">
            <v>21</v>
          </cell>
          <cell r="C24" t="str">
            <v>SHANASTRI RUFAIDA</v>
          </cell>
          <cell r="D24">
            <v>74</v>
          </cell>
          <cell r="E24" t="str">
            <v>C</v>
          </cell>
          <cell r="F24" t="str">
            <v>Ananda Shanastri Rufaida baik dalam Mempraktikkan variasi gerak dasar lokomotor, non-lokomotor, dan manipulatif sesuai dengan konsep tubuh, ruang, usaha, dan keterhubungan dalam permainan bola besar sederhana dan atau tradisional*.  Cukup dalam Mempraktik</v>
          </cell>
        </row>
        <row r="25">
          <cell r="B25">
            <v>22</v>
          </cell>
          <cell r="C25" t="str">
            <v>SHIAM SAHARA</v>
          </cell>
          <cell r="D25">
            <v>78.8</v>
          </cell>
          <cell r="E25" t="str">
            <v>C</v>
          </cell>
          <cell r="F25" t="str">
            <v>Ananda Shiam Sahara baik dalam Mempraktikkan variasi gerak dasar lokomotor, non-lokomotor, dan manipulatif sesuai dengan konsep tubuh, ruang, usaha, dan keterhubungan dalam permainan bola besar sederhana dan atau tradisional*.  Cukup dalam Mempraktikkan v</v>
          </cell>
        </row>
        <row r="26">
          <cell r="B26">
            <v>23</v>
          </cell>
          <cell r="C26" t="str">
            <v>SUSAN APRILIA PUTRI</v>
          </cell>
          <cell r="D26">
            <v>78.8</v>
          </cell>
          <cell r="E26" t="str">
            <v>C</v>
          </cell>
          <cell r="F26" t="str">
            <v>Ananda Susan Aprilia Putri baik dalam Mempraktikkan variasi gerak dasar lokomotor, non-lokomotor, dan manipulatif sesuai dengan konsep tubuh, ruang, usaha, dan keterhubungan dalam permainan bola besar sederhana dan atau tradisional*.  Cukup dalam Memprakt</v>
          </cell>
        </row>
        <row r="27">
          <cell r="B27">
            <v>24</v>
          </cell>
          <cell r="C27" t="str">
            <v>SYIFAUL CHUSNA BANATU ROHMI HADI</v>
          </cell>
          <cell r="D27">
            <v>78.8</v>
          </cell>
          <cell r="E27" t="str">
            <v>C</v>
          </cell>
          <cell r="F27" t="str">
            <v>Ananda Syifaul Chusna Banatu Rohmi Hadi baik dalam Mempraktikkan variasi gerak dasar lokomotor, non-lokomotor, dan manipulatif sesuai dengan konsep tubuh, ruang, usaha, dan keterhubungan dalam permainan bola besar sederhana dan atau tradisional*.  Cukup d</v>
          </cell>
        </row>
        <row r="28">
          <cell r="B28">
            <v>25</v>
          </cell>
          <cell r="C28" t="str">
            <v>VANESSA VICKY AYU LESTARI</v>
          </cell>
          <cell r="D28">
            <v>78.8</v>
          </cell>
          <cell r="E28" t="str">
            <v>C</v>
          </cell>
          <cell r="F28" t="str">
            <v>Ananda Vanessa Vicky Ayu Lestari baik dalam Mempraktikkan variasi gerak dasar lokomotor, non-lokomotor, dan manipulatif sesuai dengan konsep tubuh, ruang, usaha, dan keterhubungan dalam permainan bola besar sederhana dan atau tradisional*.  Cukup dalam Me</v>
          </cell>
        </row>
        <row r="29">
          <cell r="B29">
            <v>26</v>
          </cell>
          <cell r="C29" t="str">
            <v>WIBI NUR FIRMANSYAH</v>
          </cell>
          <cell r="D29">
            <v>78.8</v>
          </cell>
          <cell r="E29" t="str">
            <v>C</v>
          </cell>
          <cell r="F29" t="str">
            <v>Ananda Wibi Nur Firmansyah baik dalam Mempraktikkan variasi gerak dasar lokomotor, non-lokomotor, dan manipulatif sesuai dengan konsep tubuh, ruang, usaha, dan keterhubungan dalam permainan bola besar sederhana dan atau tradisional*.  Cukup dalam Memprakt</v>
          </cell>
        </row>
        <row r="30">
          <cell r="B30">
            <v>27</v>
          </cell>
          <cell r="C30" t="str">
            <v>ZULFIDA NURUL MAZIDAH</v>
          </cell>
          <cell r="D30">
            <v>78.8</v>
          </cell>
          <cell r="E30" t="str">
            <v>C</v>
          </cell>
          <cell r="F30" t="str">
            <v>Ananda Zulfida Nurul Mazidah baik dalam Mempraktikkan variasi gerak dasar lokomotor, non-lokomotor, dan manipulatif sesuai dengan konsep tubuh, ruang, usaha, dan keterhubungan dalam permainan bola besar sederhana dan atau tradisional*.  Cukup dalam Mempra</v>
          </cell>
        </row>
        <row r="31">
          <cell r="B31">
            <v>28</v>
          </cell>
          <cell r="C31" t="str">
            <v>AZKA AFINA KHOIRUL IZA</v>
          </cell>
          <cell r="D31">
            <v>78.8</v>
          </cell>
          <cell r="E31" t="str">
            <v>C</v>
          </cell>
          <cell r="F31" t="str">
            <v>Ananda Azka Afina Khoirul Iza baik dalam Mempraktikkan variasi gerak dasar lokomotor, non-lokomotor, dan manipulatif sesuai dengan konsep tubuh, ruang, usaha, dan keterhubungan dalam permainan bola besar sederhana dan atau tradisional*.  Cukup dalam Mempr</v>
          </cell>
        </row>
        <row r="32">
          <cell r="B32">
            <v>29</v>
          </cell>
          <cell r="C32" t="str">
            <v>BAGUS WIDA KANAKA</v>
          </cell>
          <cell r="D32">
            <v>78.8</v>
          </cell>
          <cell r="E32" t="str">
            <v>C</v>
          </cell>
          <cell r="F32" t="str">
            <v>Ananda Bagus Wida Kanaka baik dalam Mempraktikkan variasi gerak dasar lokomotor, non-lokomotor, dan manipulatif sesuai dengan konsep tubuh, ruang, usaha, dan keterhubungan dalam permainan bola besar sederhana dan atau tradisional*.  Cukup dalam Mempraktik</v>
          </cell>
        </row>
        <row r="33">
          <cell r="B33">
            <v>30</v>
          </cell>
          <cell r="C33" t="str">
            <v>DENI FIRYA ATHALLAH PRADINAYA</v>
          </cell>
          <cell r="D33">
            <v>78.8</v>
          </cell>
          <cell r="E33" t="str">
            <v>C</v>
          </cell>
          <cell r="F33" t="str">
            <v>Ananda Deni Firya Athallah Pradinaya baik dalam Mempraktikkan variasi gerak dasar lokomotor, non-lokomotor, dan manipulatif sesuai dengan konsep tubuh, ruang, usaha, dan keterhubungan dalam permainan bola besar sederhana dan atau tradisional*.  Cukup dala</v>
          </cell>
        </row>
        <row r="34">
          <cell r="B34">
            <v>31</v>
          </cell>
          <cell r="C34" t="str">
            <v>DEWI GALUH MULANSARI</v>
          </cell>
          <cell r="D34">
            <v>78.8</v>
          </cell>
          <cell r="E34" t="str">
            <v>C</v>
          </cell>
          <cell r="F34" t="str">
            <v>Ananda Dewi Galuh Mulansari baik dalam Mempraktikkan variasi gerak dasar lokomotor, non-lokomotor, dan manipulatif sesuai dengan konsep tubuh, ruang, usaha, dan keterhubungan dalam permainan bola besar sederhana dan atau tradisional*.  Cukup dalam Memprak</v>
          </cell>
        </row>
        <row r="35">
          <cell r="B35">
            <v>32</v>
          </cell>
          <cell r="C35" t="str">
            <v>DIAN PUJI LESTARI</v>
          </cell>
          <cell r="D35">
            <v>78.8</v>
          </cell>
          <cell r="E35" t="str">
            <v>C</v>
          </cell>
          <cell r="F35" t="str">
            <v>Ananda Dian Puji Lestari baik dalam Mempraktikkan variasi gerak dasar lokomotor, non-lokomotor, dan manipulatif sesuai dengan konsep tubuh, ruang, usaha, dan keterhubungan dalam permainan bola besar sederhana dan atau tradisional*.  Cukup dalam Mempraktik</v>
          </cell>
        </row>
        <row r="36">
          <cell r="B36">
            <v>33</v>
          </cell>
          <cell r="C36" t="str">
            <v>Hafidz Langgeng Prasetyo</v>
          </cell>
          <cell r="D36">
            <v>78.8</v>
          </cell>
          <cell r="E36" t="str">
            <v>C</v>
          </cell>
          <cell r="F36" t="str">
            <v>Ananda Hafidz Langgeng Prasetyo baik dalam Mempraktikkan variasi gerak dasar lokomotor, non-lokomotor, dan manipulatif sesuai dengan konsep tubuh, ruang, usaha, dan keterhubungan dalam permainan bola besar sederhana dan atau tradisional*.  Cukup dalam Mem</v>
          </cell>
        </row>
        <row r="37">
          <cell r="B37">
            <v>34</v>
          </cell>
          <cell r="C37" t="str">
            <v>JALU ARTHA AJI MANGGALA HANDOKO</v>
          </cell>
          <cell r="D37">
            <v>78.8</v>
          </cell>
          <cell r="E37" t="str">
            <v>C</v>
          </cell>
          <cell r="F37" t="str">
            <v>Ananda Jalu Artha Aji Manggala Handoko baik dalam Mempraktikkan variasi gerak dasar lokomotor, non-lokomotor, dan manipulatif sesuai dengan konsep tubuh, ruang, usaha, dan keterhubungan dalam permainan bola besar sederhana dan atau tradisional*.  Cukup da</v>
          </cell>
        </row>
        <row r="38">
          <cell r="B38">
            <v>35</v>
          </cell>
          <cell r="C38" t="str">
            <v>LAURENDHO RADIEFCA MURDIONO</v>
          </cell>
          <cell r="D38">
            <v>78.8</v>
          </cell>
          <cell r="E38" t="str">
            <v>C</v>
          </cell>
          <cell r="F38" t="str">
            <v xml:space="preserve">Ananda Laurendho Radiefca Murdiono baik dalam Mempraktikkan variasi gerak dasar lokomotor, non-lokomotor, dan manipulatif sesuai dengan konsep tubuh, ruang, usaha, dan keterhubungan dalam permainan bola besar sederhana dan atau tradisional*.  Cukup dalam </v>
          </cell>
        </row>
        <row r="39">
          <cell r="B39">
            <v>36</v>
          </cell>
          <cell r="C39" t="str">
            <v>MARSYA MAYDINA DWI RISQITA</v>
          </cell>
          <cell r="D39">
            <v>78.8</v>
          </cell>
          <cell r="E39" t="str">
            <v>C</v>
          </cell>
          <cell r="F39" t="str">
            <v>Ananda Marsya Maydina Dwi Risqita baik dalam Mempraktikkan variasi gerak dasar lokomotor, non-lokomotor, dan manipulatif sesuai dengan konsep tubuh, ruang, usaha, dan keterhubungan dalam permainan bola besar sederhana dan atau tradisional*.  Cukup dalam M</v>
          </cell>
        </row>
        <row r="40">
          <cell r="B40">
            <v>37</v>
          </cell>
          <cell r="C40" t="str">
            <v>MILA SARASWATI</v>
          </cell>
          <cell r="D40">
            <v>78.8</v>
          </cell>
          <cell r="E40" t="str">
            <v>C</v>
          </cell>
          <cell r="F40" t="str">
            <v>Ananda Mila Saraswati baik dalam Mempraktikkan variasi gerak dasar lokomotor, non-lokomotor, dan manipulatif sesuai dengan konsep tubuh, ruang, usaha, dan keterhubungan dalam permainan bola besar sederhana dan atau tradisional*.  Cukup dalam Mempraktikkan</v>
          </cell>
        </row>
        <row r="41">
          <cell r="B41">
            <v>38</v>
          </cell>
          <cell r="C41" t="str">
            <v>MUHAMMAD ARKAN ALLY RACHMAD</v>
          </cell>
          <cell r="D41">
            <v>78.8</v>
          </cell>
          <cell r="E41" t="str">
            <v>C</v>
          </cell>
          <cell r="F41" t="str">
            <v xml:space="preserve">Ananda Muhammad Arkan Ally Rachmad baik dalam Mempraktikkan variasi gerak dasar lokomotor, non-lokomotor, dan manipulatif sesuai dengan konsep tubuh, ruang, usaha, dan keterhubungan dalam permainan bola besar sederhana dan atau tradisional*.  Cukup dalam </v>
          </cell>
        </row>
        <row r="42">
          <cell r="B42">
            <v>39</v>
          </cell>
          <cell r="C42" t="str">
            <v>MUHAMMAD REVIAN ABDULLOH FAQIH</v>
          </cell>
          <cell r="D42">
            <v>78.8</v>
          </cell>
          <cell r="E42" t="str">
            <v>C</v>
          </cell>
          <cell r="F42" t="str">
            <v>Ananda Muhammad Revian Abdulloh Faqih baik dalam Mempraktikkan variasi gerak dasar lokomotor, non-lokomotor, dan manipulatif sesuai dengan konsep tubuh, ruang, usaha, dan keterhubungan dalam permainan bola besar sederhana dan atau tradisional*.  Cukup dal</v>
          </cell>
        </row>
        <row r="43">
          <cell r="B43">
            <v>40</v>
          </cell>
          <cell r="C43" t="str">
            <v>NABILA AYUNINGTIAS</v>
          </cell>
          <cell r="D43">
            <v>78.8</v>
          </cell>
          <cell r="E43" t="str">
            <v>C</v>
          </cell>
          <cell r="F43" t="str">
            <v>Ananda Nabila Ayuningtias baik dalam Mempraktikkan variasi gerak dasar lokomotor, non-lokomotor, dan manipulatif sesuai dengan konsep tubuh, ruang, usaha, dan keterhubungan dalam permainan bola besar sederhana dan atau tradisional*.  Cukup dalam Memprakti</v>
          </cell>
        </row>
        <row r="44">
          <cell r="B44">
            <v>41</v>
          </cell>
          <cell r="C44" t="str">
            <v>NARESWARI MASAYU PUSPANINGRUM</v>
          </cell>
          <cell r="D44">
            <v>78.8</v>
          </cell>
          <cell r="E44" t="str">
            <v>C</v>
          </cell>
          <cell r="F44" t="str">
            <v>Ananda Nareswari Masayu Puspaningrum baik dalam Mempraktikkan variasi gerak dasar lokomotor, non-lokomotor, dan manipulatif sesuai dengan konsep tubuh, ruang, usaha, dan keterhubungan dalam permainan bola besar sederhana dan atau tradisional*.  Cukup dala</v>
          </cell>
        </row>
        <row r="45">
          <cell r="B45">
            <v>42</v>
          </cell>
          <cell r="C45" t="str">
            <v>NOVA SASMYTA</v>
          </cell>
          <cell r="D45">
            <v>78.8</v>
          </cell>
          <cell r="E45" t="str">
            <v>C</v>
          </cell>
          <cell r="F45" t="str">
            <v>Ananda Nova Sasmyta baik dalam Mempraktikkan variasi gerak dasar lokomotor, non-lokomotor, dan manipulatif sesuai dengan konsep tubuh, ruang, usaha, dan keterhubungan dalam permainan bola besar sederhana dan atau tradisional*.  Cukup dalam Mempraktikkan v</v>
          </cell>
        </row>
        <row r="46">
          <cell r="B46">
            <v>43</v>
          </cell>
          <cell r="C46" t="str">
            <v>RIDHA RAHMATUL AULA RIDWAN</v>
          </cell>
          <cell r="D46">
            <v>78.8</v>
          </cell>
          <cell r="E46" t="str">
            <v>C</v>
          </cell>
          <cell r="F46" t="str">
            <v>Ananda Ridha Rahmatul Aula Ridwan baik dalam Mempraktikkan variasi gerak dasar lokomotor, non-lokomotor, dan manipulatif sesuai dengan konsep tubuh, ruang, usaha, dan keterhubungan dalam permainan bola besar sederhana dan atau tradisional*.  Cukup dalam M</v>
          </cell>
        </row>
        <row r="47">
          <cell r="B47">
            <v>44</v>
          </cell>
          <cell r="C47" t="str">
            <v>RIFDA SALSABILA PURNAMA</v>
          </cell>
          <cell r="D47">
            <v>78.8</v>
          </cell>
          <cell r="E47" t="str">
            <v>C</v>
          </cell>
          <cell r="F47" t="str">
            <v>Ananda Rifda Salsabila Purnama baik dalam Mempraktikkan variasi gerak dasar lokomotor, non-lokomotor, dan manipulatif sesuai dengan konsep tubuh, ruang, usaha, dan keterhubungan dalam permainan bola besar sederhana dan atau tradisional*.  Cukup dalam Memp</v>
          </cell>
        </row>
        <row r="48">
          <cell r="B48">
            <v>45</v>
          </cell>
          <cell r="C48" t="str">
            <v>RIZKI INTAN KURNIAENDAH</v>
          </cell>
          <cell r="D48">
            <v>78.8</v>
          </cell>
          <cell r="E48" t="str">
            <v>C</v>
          </cell>
          <cell r="F48" t="str">
            <v>Ananda Rizki Intan Kurniaendah baik dalam Mempraktikkan variasi gerak dasar lokomotor, non-lokomotor, dan manipulatif sesuai dengan konsep tubuh, ruang, usaha, dan keterhubungan dalam permainan bola besar sederhana dan atau tradisional*.  Cukup dalam Memp</v>
          </cell>
        </row>
        <row r="49">
          <cell r="B49">
            <v>46</v>
          </cell>
          <cell r="C49" t="str">
            <v>RIZKY FIRMANSYAH</v>
          </cell>
          <cell r="D49">
            <v>78.8</v>
          </cell>
          <cell r="E49" t="str">
            <v>C</v>
          </cell>
          <cell r="F49" t="str">
            <v>Ananda Rizky Firmansyah baik dalam Mempraktikkan variasi gerak dasar lokomotor, non-lokomotor, dan manipulatif sesuai dengan konsep tubuh, ruang, usaha, dan keterhubungan dalam permainan bola besar sederhana dan atau tradisional*.  Cukup dalam Mempraktikk</v>
          </cell>
        </row>
        <row r="50">
          <cell r="B50">
            <v>47</v>
          </cell>
          <cell r="C50" t="str">
            <v>SAFIRA NUR LAYLA RAMADHANI</v>
          </cell>
          <cell r="D50">
            <v>78.8</v>
          </cell>
          <cell r="E50" t="str">
            <v>C</v>
          </cell>
          <cell r="F50" t="str">
            <v>Ananda Safira Nur Layla Ramadhani baik dalam Mempraktikkan variasi gerak dasar lokomotor, non-lokomotor, dan manipulatif sesuai dengan konsep tubuh, ruang, usaha, dan keterhubungan dalam permainan bola besar sederhana dan atau tradisional*.  Cukup dalam M</v>
          </cell>
        </row>
        <row r="51">
          <cell r="B51">
            <v>48</v>
          </cell>
          <cell r="C51" t="str">
            <v>SHANASTRI RUFAIDA</v>
          </cell>
          <cell r="D51">
            <v>78.8</v>
          </cell>
          <cell r="E51" t="str">
            <v>C</v>
          </cell>
          <cell r="F51" t="str">
            <v>Ananda Shanastri Rufaida baik dalam Mempraktikkan variasi gerak dasar lokomotor, non-lokomotor, dan manipulatif sesuai dengan konsep tubuh, ruang, usaha, dan keterhubungan dalam permainan bola besar sederhana dan atau tradisional*.  Cukup dalam Mempraktik</v>
          </cell>
        </row>
        <row r="52">
          <cell r="B52">
            <v>49</v>
          </cell>
          <cell r="C52" t="str">
            <v>SHIAM SAHARA</v>
          </cell>
          <cell r="D52">
            <v>78.8</v>
          </cell>
          <cell r="E52" t="str">
            <v>C</v>
          </cell>
          <cell r="F52" t="str">
            <v>Ananda Shiam Sahara baik dalam Mempraktikkan variasi gerak dasar lokomotor, non-lokomotor, dan manipulatif sesuai dengan konsep tubuh, ruang, usaha, dan keterhubungan dalam permainan bola besar sederhana dan atau tradisional*.  Cukup dalam Mempraktikkan v</v>
          </cell>
        </row>
        <row r="53">
          <cell r="B53">
            <v>50</v>
          </cell>
          <cell r="C53" t="str">
            <v>SUSAN APRILIA PUTRI</v>
          </cell>
          <cell r="D53">
            <v>78.8</v>
          </cell>
          <cell r="E53" t="str">
            <v>C</v>
          </cell>
          <cell r="F53" t="str">
            <v>Ananda Susan Aprilia Putri baik dalam Mempraktikkan variasi gerak dasar lokomotor, non-lokomotor, dan manipulatif sesuai dengan konsep tubuh, ruang, usaha, dan keterhubungan dalam permainan bola besar sederhana dan atau tradisional*.  Cukup dalam Memprakt</v>
          </cell>
        </row>
      </sheetData>
      <sheetData sheetId="46"/>
      <sheetData sheetId="47">
        <row r="4">
          <cell r="B4">
            <v>1</v>
          </cell>
          <cell r="C4" t="str">
            <v>AZKA AFINA KHOIRUL IZA</v>
          </cell>
          <cell r="D4">
            <v>80</v>
          </cell>
          <cell r="E4" t="str">
            <v>B</v>
          </cell>
          <cell r="F4" t="str">
            <v xml:space="preserve">Ananda Azka Afina Khoirul Iza baik dalam Menyajikan laporan hasil pengamatan tentang bentuk dan fungsi bagian tubuh hewan dan tumbuhan.  Cukup dalam Menyajikan laporan hasil percobaan tentang sifat-sifat cahaya. </v>
          </cell>
        </row>
        <row r="5">
          <cell r="B5">
            <v>2</v>
          </cell>
          <cell r="C5" t="str">
            <v>BAGUS WIDA KANAKA</v>
          </cell>
          <cell r="D5">
            <v>80</v>
          </cell>
          <cell r="E5" t="str">
            <v>B</v>
          </cell>
          <cell r="F5" t="str">
            <v xml:space="preserve">Ananda Bagus Wida Kanaka baik dalam Menyajikan laporan hasil pengamatan tentang bentuk dan fungsi bagian tubuh hewan dan tumbuhan.  Cukup dalam Menyajikan laporan hasil percobaan tentang sifat-sifat cahaya. </v>
          </cell>
        </row>
        <row r="6">
          <cell r="B6">
            <v>3</v>
          </cell>
          <cell r="C6" t="str">
            <v>DENI FIRYA ATHALLAH PRADINAYA</v>
          </cell>
          <cell r="D6">
            <v>80</v>
          </cell>
          <cell r="E6" t="str">
            <v>B</v>
          </cell>
          <cell r="F6" t="str">
            <v xml:space="preserve">Ananda Deni Firya Athallah Pradinaya baik dalam Menyajikan laporan hasil pengamatan tentang bentuk dan fungsi bagian tubuh hewan dan tumbuhan.  Cukup dalam Menyajikan laporan hasil percobaan tentang sifat-sifat cahaya. </v>
          </cell>
        </row>
        <row r="7">
          <cell r="B7">
            <v>4</v>
          </cell>
          <cell r="C7" t="str">
            <v>DEWI GALUH MULANSARI</v>
          </cell>
          <cell r="D7">
            <v>80</v>
          </cell>
          <cell r="E7" t="str">
            <v>B</v>
          </cell>
          <cell r="F7" t="str">
            <v xml:space="preserve">Ananda Dewi Galuh Mulansari baik dalam Menyajikan laporan hasil pengamatan tentang bentuk dan fungsi bagian tubuh hewan dan tumbuhan.  Cukup dalam Menyajikan laporan hasil percobaan tentang sifat-sifat cahaya. </v>
          </cell>
        </row>
        <row r="8">
          <cell r="B8">
            <v>5</v>
          </cell>
          <cell r="C8" t="str">
            <v>DIAN PUJI LESTARI</v>
          </cell>
          <cell r="D8">
            <v>80</v>
          </cell>
          <cell r="E8" t="str">
            <v>B</v>
          </cell>
          <cell r="F8" t="str">
            <v xml:space="preserve">Ananda Dian Puji Lestari baik dalam Menyajikan laporan hasil pengamatan tentang bentuk dan fungsi bagian tubuh hewan dan tumbuhan.  Cukup dalam Menyajikan laporan hasil percobaan tentang sifat-sifat cahaya. </v>
          </cell>
        </row>
        <row r="9">
          <cell r="B9">
            <v>6</v>
          </cell>
          <cell r="C9" t="str">
            <v>Hafidz Langgeng Prasetyo</v>
          </cell>
          <cell r="D9">
            <v>80</v>
          </cell>
          <cell r="E9" t="str">
            <v>B</v>
          </cell>
          <cell r="F9" t="str">
            <v xml:space="preserve">Ananda Hafidz Langgeng Prasetyo baik dalam Menyajikan laporan hasil pengamatan tentang bentuk dan fungsi bagian tubuh hewan dan tumbuhan.  Cukup dalam Menyajikan laporan hasil percobaan tentang sifat-sifat cahaya. </v>
          </cell>
        </row>
        <row r="10">
          <cell r="B10">
            <v>7</v>
          </cell>
          <cell r="C10" t="str">
            <v>JALU ARTHA AJI MANGGALA HANDOKO</v>
          </cell>
          <cell r="D10">
            <v>80</v>
          </cell>
          <cell r="E10" t="str">
            <v>B</v>
          </cell>
          <cell r="F10" t="str">
            <v xml:space="preserve">Ananda Jalu Artha Aji Manggala Handoko baik dalam Menyajikan laporan hasil pengamatan tentang bentuk dan fungsi bagian tubuh hewan dan tumbuhan.  Cukup dalam Menyajikan laporan hasil percobaan tentang sifat-sifat cahaya. </v>
          </cell>
        </row>
        <row r="11">
          <cell r="B11">
            <v>8</v>
          </cell>
          <cell r="C11" t="str">
            <v>LAURENDHO RADIEFCA MURDIONO</v>
          </cell>
          <cell r="D11">
            <v>80</v>
          </cell>
          <cell r="E11" t="str">
            <v>B</v>
          </cell>
          <cell r="F11" t="str">
            <v xml:space="preserve">Ananda Laurendho Radiefca Murdiono baik dalam Menyajikan laporan hasil pengamatan tentang bentuk dan fungsi bagian tubuh hewan dan tumbuhan.  Cukup dalam Menyajikan laporan hasil percobaan tentang sifat-sifat cahaya. </v>
          </cell>
        </row>
        <row r="12">
          <cell r="B12">
            <v>9</v>
          </cell>
          <cell r="C12" t="str">
            <v>MARSYA MAYDINA DWI RISQITA</v>
          </cell>
          <cell r="D12">
            <v>80</v>
          </cell>
          <cell r="E12" t="str">
            <v>B</v>
          </cell>
          <cell r="F12" t="str">
            <v xml:space="preserve">Ananda Marsya Maydina Dwi Risqita baik dalam Menyajikan laporan hasil pengamatan tentang bentuk dan fungsi bagian tubuh hewan dan tumbuhan.  Cukup dalam Menyajikan laporan hasil percobaan tentang sifat-sifat cahaya. </v>
          </cell>
        </row>
        <row r="13">
          <cell r="B13">
            <v>10</v>
          </cell>
          <cell r="C13" t="str">
            <v>MILA SARASWATI</v>
          </cell>
          <cell r="D13">
            <v>80</v>
          </cell>
          <cell r="E13" t="str">
            <v>B</v>
          </cell>
          <cell r="F13" t="str">
            <v xml:space="preserve">Ananda Mila Saraswati baik dalam Menyajikan laporan hasil pengamatan tentang bentuk dan fungsi bagian tubuh hewan dan tumbuhan.  Cukup dalam Menyajikan laporan hasil percobaan tentang sifat-sifat cahaya. </v>
          </cell>
        </row>
        <row r="14">
          <cell r="B14">
            <v>11</v>
          </cell>
          <cell r="C14" t="str">
            <v>MUHAMMAD ARKAN ALLY RACHMAD</v>
          </cell>
          <cell r="D14">
            <v>80</v>
          </cell>
          <cell r="E14" t="str">
            <v>B</v>
          </cell>
          <cell r="F14" t="str">
            <v xml:space="preserve">Ananda Muhammad Arkan Ally Rachmad baik dalam Menyajikan laporan hasil pengamatan tentang bentuk dan fungsi bagian tubuh hewan dan tumbuhan.  Cukup dalam Menyajikan laporan hasil percobaan tentang sifat-sifat cahaya. </v>
          </cell>
        </row>
        <row r="15">
          <cell r="B15">
            <v>12</v>
          </cell>
          <cell r="C15" t="str">
            <v>MUHAMMAD REVIAN ABDULLOH FAQIH</v>
          </cell>
          <cell r="D15">
            <v>80</v>
          </cell>
          <cell r="E15" t="str">
            <v>B</v>
          </cell>
          <cell r="F15" t="str">
            <v xml:space="preserve">Ananda Muhammad Revian Abdulloh Faqih baik dalam Menyajikan laporan hasil pengamatan tentang bentuk dan fungsi bagian tubuh hewan dan tumbuhan.  Cukup dalam Menyajikan laporan hasil percobaan tentang sifat-sifat cahaya. </v>
          </cell>
        </row>
        <row r="16">
          <cell r="B16">
            <v>13</v>
          </cell>
          <cell r="C16" t="str">
            <v>NABILA AYUNINGTIAS</v>
          </cell>
          <cell r="D16">
            <v>80</v>
          </cell>
          <cell r="E16" t="str">
            <v>B</v>
          </cell>
          <cell r="F16" t="str">
            <v xml:space="preserve">Ananda Nabila Ayuningtias baik dalam Menyajikan laporan hasil pengamatan tentang bentuk dan fungsi bagian tubuh hewan dan tumbuhan.  Cukup dalam Menyajikan laporan hasil percobaan tentang sifat-sifat cahaya. </v>
          </cell>
        </row>
        <row r="17">
          <cell r="B17">
            <v>14</v>
          </cell>
          <cell r="C17" t="str">
            <v>NARESWARI MASAYU PUSPANINGRUM</v>
          </cell>
          <cell r="D17">
            <v>80</v>
          </cell>
          <cell r="E17" t="str">
            <v>B</v>
          </cell>
          <cell r="F17" t="str">
            <v xml:space="preserve">Ananda Nareswari Masayu Puspaningrum baik dalam Menyajikan laporan hasil pengamatan tentang bentuk dan fungsi bagian tubuh hewan dan tumbuhan.  Cukup dalam Menyajikan laporan hasil percobaan tentang sifat-sifat cahaya. </v>
          </cell>
        </row>
        <row r="18">
          <cell r="B18">
            <v>15</v>
          </cell>
          <cell r="C18" t="str">
            <v>NOVA SASMYTA</v>
          </cell>
          <cell r="D18">
            <v>80</v>
          </cell>
          <cell r="E18" t="str">
            <v>B</v>
          </cell>
          <cell r="F18" t="str">
            <v xml:space="preserve">Ananda Nova Sasmyta baik dalam Menyajikan laporan hasil pengamatan tentang bentuk dan fungsi bagian tubuh hewan dan tumbuhan.  Cukup dalam Menyajikan laporan hasil percobaan tentang sifat-sifat cahaya. </v>
          </cell>
        </row>
        <row r="19">
          <cell r="B19">
            <v>16</v>
          </cell>
          <cell r="C19" t="str">
            <v>RIDHA RAHMATUL AULA RIDWAN</v>
          </cell>
          <cell r="D19">
            <v>80</v>
          </cell>
          <cell r="E19" t="str">
            <v>B</v>
          </cell>
          <cell r="F19" t="str">
            <v xml:space="preserve">Ananda Ridha Rahmatul Aula Ridwan baik dalam Menyajikan laporan hasil pengamatan tentang bentuk dan fungsi bagian tubuh hewan dan tumbuhan.  Cukup dalam Menyajikan laporan hasil percobaan tentang sifat-sifat cahaya. </v>
          </cell>
        </row>
        <row r="20">
          <cell r="B20">
            <v>17</v>
          </cell>
          <cell r="C20" t="str">
            <v>RIFDA SALSABILA PURNAMA</v>
          </cell>
          <cell r="D20">
            <v>80</v>
          </cell>
          <cell r="E20" t="str">
            <v>B</v>
          </cell>
          <cell r="F20" t="str">
            <v xml:space="preserve">Ananda Rifda Salsabila Purnama baik dalam Menyajikan laporan hasil pengamatan tentang bentuk dan fungsi bagian tubuh hewan dan tumbuhan.  Cukup dalam Menyajikan laporan hasil percobaan tentang sifat-sifat cahaya. </v>
          </cell>
        </row>
        <row r="21">
          <cell r="B21">
            <v>18</v>
          </cell>
          <cell r="C21" t="str">
            <v>RIZKI INTAN KURNIAENDAH</v>
          </cell>
          <cell r="D21">
            <v>80</v>
          </cell>
          <cell r="E21" t="str">
            <v>B</v>
          </cell>
          <cell r="F21" t="str">
            <v xml:space="preserve">Ananda Rizki Intan Kurniaendah baik dalam Menyajikan laporan hasil pengamatan tentang bentuk dan fungsi bagian tubuh hewan dan tumbuhan.  Cukup dalam Menyajikan laporan hasil percobaan tentang sifat-sifat cahaya. </v>
          </cell>
        </row>
        <row r="22">
          <cell r="B22">
            <v>19</v>
          </cell>
          <cell r="C22" t="str">
            <v>RIZKY FIRMANSYAH</v>
          </cell>
          <cell r="D22">
            <v>80</v>
          </cell>
          <cell r="E22" t="str">
            <v>B</v>
          </cell>
          <cell r="F22" t="str">
            <v xml:space="preserve">Ananda Rizky Firmansyah baik dalam Menyajikan laporan hasil pengamatan tentang bentuk dan fungsi bagian tubuh hewan dan tumbuhan.  Cukup dalam Menyajikan laporan hasil percobaan tentang sifat-sifat cahaya. </v>
          </cell>
        </row>
        <row r="23">
          <cell r="B23">
            <v>20</v>
          </cell>
          <cell r="C23" t="str">
            <v>SAFIRA NUR LAYLA RAMADHANI</v>
          </cell>
          <cell r="D23">
            <v>80</v>
          </cell>
          <cell r="E23" t="str">
            <v>B</v>
          </cell>
          <cell r="F23" t="str">
            <v xml:space="preserve">Ananda Safira Nur Layla Ramadhani baik dalam Menyajikan laporan hasil pengamatan tentang bentuk dan fungsi bagian tubuh hewan dan tumbuhan.  Cukup dalam Menyajikan laporan hasil percobaan tentang sifat-sifat cahaya. </v>
          </cell>
        </row>
        <row r="24">
          <cell r="B24">
            <v>21</v>
          </cell>
          <cell r="C24" t="str">
            <v>SHANASTRI RUFAIDA</v>
          </cell>
          <cell r="D24">
            <v>80</v>
          </cell>
          <cell r="E24" t="str">
            <v>B</v>
          </cell>
          <cell r="F24" t="str">
            <v xml:space="preserve">Ananda Shanastri Rufaida baik dalam Menyajikan laporan hasil pengamatan tentang bentuk dan fungsi bagian tubuh hewan dan tumbuhan.  Cukup dalam Menyajikan laporan hasil percobaan tentang sifat-sifat cahaya. </v>
          </cell>
        </row>
        <row r="25">
          <cell r="B25">
            <v>22</v>
          </cell>
          <cell r="C25" t="str">
            <v>SHIAM SAHARA</v>
          </cell>
          <cell r="D25">
            <v>80</v>
          </cell>
          <cell r="E25" t="str">
            <v>B</v>
          </cell>
          <cell r="F25" t="str">
            <v xml:space="preserve">Ananda Shiam Sahara baik dalam Menyajikan laporan hasil pengamatan tentang bentuk dan fungsi bagian tubuh hewan dan tumbuhan.  Cukup dalam Menyajikan laporan hasil percobaan tentang sifat-sifat cahaya. </v>
          </cell>
        </row>
        <row r="26">
          <cell r="B26">
            <v>23</v>
          </cell>
          <cell r="C26" t="str">
            <v>SUSAN APRILIA PUTRI</v>
          </cell>
          <cell r="D26">
            <v>80</v>
          </cell>
          <cell r="E26" t="str">
            <v>B</v>
          </cell>
          <cell r="F26" t="str">
            <v xml:space="preserve">Ananda Susan Aprilia Putri baik dalam Menyajikan laporan hasil pengamatan tentang bentuk dan fungsi bagian tubuh hewan dan tumbuhan.  Cukup dalam Menyajikan laporan hasil percobaan tentang sifat-sifat cahaya. </v>
          </cell>
        </row>
        <row r="27">
          <cell r="B27">
            <v>24</v>
          </cell>
          <cell r="C27" t="str">
            <v>SYIFAUL CHUSNA BANATU ROHMI HADI</v>
          </cell>
          <cell r="D27">
            <v>80</v>
          </cell>
          <cell r="E27" t="str">
            <v>B</v>
          </cell>
          <cell r="F27" t="str">
            <v xml:space="preserve">Ananda Syifaul Chusna Banatu Rohmi Hadi baik dalam Menyajikan laporan hasil pengamatan tentang bentuk dan fungsi bagian tubuh hewan dan tumbuhan.  Cukup dalam Menyajikan laporan hasil percobaan tentang sifat-sifat cahaya. </v>
          </cell>
        </row>
        <row r="28">
          <cell r="B28">
            <v>25</v>
          </cell>
          <cell r="C28" t="str">
            <v>VANESSA VICKY AYU LESTARI</v>
          </cell>
          <cell r="D28">
            <v>80</v>
          </cell>
          <cell r="E28" t="str">
            <v>B</v>
          </cell>
          <cell r="F28" t="str">
            <v xml:space="preserve">Ananda Vanessa Vicky Ayu Lestari baik dalam Menyajikan laporan hasil pengamatan tentang bentuk dan fungsi bagian tubuh hewan dan tumbuhan.  Cukup dalam Menyajikan laporan hasil percobaan tentang sifat-sifat cahaya. </v>
          </cell>
        </row>
        <row r="29">
          <cell r="B29">
            <v>26</v>
          </cell>
          <cell r="C29" t="str">
            <v>WIBI NUR FIRMANSYAH</v>
          </cell>
          <cell r="D29">
            <v>80</v>
          </cell>
          <cell r="E29" t="str">
            <v>B</v>
          </cell>
          <cell r="F29" t="str">
            <v xml:space="preserve">Ananda Wibi Nur Firmansyah baik dalam Menyajikan laporan hasil pengamatan tentang bentuk dan fungsi bagian tubuh hewan dan tumbuhan.  Cukup dalam Menyajikan laporan hasil percobaan tentang sifat-sifat cahaya. </v>
          </cell>
        </row>
        <row r="30">
          <cell r="B30">
            <v>27</v>
          </cell>
          <cell r="C30" t="str">
            <v>ZULFIDA NURUL MAZIDAH</v>
          </cell>
          <cell r="D30">
            <v>80</v>
          </cell>
          <cell r="E30" t="str">
            <v>B</v>
          </cell>
          <cell r="F30" t="str">
            <v xml:space="preserve">Ananda Zulfida Nurul Mazidah baik dalam Menyajikan laporan hasil pengamatan tentang bentuk dan fungsi bagian tubuh hewan dan tumbuhan.  Cukup dalam Menyajikan laporan hasil percobaan tentang sifat-sifat cahaya. </v>
          </cell>
        </row>
        <row r="31">
          <cell r="B31">
            <v>28</v>
          </cell>
          <cell r="C31" t="str">
            <v>AZKA AFINA KHOIRUL IZA</v>
          </cell>
          <cell r="D31">
            <v>80</v>
          </cell>
          <cell r="E31" t="str">
            <v>B</v>
          </cell>
          <cell r="F31" t="str">
            <v xml:space="preserve">Ananda Azka Afina Khoirul Iza baik dalam Menyajikan laporan hasil pengamatan tentang bentuk dan fungsi bagian tubuh hewan dan tumbuhan.  Cukup dalam Menyajikan laporan hasil percobaan tentang sifat-sifat cahaya. </v>
          </cell>
        </row>
        <row r="32">
          <cell r="B32">
            <v>29</v>
          </cell>
          <cell r="C32" t="str">
            <v>BAGUS WIDA KANAKA</v>
          </cell>
          <cell r="D32">
            <v>80</v>
          </cell>
          <cell r="E32" t="str">
            <v>B</v>
          </cell>
          <cell r="F32" t="str">
            <v xml:space="preserve">Ananda Bagus Wida Kanaka baik dalam Menyajikan laporan hasil pengamatan tentang bentuk dan fungsi bagian tubuh hewan dan tumbuhan.  Cukup dalam Menyajikan laporan hasil percobaan tentang sifat-sifat cahaya. </v>
          </cell>
        </row>
        <row r="33">
          <cell r="B33">
            <v>30</v>
          </cell>
          <cell r="C33" t="str">
            <v>DENI FIRYA ATHALLAH PRADINAYA</v>
          </cell>
          <cell r="D33">
            <v>80</v>
          </cell>
          <cell r="E33" t="str">
            <v>B</v>
          </cell>
          <cell r="F33" t="str">
            <v xml:space="preserve">Ananda Deni Firya Athallah Pradinaya baik dalam Menyajikan laporan hasil pengamatan tentang bentuk dan fungsi bagian tubuh hewan dan tumbuhan.  Cukup dalam Menyajikan laporan hasil percobaan tentang sifat-sifat cahaya. </v>
          </cell>
        </row>
        <row r="34">
          <cell r="B34">
            <v>31</v>
          </cell>
          <cell r="C34" t="str">
            <v>DEWI GALUH MULANSARI</v>
          </cell>
          <cell r="D34">
            <v>80</v>
          </cell>
          <cell r="E34" t="str">
            <v>B</v>
          </cell>
          <cell r="F34" t="str">
            <v xml:space="preserve">Ananda Dewi Galuh Mulansari baik dalam Menyajikan laporan hasil pengamatan tentang bentuk dan fungsi bagian tubuh hewan dan tumbuhan.  Cukup dalam Menyajikan laporan hasil percobaan tentang sifat-sifat cahaya. </v>
          </cell>
        </row>
        <row r="35">
          <cell r="B35">
            <v>32</v>
          </cell>
          <cell r="C35" t="str">
            <v>DIAN PUJI LESTARI</v>
          </cell>
          <cell r="D35">
            <v>80</v>
          </cell>
          <cell r="E35" t="str">
            <v>B</v>
          </cell>
          <cell r="F35" t="str">
            <v xml:space="preserve">Ananda Dian Puji Lestari baik dalam Menyajikan laporan hasil pengamatan tentang bentuk dan fungsi bagian tubuh hewan dan tumbuhan.  Cukup dalam Menyajikan laporan hasil percobaan tentang sifat-sifat cahaya. </v>
          </cell>
        </row>
        <row r="36">
          <cell r="B36">
            <v>33</v>
          </cell>
          <cell r="C36" t="str">
            <v>Hafidz Langgeng Prasetyo</v>
          </cell>
          <cell r="D36">
            <v>80</v>
          </cell>
          <cell r="E36" t="str">
            <v>B</v>
          </cell>
          <cell r="F36" t="str">
            <v xml:space="preserve">Ananda Hafidz Langgeng Prasetyo baik dalam Menyajikan laporan hasil pengamatan tentang bentuk dan fungsi bagian tubuh hewan dan tumbuhan.  Cukup dalam Menyajikan laporan hasil percobaan tentang sifat-sifat cahaya. </v>
          </cell>
        </row>
        <row r="37">
          <cell r="B37">
            <v>34</v>
          </cell>
          <cell r="C37" t="str">
            <v>JALU ARTHA AJI MANGGALA HANDOKO</v>
          </cell>
          <cell r="D37">
            <v>80</v>
          </cell>
          <cell r="E37" t="str">
            <v>B</v>
          </cell>
          <cell r="F37" t="str">
            <v xml:space="preserve">Ananda Jalu Artha Aji Manggala Handoko baik dalam Menyajikan laporan hasil pengamatan tentang bentuk dan fungsi bagian tubuh hewan dan tumbuhan.  Cukup dalam Menyajikan laporan hasil percobaan tentang sifat-sifat cahaya. </v>
          </cell>
        </row>
        <row r="38">
          <cell r="B38">
            <v>35</v>
          </cell>
          <cell r="C38" t="str">
            <v>LAURENDHO RADIEFCA MURDIONO</v>
          </cell>
          <cell r="D38">
            <v>80</v>
          </cell>
          <cell r="E38" t="str">
            <v>B</v>
          </cell>
          <cell r="F38" t="str">
            <v xml:space="preserve">Ananda Laurendho Radiefca Murdiono baik dalam Menyajikan laporan hasil pengamatan tentang bentuk dan fungsi bagian tubuh hewan dan tumbuhan.  Cukup dalam Menyajikan laporan hasil percobaan tentang sifat-sifat cahaya. </v>
          </cell>
        </row>
        <row r="39">
          <cell r="B39">
            <v>36</v>
          </cell>
          <cell r="C39" t="str">
            <v>MARSYA MAYDINA DWI RISQITA</v>
          </cell>
          <cell r="D39">
            <v>80</v>
          </cell>
          <cell r="E39" t="str">
            <v>B</v>
          </cell>
          <cell r="F39" t="str">
            <v xml:space="preserve">Ananda Marsya Maydina Dwi Risqita baik dalam Menyajikan laporan hasil pengamatan tentang bentuk dan fungsi bagian tubuh hewan dan tumbuhan.  Cukup dalam Menyajikan laporan hasil percobaan tentang sifat-sifat cahaya. </v>
          </cell>
        </row>
        <row r="40">
          <cell r="B40">
            <v>37</v>
          </cell>
          <cell r="C40" t="str">
            <v>MILA SARASWATI</v>
          </cell>
          <cell r="D40">
            <v>80</v>
          </cell>
          <cell r="E40" t="str">
            <v>B</v>
          </cell>
          <cell r="F40" t="str">
            <v xml:space="preserve">Ananda Mila Saraswati baik dalam Menyajikan laporan hasil pengamatan tentang bentuk dan fungsi bagian tubuh hewan dan tumbuhan.  Cukup dalam Menyajikan laporan hasil percobaan tentang sifat-sifat cahaya. </v>
          </cell>
        </row>
        <row r="41">
          <cell r="B41">
            <v>38</v>
          </cell>
          <cell r="C41" t="str">
            <v>MUHAMMAD ARKAN ALLY RACHMAD</v>
          </cell>
          <cell r="D41">
            <v>80</v>
          </cell>
          <cell r="E41" t="str">
            <v>B</v>
          </cell>
          <cell r="F41" t="str">
            <v xml:space="preserve">Ananda Muhammad Arkan Ally Rachmad baik dalam Menyajikan laporan hasil pengamatan tentang bentuk dan fungsi bagian tubuh hewan dan tumbuhan.  Cukup dalam Menyajikan laporan hasil percobaan tentang sifat-sifat cahaya. </v>
          </cell>
        </row>
        <row r="42">
          <cell r="B42">
            <v>39</v>
          </cell>
          <cell r="C42" t="str">
            <v>MUHAMMAD REVIAN ABDULLOH FAQIH</v>
          </cell>
          <cell r="D42">
            <v>80</v>
          </cell>
          <cell r="E42" t="str">
            <v>B</v>
          </cell>
          <cell r="F42" t="str">
            <v xml:space="preserve">Ananda Muhammad Revian Abdulloh Faqih baik dalam Menyajikan laporan hasil pengamatan tentang bentuk dan fungsi bagian tubuh hewan dan tumbuhan.  Cukup dalam Menyajikan laporan hasil percobaan tentang sifat-sifat cahaya. </v>
          </cell>
        </row>
        <row r="43">
          <cell r="B43">
            <v>40</v>
          </cell>
          <cell r="C43" t="str">
            <v>NABILA AYUNINGTIAS</v>
          </cell>
          <cell r="D43">
            <v>80</v>
          </cell>
          <cell r="E43" t="str">
            <v>B</v>
          </cell>
          <cell r="F43" t="str">
            <v xml:space="preserve">Ananda Nabila Ayuningtias baik dalam Menyajikan laporan hasil pengamatan tentang bentuk dan fungsi bagian tubuh hewan dan tumbuhan.  Cukup dalam Menyajikan laporan hasil percobaan tentang sifat-sifat cahaya. </v>
          </cell>
        </row>
        <row r="44">
          <cell r="B44">
            <v>41</v>
          </cell>
          <cell r="C44" t="str">
            <v>NARESWARI MASAYU PUSPANINGRUM</v>
          </cell>
          <cell r="D44">
            <v>80</v>
          </cell>
          <cell r="E44" t="str">
            <v>B</v>
          </cell>
          <cell r="F44" t="str">
            <v xml:space="preserve">Ananda Nareswari Masayu Puspaningrum baik dalam Menyajikan laporan hasil pengamatan tentang bentuk dan fungsi bagian tubuh hewan dan tumbuhan.  Cukup dalam Menyajikan laporan hasil percobaan tentang sifat-sifat cahaya. </v>
          </cell>
        </row>
        <row r="45">
          <cell r="B45">
            <v>42</v>
          </cell>
          <cell r="C45" t="str">
            <v>NOVA SASMYTA</v>
          </cell>
          <cell r="D45">
            <v>80</v>
          </cell>
          <cell r="E45" t="str">
            <v>B</v>
          </cell>
          <cell r="F45" t="str">
            <v xml:space="preserve">Ananda Nova Sasmyta baik dalam Menyajikan laporan hasil pengamatan tentang bentuk dan fungsi bagian tubuh hewan dan tumbuhan.  Cukup dalam Menyajikan laporan hasil percobaan tentang sifat-sifat cahaya. </v>
          </cell>
        </row>
        <row r="46">
          <cell r="B46">
            <v>43</v>
          </cell>
          <cell r="C46" t="str">
            <v>RIDHA RAHMATUL AULA RIDWAN</v>
          </cell>
          <cell r="D46">
            <v>80</v>
          </cell>
          <cell r="E46" t="str">
            <v>B</v>
          </cell>
          <cell r="F46" t="str">
            <v xml:space="preserve">Ananda Ridha Rahmatul Aula Ridwan baik dalam Menyajikan laporan hasil pengamatan tentang bentuk dan fungsi bagian tubuh hewan dan tumbuhan.  Cukup dalam Menyajikan laporan hasil percobaan tentang sifat-sifat cahaya. </v>
          </cell>
        </row>
        <row r="47">
          <cell r="B47">
            <v>44</v>
          </cell>
          <cell r="C47" t="str">
            <v>RIFDA SALSABILA PURNAMA</v>
          </cell>
          <cell r="D47">
            <v>80</v>
          </cell>
          <cell r="E47" t="str">
            <v>B</v>
          </cell>
          <cell r="F47" t="str">
            <v xml:space="preserve">Ananda Rifda Salsabila Purnama baik dalam Menyajikan laporan hasil pengamatan tentang bentuk dan fungsi bagian tubuh hewan dan tumbuhan.  Cukup dalam Menyajikan laporan hasil percobaan tentang sifat-sifat cahaya. </v>
          </cell>
        </row>
        <row r="48">
          <cell r="B48">
            <v>45</v>
          </cell>
          <cell r="C48" t="str">
            <v>RIZKI INTAN KURNIAENDAH</v>
          </cell>
          <cell r="D48">
            <v>80</v>
          </cell>
          <cell r="E48" t="str">
            <v>B</v>
          </cell>
          <cell r="F48" t="str">
            <v xml:space="preserve">Ananda Rizki Intan Kurniaendah baik dalam Menyajikan laporan hasil pengamatan tentang bentuk dan fungsi bagian tubuh hewan dan tumbuhan.  Cukup dalam Menyajikan laporan hasil percobaan tentang sifat-sifat cahaya. </v>
          </cell>
        </row>
        <row r="49">
          <cell r="B49">
            <v>46</v>
          </cell>
          <cell r="C49" t="str">
            <v>RIZKY FIRMANSYAH</v>
          </cell>
          <cell r="D49">
            <v>80</v>
          </cell>
          <cell r="E49" t="str">
            <v>B</v>
          </cell>
          <cell r="F49" t="str">
            <v xml:space="preserve">Ananda Rizky Firmansyah baik dalam Menyajikan laporan hasil pengamatan tentang bentuk dan fungsi bagian tubuh hewan dan tumbuhan.  Cukup dalam Menyajikan laporan hasil percobaan tentang sifat-sifat cahaya. </v>
          </cell>
        </row>
        <row r="50">
          <cell r="B50">
            <v>47</v>
          </cell>
          <cell r="C50" t="str">
            <v>SAFIRA NUR LAYLA RAMADHANI</v>
          </cell>
          <cell r="D50">
            <v>80</v>
          </cell>
          <cell r="E50" t="str">
            <v>B</v>
          </cell>
          <cell r="F50" t="str">
            <v xml:space="preserve">Ananda Safira Nur Layla Ramadhani baik dalam Menyajikan laporan hasil pengamatan tentang bentuk dan fungsi bagian tubuh hewan dan tumbuhan.  Cukup dalam Menyajikan laporan hasil percobaan tentang sifat-sifat cahaya. </v>
          </cell>
        </row>
        <row r="51">
          <cell r="B51">
            <v>48</v>
          </cell>
          <cell r="C51" t="str">
            <v>SHANASTRI RUFAIDA</v>
          </cell>
          <cell r="D51">
            <v>80</v>
          </cell>
          <cell r="E51" t="str">
            <v>B</v>
          </cell>
          <cell r="F51" t="str">
            <v xml:space="preserve">Ananda Shanastri Rufaida baik dalam Menyajikan laporan hasil pengamatan tentang bentuk dan fungsi bagian tubuh hewan dan tumbuhan.  Cukup dalam Menyajikan laporan hasil percobaan tentang sifat-sifat cahaya. </v>
          </cell>
        </row>
        <row r="52">
          <cell r="B52">
            <v>49</v>
          </cell>
          <cell r="C52" t="str">
            <v>SHIAM SAHARA</v>
          </cell>
          <cell r="D52">
            <v>80</v>
          </cell>
          <cell r="E52" t="str">
            <v>B</v>
          </cell>
          <cell r="F52" t="str">
            <v xml:space="preserve">Ananda Shiam Sahara baik dalam Menyajikan laporan hasil pengamatan tentang bentuk dan fungsi bagian tubuh hewan dan tumbuhan.  Cukup dalam Menyajikan laporan hasil percobaan tentang sifat-sifat cahaya. </v>
          </cell>
        </row>
        <row r="53">
          <cell r="B53">
            <v>50</v>
          </cell>
          <cell r="C53" t="str">
            <v>SUSAN APRILIA PUTRI</v>
          </cell>
          <cell r="D53">
            <v>80</v>
          </cell>
          <cell r="E53" t="str">
            <v>B</v>
          </cell>
          <cell r="F53" t="str">
            <v xml:space="preserve">Ananda Susan Aprilia Putri baik dalam Menyajikan laporan hasil pengamatan tentang bentuk dan fungsi bagian tubuh hewan dan tumbuhan.  Cukup dalam Menyajikan laporan hasil percobaan tentang sifat-sifat cahaya. </v>
          </cell>
        </row>
      </sheetData>
      <sheetData sheetId="48"/>
      <sheetData sheetId="49">
        <row r="4">
          <cell r="B4">
            <v>1</v>
          </cell>
          <cell r="C4" t="str">
            <v>AZKA AFINA KHOIRUL IZA</v>
          </cell>
          <cell r="D4">
            <v>78.8</v>
          </cell>
          <cell r="E4" t="str">
            <v>C</v>
          </cell>
          <cell r="F4" t="str">
            <v xml:space="preserve">Ananda Azka Afina Khoirul Iza baik dalam Menata informasi yang didapat dari teks berdasarkan keterhubungan antargagasan ke dalam kerangka tulisan.  Cukup dalam Menyampaikan pengetahuan baru dari teks nonfiksi ke dalam tulisan dengan bahasa sendiri. </v>
          </cell>
        </row>
        <row r="5">
          <cell r="B5">
            <v>2</v>
          </cell>
          <cell r="C5" t="str">
            <v>BAGUS WIDA KANAKA</v>
          </cell>
          <cell r="D5">
            <v>78.8</v>
          </cell>
          <cell r="E5" t="str">
            <v>C</v>
          </cell>
          <cell r="F5" t="str">
            <v xml:space="preserve">Ananda Bagus Wida Kanaka baik dalam Menata informasi yang didapat dari teks berdasarkan keterhubungan antargagasan ke dalam kerangka tulisan.  Cukup dalam Menyampaikan pengetahuan baru dari teks nonfiksi ke dalam tulisan dengan bahasa sendiri. </v>
          </cell>
        </row>
        <row r="6">
          <cell r="B6">
            <v>3</v>
          </cell>
          <cell r="C6" t="str">
            <v>DENI FIRYA ATHALLAH PRADINAYA</v>
          </cell>
          <cell r="D6">
            <v>78.8</v>
          </cell>
          <cell r="E6" t="str">
            <v>C</v>
          </cell>
          <cell r="F6" t="str">
            <v>Ananda Deni Firya Athallah Pradinaya baik dalam Menata informasi yang didapat dari teks berdasarkan keterhubungan antargagasan ke dalam kerangka tulisan.  Cukup dalam Menyampaikan pengetahuan baru dari teks nonfiksi ke dalam tulisan dengan bahasa sendiri.</v>
          </cell>
        </row>
        <row r="7">
          <cell r="B7">
            <v>4</v>
          </cell>
          <cell r="C7" t="str">
            <v>DEWI GALUH MULANSARI</v>
          </cell>
          <cell r="D7">
            <v>78.8</v>
          </cell>
          <cell r="E7" t="str">
            <v>C</v>
          </cell>
          <cell r="F7" t="str">
            <v xml:space="preserve">Ananda Dewi Galuh Mulansari baik dalam Menata informasi yang didapat dari teks berdasarkan keterhubungan antargagasan ke dalam kerangka tulisan.  Cukup dalam Menyampaikan pengetahuan baru dari teks nonfiksi ke dalam tulisan dengan bahasa sendiri. </v>
          </cell>
        </row>
        <row r="8">
          <cell r="B8">
            <v>5</v>
          </cell>
          <cell r="C8" t="str">
            <v>DIAN PUJI LESTARI</v>
          </cell>
          <cell r="D8">
            <v>78.8</v>
          </cell>
          <cell r="E8" t="str">
            <v>C</v>
          </cell>
          <cell r="F8" t="str">
            <v xml:space="preserve">Ananda Dian Puji Lestari baik dalam Menata informasi yang didapat dari teks berdasarkan keterhubungan antargagasan ke dalam kerangka tulisan.  Cukup dalam Menyampaikan pengetahuan baru dari teks nonfiksi ke dalam tulisan dengan bahasa sendiri. </v>
          </cell>
        </row>
        <row r="9">
          <cell r="B9">
            <v>6</v>
          </cell>
          <cell r="C9" t="str">
            <v>Hafidz Langgeng Prasetyo</v>
          </cell>
          <cell r="D9">
            <v>78.8</v>
          </cell>
          <cell r="E9" t="str">
            <v>C</v>
          </cell>
          <cell r="F9" t="str">
            <v xml:space="preserve">Ananda Hafidz Langgeng Prasetyo baik dalam Menata informasi yang didapat dari teks berdasarkan keterhubungan antargagasan ke dalam kerangka tulisan.  Cukup dalam Menyampaikan pengetahuan baru dari teks nonfiksi ke dalam tulisan dengan bahasa sendiri. </v>
          </cell>
        </row>
        <row r="10">
          <cell r="B10">
            <v>7</v>
          </cell>
          <cell r="C10" t="str">
            <v>JALU ARTHA AJI MANGGALA HANDOKO</v>
          </cell>
          <cell r="D10">
            <v>78.8</v>
          </cell>
          <cell r="E10" t="str">
            <v>C</v>
          </cell>
          <cell r="F10" t="str">
            <v>Ananda Jalu Artha Aji Manggala Handoko baik dalam Menata informasi yang didapat dari teks berdasarkan keterhubungan antargagasan ke dalam kerangka tulisan.  Cukup dalam Menyampaikan pengetahuan baru dari teks nonfiksi ke dalam tulisan dengan bahasa sendir</v>
          </cell>
        </row>
        <row r="11">
          <cell r="B11">
            <v>8</v>
          </cell>
          <cell r="C11" t="str">
            <v>LAURENDHO RADIEFCA MURDIONO</v>
          </cell>
          <cell r="D11">
            <v>78.8</v>
          </cell>
          <cell r="E11" t="str">
            <v>C</v>
          </cell>
          <cell r="F11" t="str">
            <v xml:space="preserve">Ananda Laurendho Radiefca Murdiono baik dalam Menata informasi yang didapat dari teks berdasarkan keterhubungan antargagasan ke dalam kerangka tulisan.  Cukup dalam Menyampaikan pengetahuan baru dari teks nonfiksi ke dalam tulisan dengan bahasa sendiri. </v>
          </cell>
        </row>
        <row r="12">
          <cell r="B12">
            <v>9</v>
          </cell>
          <cell r="C12" t="str">
            <v>MARSYA MAYDINA DWI RISQITA</v>
          </cell>
          <cell r="D12">
            <v>78.8</v>
          </cell>
          <cell r="E12" t="str">
            <v>C</v>
          </cell>
          <cell r="F12" t="str">
            <v xml:space="preserve">Ananda Marsya Maydina Dwi Risqita baik dalam Menata informasi yang didapat dari teks berdasarkan keterhubungan antargagasan ke dalam kerangka tulisan.  Cukup dalam Menyampaikan pengetahuan baru dari teks nonfiksi ke dalam tulisan dengan bahasa sendiri. </v>
          </cell>
        </row>
        <row r="13">
          <cell r="B13">
            <v>10</v>
          </cell>
          <cell r="C13" t="str">
            <v>MILA SARASWATI</v>
          </cell>
          <cell r="D13">
            <v>78.8</v>
          </cell>
          <cell r="E13" t="str">
            <v>C</v>
          </cell>
          <cell r="F13" t="str">
            <v xml:space="preserve">Ananda Mila Saraswati baik dalam Menata informasi yang didapat dari teks berdasarkan keterhubungan antargagasan ke dalam kerangka tulisan.  Cukup dalam Menyampaikan pengetahuan baru dari teks nonfiksi ke dalam tulisan dengan bahasa sendiri. </v>
          </cell>
        </row>
        <row r="14">
          <cell r="B14">
            <v>11</v>
          </cell>
          <cell r="C14" t="str">
            <v>MUHAMMAD ARKAN ALLY RACHMAD</v>
          </cell>
          <cell r="D14">
            <v>78.8</v>
          </cell>
          <cell r="E14" t="str">
            <v>C</v>
          </cell>
          <cell r="F14" t="str">
            <v xml:space="preserve">Ananda Muhammad Arkan Ally Rachmad baik dalam Menata informasi yang didapat dari teks berdasarkan keterhubungan antargagasan ke dalam kerangka tulisan.  Cukup dalam Menyampaikan pengetahuan baru dari teks nonfiksi ke dalam tulisan dengan bahasa sendiri. </v>
          </cell>
        </row>
        <row r="15">
          <cell r="B15">
            <v>12</v>
          </cell>
          <cell r="C15" t="str">
            <v>MUHAMMAD REVIAN ABDULLOH FAQIH</v>
          </cell>
          <cell r="D15">
            <v>78.8</v>
          </cell>
          <cell r="E15" t="str">
            <v>C</v>
          </cell>
          <cell r="F15" t="str">
            <v>Ananda Muhammad Revian Abdulloh Faqih baik dalam Menata informasi yang didapat dari teks berdasarkan keterhubungan antargagasan ke dalam kerangka tulisan.  Cukup dalam Menyampaikan pengetahuan baru dari teks nonfiksi ke dalam tulisan dengan bahasa sendiri</v>
          </cell>
        </row>
        <row r="16">
          <cell r="B16">
            <v>13</v>
          </cell>
          <cell r="C16" t="str">
            <v>NABILA AYUNINGTIAS</v>
          </cell>
          <cell r="D16">
            <v>78.8</v>
          </cell>
          <cell r="E16" t="str">
            <v>C</v>
          </cell>
          <cell r="F16" t="str">
            <v xml:space="preserve">Ananda Nabila Ayuningtias baik dalam Menata informasi yang didapat dari teks berdasarkan keterhubungan antargagasan ke dalam kerangka tulisan.  Cukup dalam Menyampaikan pengetahuan baru dari teks nonfiksi ke dalam tulisan dengan bahasa sendiri. </v>
          </cell>
        </row>
        <row r="17">
          <cell r="B17">
            <v>14</v>
          </cell>
          <cell r="C17" t="str">
            <v>NARESWARI MASAYU PUSPANINGRUM</v>
          </cell>
          <cell r="D17">
            <v>78.8</v>
          </cell>
          <cell r="E17" t="str">
            <v>C</v>
          </cell>
          <cell r="F17" t="str">
            <v>Ananda Nareswari Masayu Puspaningrum baik dalam Menata informasi yang didapat dari teks berdasarkan keterhubungan antargagasan ke dalam kerangka tulisan.  Cukup dalam Menyampaikan pengetahuan baru dari teks nonfiksi ke dalam tulisan dengan bahasa sendiri.</v>
          </cell>
        </row>
        <row r="18">
          <cell r="B18">
            <v>15</v>
          </cell>
          <cell r="C18" t="str">
            <v>NOVA SASMYTA</v>
          </cell>
          <cell r="D18">
            <v>78.8</v>
          </cell>
          <cell r="E18" t="str">
            <v>C</v>
          </cell>
          <cell r="F18" t="str">
            <v xml:space="preserve">Ananda Nova Sasmyta baik dalam Menata informasi yang didapat dari teks berdasarkan keterhubungan antargagasan ke dalam kerangka tulisan.  Cukup dalam Menyampaikan pengetahuan baru dari teks nonfiksi ke dalam tulisan dengan bahasa sendiri. </v>
          </cell>
        </row>
        <row r="19">
          <cell r="B19">
            <v>16</v>
          </cell>
          <cell r="C19" t="str">
            <v>RIDHA RAHMATUL AULA RIDWAN</v>
          </cell>
          <cell r="D19">
            <v>78.8</v>
          </cell>
          <cell r="E19" t="str">
            <v>C</v>
          </cell>
          <cell r="F19" t="str">
            <v xml:space="preserve">Ananda Ridha Rahmatul Aula Ridwan baik dalam Menata informasi yang didapat dari teks berdasarkan keterhubungan antargagasan ke dalam kerangka tulisan.  Cukup dalam Menyampaikan pengetahuan baru dari teks nonfiksi ke dalam tulisan dengan bahasa sendiri. </v>
          </cell>
        </row>
        <row r="20">
          <cell r="B20">
            <v>17</v>
          </cell>
          <cell r="C20" t="str">
            <v>RIFDA SALSABILA PURNAMA</v>
          </cell>
          <cell r="D20">
            <v>78.8</v>
          </cell>
          <cell r="E20" t="str">
            <v>C</v>
          </cell>
          <cell r="F20" t="str">
            <v xml:space="preserve">Ananda Rifda Salsabila Purnama baik dalam Menata informasi yang didapat dari teks berdasarkan keterhubungan antargagasan ke dalam kerangka tulisan.  Cukup dalam Menyampaikan pengetahuan baru dari teks nonfiksi ke dalam tulisan dengan bahasa sendiri. </v>
          </cell>
        </row>
        <row r="21">
          <cell r="B21">
            <v>18</v>
          </cell>
          <cell r="C21" t="str">
            <v>RIZKI INTAN KURNIAENDAH</v>
          </cell>
          <cell r="D21">
            <v>78.8</v>
          </cell>
          <cell r="E21" t="str">
            <v>C</v>
          </cell>
          <cell r="F21" t="str">
            <v xml:space="preserve">Ananda Rizki Intan Kurniaendah baik dalam Menata informasi yang didapat dari teks berdasarkan keterhubungan antargagasan ke dalam kerangka tulisan.  Cukup dalam Menyampaikan pengetahuan baru dari teks nonfiksi ke dalam tulisan dengan bahasa sendiri. </v>
          </cell>
        </row>
        <row r="22">
          <cell r="B22">
            <v>19</v>
          </cell>
          <cell r="C22" t="str">
            <v>RIZKY FIRMANSYAH</v>
          </cell>
          <cell r="D22">
            <v>78.8</v>
          </cell>
          <cell r="E22" t="str">
            <v>C</v>
          </cell>
          <cell r="F22" t="str">
            <v xml:space="preserve">Ananda Rizky Firmansyah baik dalam Menata informasi yang didapat dari teks berdasarkan keterhubungan antargagasan ke dalam kerangka tulisan.  Cukup dalam Menyampaikan pengetahuan baru dari teks nonfiksi ke dalam tulisan dengan bahasa sendiri. </v>
          </cell>
        </row>
        <row r="23">
          <cell r="B23">
            <v>20</v>
          </cell>
          <cell r="C23" t="str">
            <v>SAFIRA NUR LAYLA RAMADHANI</v>
          </cell>
          <cell r="D23">
            <v>78.8</v>
          </cell>
          <cell r="E23" t="str">
            <v>C</v>
          </cell>
          <cell r="F23" t="str">
            <v xml:space="preserve">Ananda Safira Nur Layla Ramadhani baik dalam Menata informasi yang didapat dari teks berdasarkan keterhubungan antargagasan ke dalam kerangka tulisan.  Cukup dalam Menyampaikan pengetahuan baru dari teks nonfiksi ke dalam tulisan dengan bahasa sendiri. </v>
          </cell>
        </row>
        <row r="24">
          <cell r="B24">
            <v>21</v>
          </cell>
          <cell r="C24" t="str">
            <v>SHANASTRI RUFAIDA</v>
          </cell>
          <cell r="D24">
            <v>78.8</v>
          </cell>
          <cell r="E24" t="str">
            <v>C</v>
          </cell>
          <cell r="F24" t="str">
            <v xml:space="preserve">Ananda Shanastri Rufaida baik dalam Menata informasi yang didapat dari teks berdasarkan keterhubungan antargagasan ke dalam kerangka tulisan.  Cukup dalam Menyampaikan pengetahuan baru dari teks nonfiksi ke dalam tulisan dengan bahasa sendiri. </v>
          </cell>
        </row>
        <row r="25">
          <cell r="B25">
            <v>22</v>
          </cell>
          <cell r="C25" t="str">
            <v>SHIAM SAHARA</v>
          </cell>
          <cell r="D25">
            <v>78.8</v>
          </cell>
          <cell r="E25" t="str">
            <v>C</v>
          </cell>
          <cell r="F25" t="str">
            <v xml:space="preserve">Ananda Shiam Sahara baik dalam Menata informasi yang didapat dari teks berdasarkan keterhubungan antargagasan ke dalam kerangka tulisan.  Cukup dalam Menyampaikan pengetahuan baru dari teks nonfiksi ke dalam tulisan dengan bahasa sendiri. </v>
          </cell>
        </row>
        <row r="26">
          <cell r="B26">
            <v>23</v>
          </cell>
          <cell r="C26" t="str">
            <v>SUSAN APRILIA PUTRI</v>
          </cell>
          <cell r="D26">
            <v>78.8</v>
          </cell>
          <cell r="E26" t="str">
            <v>C</v>
          </cell>
          <cell r="F26" t="str">
            <v xml:space="preserve">Ananda Susan Aprilia Putri baik dalam Menata informasi yang didapat dari teks berdasarkan keterhubungan antargagasan ke dalam kerangka tulisan.  Cukup dalam Menyampaikan pengetahuan baru dari teks nonfiksi ke dalam tulisan dengan bahasa sendiri. </v>
          </cell>
        </row>
        <row r="27">
          <cell r="B27">
            <v>24</v>
          </cell>
          <cell r="C27" t="str">
            <v>SYIFAUL CHUSNA BANATU ROHMI HADI</v>
          </cell>
          <cell r="D27">
            <v>78.8</v>
          </cell>
          <cell r="E27" t="str">
            <v>C</v>
          </cell>
          <cell r="F27" t="str">
            <v>Ananda Syifaul Chusna Banatu Rohmi Hadi baik dalam Menata informasi yang didapat dari teks berdasarkan keterhubungan antargagasan ke dalam kerangka tulisan.  Cukup dalam Menyampaikan pengetahuan baru dari teks nonfiksi ke dalam tulisan dengan bahasa sendi</v>
          </cell>
        </row>
        <row r="28">
          <cell r="B28">
            <v>25</v>
          </cell>
          <cell r="C28" t="str">
            <v>VANESSA VICKY AYU LESTARI</v>
          </cell>
          <cell r="D28">
            <v>78.8</v>
          </cell>
          <cell r="E28" t="str">
            <v>C</v>
          </cell>
          <cell r="F28" t="str">
            <v xml:space="preserve">Ananda Vanessa Vicky Ayu Lestari baik dalam Menata informasi yang didapat dari teks berdasarkan keterhubungan antargagasan ke dalam kerangka tulisan.  Cukup dalam Menyampaikan pengetahuan baru dari teks nonfiksi ke dalam tulisan dengan bahasa sendiri. </v>
          </cell>
        </row>
        <row r="29">
          <cell r="B29">
            <v>26</v>
          </cell>
          <cell r="C29" t="str">
            <v>WIBI NUR FIRMANSYAH</v>
          </cell>
          <cell r="D29">
            <v>78.8</v>
          </cell>
          <cell r="E29" t="str">
            <v>C</v>
          </cell>
          <cell r="F29" t="str">
            <v xml:space="preserve">Ananda Wibi Nur Firmansyah baik dalam Menata informasi yang didapat dari teks berdasarkan keterhubungan antargagasan ke dalam kerangka tulisan.  Cukup dalam Menyampaikan pengetahuan baru dari teks nonfiksi ke dalam tulisan dengan bahasa sendiri. </v>
          </cell>
        </row>
        <row r="30">
          <cell r="B30">
            <v>27</v>
          </cell>
          <cell r="C30" t="str">
            <v>ZULFIDA NURUL MAZIDAH</v>
          </cell>
          <cell r="D30">
            <v>78.8</v>
          </cell>
          <cell r="E30" t="str">
            <v>C</v>
          </cell>
          <cell r="F30" t="str">
            <v xml:space="preserve">Ananda Zulfida Nurul Mazidah baik dalam Menata informasi yang didapat dari teks berdasarkan keterhubungan antargagasan ke dalam kerangka tulisan.  Cukup dalam Menyampaikan pengetahuan baru dari teks nonfiksi ke dalam tulisan dengan bahasa sendiri. </v>
          </cell>
        </row>
        <row r="31">
          <cell r="B31">
            <v>28</v>
          </cell>
          <cell r="C31" t="str">
            <v>AZKA AFINA KHOIRUL IZA</v>
          </cell>
          <cell r="D31">
            <v>78.8</v>
          </cell>
          <cell r="E31" t="str">
            <v>C</v>
          </cell>
          <cell r="F31" t="str">
            <v xml:space="preserve">Ananda Azka Afina Khoirul Iza baik dalam Menata informasi yang didapat dari teks berdasarkan keterhubungan antargagasan ke dalam kerangka tulisan.  Cukup dalam Menyampaikan pengetahuan baru dari teks nonfiksi ke dalam tulisan dengan bahasa sendiri. </v>
          </cell>
        </row>
        <row r="32">
          <cell r="B32">
            <v>29</v>
          </cell>
          <cell r="C32" t="str">
            <v>BAGUS WIDA KANAKA</v>
          </cell>
          <cell r="D32">
            <v>78.8</v>
          </cell>
          <cell r="E32" t="str">
            <v>C</v>
          </cell>
          <cell r="F32" t="str">
            <v xml:space="preserve">Ananda Bagus Wida Kanaka baik dalam Menata informasi yang didapat dari teks berdasarkan keterhubungan antargagasan ke dalam kerangka tulisan.  Cukup dalam Menyampaikan pengetahuan baru dari teks nonfiksi ke dalam tulisan dengan bahasa sendiri. </v>
          </cell>
        </row>
        <row r="33">
          <cell r="B33">
            <v>30</v>
          </cell>
          <cell r="C33" t="str">
            <v>DENI FIRYA ATHALLAH PRADINAYA</v>
          </cell>
          <cell r="D33">
            <v>78.8</v>
          </cell>
          <cell r="E33" t="str">
            <v>C</v>
          </cell>
          <cell r="F33" t="str">
            <v>Ananda Deni Firya Athallah Pradinaya baik dalam Menata informasi yang didapat dari teks berdasarkan keterhubungan antargagasan ke dalam kerangka tulisan.  Cukup dalam Menyampaikan pengetahuan baru dari teks nonfiksi ke dalam tulisan dengan bahasa sendiri.</v>
          </cell>
        </row>
        <row r="34">
          <cell r="B34">
            <v>31</v>
          </cell>
          <cell r="C34" t="str">
            <v>DEWI GALUH MULANSARI</v>
          </cell>
          <cell r="D34">
            <v>78.8</v>
          </cell>
          <cell r="E34" t="str">
            <v>C</v>
          </cell>
          <cell r="F34" t="str">
            <v xml:space="preserve">Ananda Dewi Galuh Mulansari baik dalam Menata informasi yang didapat dari teks berdasarkan keterhubungan antargagasan ke dalam kerangka tulisan.  Cukup dalam Menyampaikan pengetahuan baru dari teks nonfiksi ke dalam tulisan dengan bahasa sendiri. </v>
          </cell>
        </row>
        <row r="35">
          <cell r="B35">
            <v>32</v>
          </cell>
          <cell r="C35" t="str">
            <v>DIAN PUJI LESTARI</v>
          </cell>
          <cell r="D35">
            <v>78.8</v>
          </cell>
          <cell r="E35" t="str">
            <v>C</v>
          </cell>
          <cell r="F35" t="str">
            <v xml:space="preserve">Ananda Dian Puji Lestari baik dalam Menata informasi yang didapat dari teks berdasarkan keterhubungan antargagasan ke dalam kerangka tulisan.  Cukup dalam Menyampaikan pengetahuan baru dari teks nonfiksi ke dalam tulisan dengan bahasa sendiri. </v>
          </cell>
        </row>
        <row r="36">
          <cell r="B36">
            <v>33</v>
          </cell>
          <cell r="C36" t="str">
            <v>Hafidz Langgeng Prasetyo</v>
          </cell>
          <cell r="D36">
            <v>78.8</v>
          </cell>
          <cell r="E36" t="str">
            <v>C</v>
          </cell>
          <cell r="F36" t="str">
            <v xml:space="preserve">Ananda Hafidz Langgeng Prasetyo baik dalam Menata informasi yang didapat dari teks berdasarkan keterhubungan antargagasan ke dalam kerangka tulisan.  Cukup dalam Menyampaikan pengetahuan baru dari teks nonfiksi ke dalam tulisan dengan bahasa sendiri. </v>
          </cell>
        </row>
        <row r="37">
          <cell r="B37">
            <v>34</v>
          </cell>
          <cell r="C37" t="str">
            <v>JALU ARTHA AJI MANGGALA HANDOKO</v>
          </cell>
          <cell r="D37">
            <v>78.8</v>
          </cell>
          <cell r="E37" t="str">
            <v>C</v>
          </cell>
          <cell r="F37" t="str">
            <v>Ananda Jalu Artha Aji Manggala Handoko baik dalam Menata informasi yang didapat dari teks berdasarkan keterhubungan antargagasan ke dalam kerangka tulisan.  Cukup dalam Menyampaikan pengetahuan baru dari teks nonfiksi ke dalam tulisan dengan bahasa sendir</v>
          </cell>
        </row>
        <row r="38">
          <cell r="B38">
            <v>35</v>
          </cell>
          <cell r="C38" t="str">
            <v>LAURENDHO RADIEFCA MURDIONO</v>
          </cell>
          <cell r="D38">
            <v>78.8</v>
          </cell>
          <cell r="E38" t="str">
            <v>C</v>
          </cell>
          <cell r="F38" t="str">
            <v xml:space="preserve">Ananda Laurendho Radiefca Murdiono baik dalam Menata informasi yang didapat dari teks berdasarkan keterhubungan antargagasan ke dalam kerangka tulisan.  Cukup dalam Menyampaikan pengetahuan baru dari teks nonfiksi ke dalam tulisan dengan bahasa sendiri. </v>
          </cell>
        </row>
        <row r="39">
          <cell r="B39">
            <v>36</v>
          </cell>
          <cell r="C39" t="str">
            <v>MARSYA MAYDINA DWI RISQITA</v>
          </cell>
          <cell r="D39">
            <v>78.8</v>
          </cell>
          <cell r="E39" t="str">
            <v>C</v>
          </cell>
          <cell r="F39" t="str">
            <v xml:space="preserve">Ananda Marsya Maydina Dwi Risqita baik dalam Menata informasi yang didapat dari teks berdasarkan keterhubungan antargagasan ke dalam kerangka tulisan.  Cukup dalam Menyampaikan pengetahuan baru dari teks nonfiksi ke dalam tulisan dengan bahasa sendiri. </v>
          </cell>
        </row>
        <row r="40">
          <cell r="B40">
            <v>37</v>
          </cell>
          <cell r="C40" t="str">
            <v>MILA SARASWATI</v>
          </cell>
          <cell r="D40">
            <v>78.8</v>
          </cell>
          <cell r="E40" t="str">
            <v>C</v>
          </cell>
          <cell r="F40" t="str">
            <v xml:space="preserve">Ananda Mila Saraswati baik dalam Menata informasi yang didapat dari teks berdasarkan keterhubungan antargagasan ke dalam kerangka tulisan.  Cukup dalam Menyampaikan pengetahuan baru dari teks nonfiksi ke dalam tulisan dengan bahasa sendiri. </v>
          </cell>
        </row>
        <row r="41">
          <cell r="B41">
            <v>38</v>
          </cell>
          <cell r="C41" t="str">
            <v>MUHAMMAD ARKAN ALLY RACHMAD</v>
          </cell>
          <cell r="D41">
            <v>78.8</v>
          </cell>
          <cell r="E41" t="str">
            <v>C</v>
          </cell>
          <cell r="F41" t="str">
            <v xml:space="preserve">Ananda Muhammad Arkan Ally Rachmad baik dalam Menata informasi yang didapat dari teks berdasarkan keterhubungan antargagasan ke dalam kerangka tulisan.  Cukup dalam Menyampaikan pengetahuan baru dari teks nonfiksi ke dalam tulisan dengan bahasa sendiri. </v>
          </cell>
        </row>
        <row r="42">
          <cell r="B42">
            <v>39</v>
          </cell>
          <cell r="C42" t="str">
            <v>MUHAMMAD REVIAN ABDULLOH FAQIH</v>
          </cell>
          <cell r="D42">
            <v>78.8</v>
          </cell>
          <cell r="E42" t="str">
            <v>C</v>
          </cell>
          <cell r="F42" t="str">
            <v>Ananda Muhammad Revian Abdulloh Faqih baik dalam Menata informasi yang didapat dari teks berdasarkan keterhubungan antargagasan ke dalam kerangka tulisan.  Cukup dalam Menyampaikan pengetahuan baru dari teks nonfiksi ke dalam tulisan dengan bahasa sendiri</v>
          </cell>
        </row>
        <row r="43">
          <cell r="B43">
            <v>40</v>
          </cell>
          <cell r="C43" t="str">
            <v>NABILA AYUNINGTIAS</v>
          </cell>
          <cell r="D43">
            <v>78.8</v>
          </cell>
          <cell r="E43" t="str">
            <v>C</v>
          </cell>
          <cell r="F43" t="str">
            <v xml:space="preserve">Ananda Nabila Ayuningtias baik dalam Menata informasi yang didapat dari teks berdasarkan keterhubungan antargagasan ke dalam kerangka tulisan.  Cukup dalam Menyampaikan pengetahuan baru dari teks nonfiksi ke dalam tulisan dengan bahasa sendiri. </v>
          </cell>
        </row>
        <row r="44">
          <cell r="B44">
            <v>41</v>
          </cell>
          <cell r="C44" t="str">
            <v>NARESWARI MASAYU PUSPANINGRUM</v>
          </cell>
          <cell r="D44">
            <v>78.8</v>
          </cell>
          <cell r="E44" t="str">
            <v>C</v>
          </cell>
          <cell r="F44" t="str">
            <v>Ananda Nareswari Masayu Puspaningrum baik dalam Menata informasi yang didapat dari teks berdasarkan keterhubungan antargagasan ke dalam kerangka tulisan.  Cukup dalam Menyampaikan pengetahuan baru dari teks nonfiksi ke dalam tulisan dengan bahasa sendiri.</v>
          </cell>
        </row>
        <row r="45">
          <cell r="B45">
            <v>42</v>
          </cell>
          <cell r="C45" t="str">
            <v>NOVA SASMYTA</v>
          </cell>
          <cell r="D45">
            <v>78.8</v>
          </cell>
          <cell r="E45" t="str">
            <v>C</v>
          </cell>
          <cell r="F45" t="str">
            <v xml:space="preserve">Ananda Nova Sasmyta baik dalam Menata informasi yang didapat dari teks berdasarkan keterhubungan antargagasan ke dalam kerangka tulisan.  Cukup dalam Menyampaikan pengetahuan baru dari teks nonfiksi ke dalam tulisan dengan bahasa sendiri. </v>
          </cell>
        </row>
        <row r="46">
          <cell r="B46">
            <v>43</v>
          </cell>
          <cell r="C46" t="str">
            <v>RIDHA RAHMATUL AULA RIDWAN</v>
          </cell>
          <cell r="D46">
            <v>78.8</v>
          </cell>
          <cell r="E46" t="str">
            <v>C</v>
          </cell>
          <cell r="F46" t="str">
            <v xml:space="preserve">Ananda Ridha Rahmatul Aula Ridwan baik dalam Menata informasi yang didapat dari teks berdasarkan keterhubungan antargagasan ke dalam kerangka tulisan.  Cukup dalam Menyampaikan pengetahuan baru dari teks nonfiksi ke dalam tulisan dengan bahasa sendiri. </v>
          </cell>
        </row>
        <row r="47">
          <cell r="B47">
            <v>44</v>
          </cell>
          <cell r="C47" t="str">
            <v>RIFDA SALSABILA PURNAMA</v>
          </cell>
          <cell r="D47">
            <v>78.8</v>
          </cell>
          <cell r="E47" t="str">
            <v>C</v>
          </cell>
          <cell r="F47" t="str">
            <v xml:space="preserve">Ananda Rifda Salsabila Purnama baik dalam Menata informasi yang didapat dari teks berdasarkan keterhubungan antargagasan ke dalam kerangka tulisan.  Cukup dalam Menyampaikan pengetahuan baru dari teks nonfiksi ke dalam tulisan dengan bahasa sendiri. </v>
          </cell>
        </row>
        <row r="48">
          <cell r="B48">
            <v>45</v>
          </cell>
          <cell r="C48" t="str">
            <v>RIZKI INTAN KURNIAENDAH</v>
          </cell>
          <cell r="D48">
            <v>78.8</v>
          </cell>
          <cell r="E48" t="str">
            <v>C</v>
          </cell>
          <cell r="F48" t="str">
            <v xml:space="preserve">Ananda Rizki Intan Kurniaendah baik dalam Menata informasi yang didapat dari teks berdasarkan keterhubungan antargagasan ke dalam kerangka tulisan.  Cukup dalam Menyampaikan pengetahuan baru dari teks nonfiksi ke dalam tulisan dengan bahasa sendiri. </v>
          </cell>
        </row>
        <row r="49">
          <cell r="B49">
            <v>46</v>
          </cell>
          <cell r="C49" t="str">
            <v>RIZKY FIRMANSYAH</v>
          </cell>
          <cell r="D49">
            <v>78.8</v>
          </cell>
          <cell r="E49" t="str">
            <v>C</v>
          </cell>
          <cell r="F49" t="str">
            <v xml:space="preserve">Ananda Rizky Firmansyah baik dalam Menata informasi yang didapat dari teks berdasarkan keterhubungan antargagasan ke dalam kerangka tulisan.  Cukup dalam Menyampaikan pengetahuan baru dari teks nonfiksi ke dalam tulisan dengan bahasa sendiri. </v>
          </cell>
        </row>
        <row r="50">
          <cell r="B50">
            <v>47</v>
          </cell>
          <cell r="C50" t="str">
            <v>SAFIRA NUR LAYLA RAMADHANI</v>
          </cell>
          <cell r="D50">
            <v>78.8</v>
          </cell>
          <cell r="E50" t="str">
            <v>C</v>
          </cell>
          <cell r="F50" t="str">
            <v xml:space="preserve">Ananda Safira Nur Layla Ramadhani baik dalam Menata informasi yang didapat dari teks berdasarkan keterhubungan antargagasan ke dalam kerangka tulisan.  Cukup dalam Menyampaikan pengetahuan baru dari teks nonfiksi ke dalam tulisan dengan bahasa sendiri. </v>
          </cell>
        </row>
        <row r="51">
          <cell r="B51">
            <v>48</v>
          </cell>
          <cell r="C51" t="str">
            <v>SHANASTRI RUFAIDA</v>
          </cell>
          <cell r="D51">
            <v>78.8</v>
          </cell>
          <cell r="E51" t="str">
            <v>C</v>
          </cell>
          <cell r="F51" t="str">
            <v xml:space="preserve">Ananda Shanastri Rufaida baik dalam Menata informasi yang didapat dari teks berdasarkan keterhubungan antargagasan ke dalam kerangka tulisan.  Cukup dalam Menyampaikan pengetahuan baru dari teks nonfiksi ke dalam tulisan dengan bahasa sendiri. </v>
          </cell>
        </row>
        <row r="52">
          <cell r="B52">
            <v>49</v>
          </cell>
          <cell r="C52" t="str">
            <v>SHIAM SAHARA</v>
          </cell>
          <cell r="D52">
            <v>78.8</v>
          </cell>
          <cell r="E52" t="str">
            <v>C</v>
          </cell>
          <cell r="F52" t="str">
            <v xml:space="preserve">Ananda Shiam Sahara baik dalam Menata informasi yang didapat dari teks berdasarkan keterhubungan antargagasan ke dalam kerangka tulisan.  Cukup dalam Menyampaikan pengetahuan baru dari teks nonfiksi ke dalam tulisan dengan bahasa sendiri. </v>
          </cell>
        </row>
        <row r="53">
          <cell r="B53">
            <v>50</v>
          </cell>
          <cell r="C53" t="str">
            <v>SUSAN APRILIA PUTRI</v>
          </cell>
          <cell r="D53">
            <v>78.8</v>
          </cell>
          <cell r="E53" t="str">
            <v>C</v>
          </cell>
          <cell r="F53" t="str">
            <v xml:space="preserve">Ananda Susan Aprilia Putri baik dalam Menata informasi yang didapat dari teks berdasarkan keterhubungan antargagasan ke dalam kerangka tulisan.  Cukup dalam Menyampaikan pengetahuan baru dari teks nonfiksi ke dalam tulisan dengan bahasa sendiri. </v>
          </cell>
        </row>
      </sheetData>
      <sheetData sheetId="50">
        <row r="4">
          <cell r="B4">
            <v>1</v>
          </cell>
          <cell r="C4" t="str">
            <v>AZKA AFINA KHOIRUL IZA</v>
          </cell>
          <cell r="D4">
            <v>77.388888888888872</v>
          </cell>
          <cell r="E4" t="str">
            <v>C</v>
          </cell>
          <cell r="F4" t="str">
            <v xml:space="preserve">Ananda Azka Afina Khoirul Iza sangat baik dalam Mengidentifikasi pecahan-pecahan senilai dengan gambar dan model konkret.  Perlu bimbingan dalam Mengukur sudut pada bangun datar dalam satuan baku dengan menggunakan busur derajat. </v>
          </cell>
        </row>
        <row r="5">
          <cell r="B5">
            <v>2</v>
          </cell>
          <cell r="C5" t="str">
            <v>BAGUS WIDA KANAKA</v>
          </cell>
          <cell r="D5">
            <v>76.833333333333329</v>
          </cell>
          <cell r="E5" t="str">
            <v>C</v>
          </cell>
          <cell r="F5" t="str">
            <v xml:space="preserve">Ananda Bagus Wida Kanaka baik dalam Mengidentifikasi pecahan-pecahan senilai dengan gambar dan model konkret.  Perlu bimbingan dalam Mengukur sudut pada bangun datar dalam satuan baku dengan menggunakan busur derajat. </v>
          </cell>
        </row>
        <row r="6">
          <cell r="B6">
            <v>3</v>
          </cell>
          <cell r="C6" t="str">
            <v>DENI FIRYA ATHALLAH PRADINAYA</v>
          </cell>
          <cell r="D6">
            <v>76.833333333333329</v>
          </cell>
          <cell r="E6" t="str">
            <v>C</v>
          </cell>
          <cell r="F6" t="str">
            <v xml:space="preserve">Ananda Deni Firya Athallah Pradinaya baik dalam Mengidentifikasi pecahan-pecahan senilai dengan gambar dan model konkret.  Perlu bimbingan dalam Mengukur sudut pada bangun datar dalam satuan baku dengan menggunakan busur derajat. </v>
          </cell>
        </row>
        <row r="7">
          <cell r="B7">
            <v>4</v>
          </cell>
          <cell r="C7" t="str">
            <v>DEWI GALUH MULANSARI</v>
          </cell>
          <cell r="D7">
            <v>76.833333333333329</v>
          </cell>
          <cell r="E7" t="str">
            <v>C</v>
          </cell>
          <cell r="F7" t="str">
            <v xml:space="preserve">Ananda Dewi Galuh Mulansari baik dalam Mengidentifikasi pecahan-pecahan senilai dengan gambar dan model konkret.  Perlu bimbingan dalam Mengukur sudut pada bangun datar dalam satuan baku dengan menggunakan busur derajat. </v>
          </cell>
        </row>
        <row r="8">
          <cell r="B8">
            <v>5</v>
          </cell>
          <cell r="C8" t="str">
            <v>DIAN PUJI LESTARI</v>
          </cell>
          <cell r="D8">
            <v>76.833333333333329</v>
          </cell>
          <cell r="E8" t="str">
            <v>C</v>
          </cell>
          <cell r="F8" t="str">
            <v xml:space="preserve">Ananda Dian Puji Lestari baik dalam Mengidentifikasi pecahan-pecahan senilai dengan gambar dan model konkret.  Perlu bimbingan dalam Mengukur sudut pada bangun datar dalam satuan baku dengan menggunakan busur derajat. </v>
          </cell>
        </row>
        <row r="9">
          <cell r="B9">
            <v>6</v>
          </cell>
          <cell r="C9" t="str">
            <v>Hafidz Langgeng Prasetyo</v>
          </cell>
          <cell r="D9">
            <v>76.833333333333329</v>
          </cell>
          <cell r="E9" t="str">
            <v>C</v>
          </cell>
          <cell r="F9" t="str">
            <v xml:space="preserve">Ananda Hafidz Langgeng Prasetyo baik dalam Mengidentifikasi pecahan-pecahan senilai dengan gambar dan model konkret.  Perlu bimbingan dalam Mengukur sudut pada bangun datar dalam satuan baku dengan menggunakan busur derajat. </v>
          </cell>
        </row>
        <row r="10">
          <cell r="B10">
            <v>7</v>
          </cell>
          <cell r="C10" t="str">
            <v>JALU ARTHA AJI MANGGALA HANDOKO</v>
          </cell>
          <cell r="D10">
            <v>76.833333333333329</v>
          </cell>
          <cell r="E10" t="str">
            <v>C</v>
          </cell>
          <cell r="F10" t="str">
            <v xml:space="preserve">Ananda Jalu Artha Aji Manggala Handoko baik dalam Mengidentifikasi pecahan-pecahan senilai dengan gambar dan model konkret.  Perlu bimbingan dalam Mengukur sudut pada bangun datar dalam satuan baku dengan menggunakan busur derajat. </v>
          </cell>
        </row>
        <row r="11">
          <cell r="B11">
            <v>8</v>
          </cell>
          <cell r="C11" t="str">
            <v>LAURENDHO RADIEFCA MURDIONO</v>
          </cell>
          <cell r="D11">
            <v>76.833333333333329</v>
          </cell>
          <cell r="E11" t="str">
            <v>C</v>
          </cell>
          <cell r="F11" t="str">
            <v xml:space="preserve">Ananda Laurendho Radiefca Murdiono baik dalam Mengidentifikasi pecahan-pecahan senilai dengan gambar dan model konkret.  Perlu bimbingan dalam Mengukur sudut pada bangun datar dalam satuan baku dengan menggunakan busur derajat. </v>
          </cell>
        </row>
        <row r="12">
          <cell r="B12">
            <v>9</v>
          </cell>
          <cell r="C12" t="str">
            <v>MARSYA MAYDINA DWI RISQITA</v>
          </cell>
          <cell r="D12">
            <v>76.833333333333329</v>
          </cell>
          <cell r="E12" t="str">
            <v>C</v>
          </cell>
          <cell r="F12" t="str">
            <v xml:space="preserve">Ananda Marsya Maydina Dwi Risqita baik dalam Mengidentifikasi pecahan-pecahan senilai dengan gambar dan model konkret.  Perlu bimbingan dalam Mengukur sudut pada bangun datar dalam satuan baku dengan menggunakan busur derajat. </v>
          </cell>
        </row>
        <row r="13">
          <cell r="B13">
            <v>10</v>
          </cell>
          <cell r="C13" t="str">
            <v>MILA SARASWATI</v>
          </cell>
          <cell r="D13">
            <v>76.833333333333329</v>
          </cell>
          <cell r="E13" t="str">
            <v>C</v>
          </cell>
          <cell r="F13" t="str">
            <v xml:space="preserve">Ananda Mila Saraswati baik dalam Mengidentifikasi pecahan-pecahan senilai dengan gambar dan model konkret.  Perlu bimbingan dalam Mengukur sudut pada bangun datar dalam satuan baku dengan menggunakan busur derajat. </v>
          </cell>
        </row>
        <row r="14">
          <cell r="B14">
            <v>11</v>
          </cell>
          <cell r="C14" t="str">
            <v>MUHAMMAD ARKAN ALLY RACHMAD</v>
          </cell>
          <cell r="D14">
            <v>76.833333333333329</v>
          </cell>
          <cell r="E14" t="str">
            <v>C</v>
          </cell>
          <cell r="F14" t="str">
            <v xml:space="preserve">Ananda Muhammad Arkan Ally Rachmad baik dalam Mengidentifikasi pecahan-pecahan senilai dengan gambar dan model konkret.  Perlu bimbingan dalam Mengukur sudut pada bangun datar dalam satuan baku dengan menggunakan busur derajat. </v>
          </cell>
        </row>
        <row r="15">
          <cell r="B15">
            <v>12</v>
          </cell>
          <cell r="C15" t="str">
            <v>MUHAMMAD REVIAN ABDULLOH FAQIH</v>
          </cell>
          <cell r="D15">
            <v>76.833333333333329</v>
          </cell>
          <cell r="E15" t="str">
            <v>C</v>
          </cell>
          <cell r="F15" t="str">
            <v xml:space="preserve">Ananda Muhammad Revian Abdulloh Faqih baik dalam Mengidentifikasi pecahan-pecahan senilai dengan gambar dan model konkret.  Perlu bimbingan dalam Mengukur sudut pada bangun datar dalam satuan baku dengan menggunakan busur derajat. </v>
          </cell>
        </row>
        <row r="16">
          <cell r="B16">
            <v>13</v>
          </cell>
          <cell r="C16" t="str">
            <v>NABILA AYUNINGTIAS</v>
          </cell>
          <cell r="D16">
            <v>76.833333333333329</v>
          </cell>
          <cell r="E16" t="str">
            <v>C</v>
          </cell>
          <cell r="F16" t="str">
            <v xml:space="preserve">Ananda Nabila Ayuningtias baik dalam Mengidentifikasi pecahan-pecahan senilai dengan gambar dan model konkret.  Perlu bimbingan dalam Mengukur sudut pada bangun datar dalam satuan baku dengan menggunakan busur derajat. </v>
          </cell>
        </row>
        <row r="17">
          <cell r="B17">
            <v>14</v>
          </cell>
          <cell r="C17" t="str">
            <v>NARESWARI MASAYU PUSPANINGRUM</v>
          </cell>
          <cell r="D17">
            <v>76.833333333333329</v>
          </cell>
          <cell r="E17" t="str">
            <v>C</v>
          </cell>
          <cell r="F17" t="str">
            <v xml:space="preserve">Ananda Nareswari Masayu Puspaningrum baik dalam Mengidentifikasi pecahan-pecahan senilai dengan gambar dan model konkret.  Perlu bimbingan dalam Mengukur sudut pada bangun datar dalam satuan baku dengan menggunakan busur derajat. </v>
          </cell>
        </row>
        <row r="18">
          <cell r="B18">
            <v>15</v>
          </cell>
          <cell r="C18" t="str">
            <v>NOVA SASMYTA</v>
          </cell>
          <cell r="D18">
            <v>76.833333333333329</v>
          </cell>
          <cell r="E18" t="str">
            <v>C</v>
          </cell>
          <cell r="F18" t="str">
            <v xml:space="preserve">Ananda Nova Sasmyta baik dalam Mengidentifikasi pecahan-pecahan senilai dengan gambar dan model konkret.  Perlu bimbingan dalam Mengukur sudut pada bangun datar dalam satuan baku dengan menggunakan busur derajat. </v>
          </cell>
        </row>
        <row r="19">
          <cell r="B19">
            <v>16</v>
          </cell>
          <cell r="C19" t="str">
            <v>RIDHA RAHMATUL AULA RIDWAN</v>
          </cell>
          <cell r="D19">
            <v>76.833333333333329</v>
          </cell>
          <cell r="E19" t="str">
            <v>C</v>
          </cell>
          <cell r="F19" t="str">
            <v xml:space="preserve">Ananda Ridha Rahmatul Aula Ridwan baik dalam Mengidentifikasi pecahan-pecahan senilai dengan gambar dan model konkret.  Perlu bimbingan dalam Mengukur sudut pada bangun datar dalam satuan baku dengan menggunakan busur derajat. </v>
          </cell>
        </row>
        <row r="20">
          <cell r="B20">
            <v>17</v>
          </cell>
          <cell r="C20" t="str">
            <v>RIFDA SALSABILA PURNAMA</v>
          </cell>
          <cell r="D20">
            <v>76.833333333333329</v>
          </cell>
          <cell r="E20" t="str">
            <v>C</v>
          </cell>
          <cell r="F20" t="str">
            <v xml:space="preserve">Ananda Rifda Salsabila Purnama baik dalam Mengidentifikasi pecahan-pecahan senilai dengan gambar dan model konkret.  Perlu bimbingan dalam Mengukur sudut pada bangun datar dalam satuan baku dengan menggunakan busur derajat. </v>
          </cell>
        </row>
        <row r="21">
          <cell r="B21">
            <v>18</v>
          </cell>
          <cell r="C21" t="str">
            <v>RIZKI INTAN KURNIAENDAH</v>
          </cell>
          <cell r="D21">
            <v>76.833333333333329</v>
          </cell>
          <cell r="E21" t="str">
            <v>C</v>
          </cell>
          <cell r="F21" t="str">
            <v xml:space="preserve">Ananda Rizki Intan Kurniaendah baik dalam Mengidentifikasi pecahan-pecahan senilai dengan gambar dan model konkret.  Perlu bimbingan dalam Mengukur sudut pada bangun datar dalam satuan baku dengan menggunakan busur derajat. </v>
          </cell>
        </row>
        <row r="22">
          <cell r="B22">
            <v>19</v>
          </cell>
          <cell r="C22" t="str">
            <v>RIZKY FIRMANSYAH</v>
          </cell>
          <cell r="D22">
            <v>76.833333333333329</v>
          </cell>
          <cell r="E22" t="str">
            <v>C</v>
          </cell>
          <cell r="F22" t="str">
            <v xml:space="preserve">Ananda Rizky Firmansyah baik dalam Mengidentifikasi pecahan-pecahan senilai dengan gambar dan model konkret.  Perlu bimbingan dalam Mengukur sudut pada bangun datar dalam satuan baku dengan menggunakan busur derajat. </v>
          </cell>
        </row>
        <row r="23">
          <cell r="B23">
            <v>20</v>
          </cell>
          <cell r="C23" t="str">
            <v>SAFIRA NUR LAYLA RAMADHANI</v>
          </cell>
          <cell r="D23">
            <v>76.833333333333329</v>
          </cell>
          <cell r="E23" t="str">
            <v>C</v>
          </cell>
          <cell r="F23" t="str">
            <v xml:space="preserve">Ananda Safira Nur Layla Ramadhani baik dalam Mengidentifikasi pecahan-pecahan senilai dengan gambar dan model konkret.  Perlu bimbingan dalam Mengukur sudut pada bangun datar dalam satuan baku dengan menggunakan busur derajat. </v>
          </cell>
        </row>
        <row r="24">
          <cell r="B24">
            <v>21</v>
          </cell>
          <cell r="C24" t="str">
            <v>SHANASTRI RUFAIDA</v>
          </cell>
          <cell r="D24">
            <v>76.833333333333329</v>
          </cell>
          <cell r="E24" t="str">
            <v>C</v>
          </cell>
          <cell r="F24" t="str">
            <v xml:space="preserve">Ananda Shanastri Rufaida baik dalam Mengidentifikasi pecahan-pecahan senilai dengan gambar dan model konkret.  Perlu bimbingan dalam Mengukur sudut pada bangun datar dalam satuan baku dengan menggunakan busur derajat. </v>
          </cell>
        </row>
        <row r="25">
          <cell r="B25">
            <v>22</v>
          </cell>
          <cell r="C25" t="str">
            <v>SHIAM SAHARA</v>
          </cell>
          <cell r="D25">
            <v>76.833333333333329</v>
          </cell>
          <cell r="E25" t="str">
            <v>C</v>
          </cell>
          <cell r="F25" t="str">
            <v xml:space="preserve">Ananda Shiam Sahara baik dalam Mengidentifikasi pecahan-pecahan senilai dengan gambar dan model konkret.  Perlu bimbingan dalam Mengukur sudut pada bangun datar dalam satuan baku dengan menggunakan busur derajat. </v>
          </cell>
        </row>
        <row r="26">
          <cell r="B26">
            <v>23</v>
          </cell>
          <cell r="C26" t="str">
            <v>SUSAN APRILIA PUTRI</v>
          </cell>
          <cell r="D26">
            <v>76.833333333333329</v>
          </cell>
          <cell r="E26" t="str">
            <v>C</v>
          </cell>
          <cell r="F26" t="str">
            <v xml:space="preserve">Ananda Susan Aprilia Putri baik dalam Mengidentifikasi pecahan-pecahan senilai dengan gambar dan model konkret.  Perlu bimbingan dalam Mengukur sudut pada bangun datar dalam satuan baku dengan menggunakan busur derajat. </v>
          </cell>
        </row>
        <row r="27">
          <cell r="B27">
            <v>24</v>
          </cell>
          <cell r="C27" t="str">
            <v>SYIFAUL CHUSNA BANATU ROHMI HADI</v>
          </cell>
          <cell r="D27">
            <v>76.833333333333329</v>
          </cell>
          <cell r="E27" t="str">
            <v>C</v>
          </cell>
          <cell r="F27" t="str">
            <v xml:space="preserve">Ananda Syifaul Chusna Banatu Rohmi Hadi baik dalam Mengidentifikasi pecahan-pecahan senilai dengan gambar dan model konkret.  Perlu bimbingan dalam Mengukur sudut pada bangun datar dalam satuan baku dengan menggunakan busur derajat. </v>
          </cell>
        </row>
        <row r="28">
          <cell r="B28">
            <v>25</v>
          </cell>
          <cell r="C28" t="str">
            <v>VANESSA VICKY AYU LESTARI</v>
          </cell>
          <cell r="D28">
            <v>76.833333333333329</v>
          </cell>
          <cell r="E28" t="str">
            <v>C</v>
          </cell>
          <cell r="F28" t="str">
            <v xml:space="preserve">Ananda Vanessa Vicky Ayu Lestari baik dalam Mengidentifikasi pecahan-pecahan senilai dengan gambar dan model konkret.  Perlu bimbingan dalam Mengukur sudut pada bangun datar dalam satuan baku dengan menggunakan busur derajat. </v>
          </cell>
        </row>
        <row r="29">
          <cell r="B29">
            <v>26</v>
          </cell>
          <cell r="C29" t="str">
            <v>WIBI NUR FIRMANSYAH</v>
          </cell>
          <cell r="D29">
            <v>76.833333333333329</v>
          </cell>
          <cell r="E29" t="str">
            <v>C</v>
          </cell>
          <cell r="F29" t="str">
            <v xml:space="preserve">Ananda Wibi Nur Firmansyah baik dalam Mengidentifikasi pecahan-pecahan senilai dengan gambar dan model konkret.  Perlu bimbingan dalam Mengukur sudut pada bangun datar dalam satuan baku dengan menggunakan busur derajat. </v>
          </cell>
        </row>
        <row r="30">
          <cell r="B30">
            <v>27</v>
          </cell>
          <cell r="C30" t="str">
            <v>ZULFIDA NURUL MAZIDAH</v>
          </cell>
          <cell r="D30">
            <v>76.833333333333329</v>
          </cell>
          <cell r="E30" t="str">
            <v>C</v>
          </cell>
          <cell r="F30" t="str">
            <v xml:space="preserve">Ananda Zulfida Nurul Mazidah baik dalam Mengidentifikasi pecahan-pecahan senilai dengan gambar dan model konkret.  Perlu bimbingan dalam Mengukur sudut pada bangun datar dalam satuan baku dengan menggunakan busur derajat. </v>
          </cell>
        </row>
        <row r="31">
          <cell r="B31">
            <v>28</v>
          </cell>
          <cell r="C31" t="str">
            <v>AZKA AFINA KHOIRUL IZA</v>
          </cell>
          <cell r="D31">
            <v>76.833333333333329</v>
          </cell>
          <cell r="E31" t="str">
            <v>C</v>
          </cell>
          <cell r="F31" t="str">
            <v xml:space="preserve">Ananda Azka Afina Khoirul Iza baik dalam Mengidentifikasi pecahan-pecahan senilai dengan gambar dan model konkret.  Perlu bimbingan dalam Mengukur sudut pada bangun datar dalam satuan baku dengan menggunakan busur derajat. </v>
          </cell>
        </row>
        <row r="32">
          <cell r="B32">
            <v>29</v>
          </cell>
          <cell r="C32" t="str">
            <v>BAGUS WIDA KANAKA</v>
          </cell>
          <cell r="D32">
            <v>76.833333333333329</v>
          </cell>
          <cell r="E32" t="str">
            <v>C</v>
          </cell>
          <cell r="F32" t="str">
            <v xml:space="preserve">Ananda Bagus Wida Kanaka baik dalam Mengidentifikasi pecahan-pecahan senilai dengan gambar dan model konkret.  Perlu bimbingan dalam Mengukur sudut pada bangun datar dalam satuan baku dengan menggunakan busur derajat. </v>
          </cell>
        </row>
        <row r="33">
          <cell r="B33">
            <v>30</v>
          </cell>
          <cell r="C33" t="str">
            <v>DENI FIRYA ATHALLAH PRADINAYA</v>
          </cell>
          <cell r="D33">
            <v>76.833333333333329</v>
          </cell>
          <cell r="E33" t="str">
            <v>C</v>
          </cell>
          <cell r="F33" t="str">
            <v xml:space="preserve">Ananda Deni Firya Athallah Pradinaya baik dalam Mengidentifikasi pecahan-pecahan senilai dengan gambar dan model konkret.  Perlu bimbingan dalam Mengukur sudut pada bangun datar dalam satuan baku dengan menggunakan busur derajat. </v>
          </cell>
        </row>
        <row r="34">
          <cell r="B34">
            <v>31</v>
          </cell>
          <cell r="C34" t="str">
            <v>DEWI GALUH MULANSARI</v>
          </cell>
          <cell r="D34">
            <v>76.833333333333329</v>
          </cell>
          <cell r="E34" t="str">
            <v>C</v>
          </cell>
          <cell r="F34" t="str">
            <v xml:space="preserve">Ananda Dewi Galuh Mulansari baik dalam Mengidentifikasi pecahan-pecahan senilai dengan gambar dan model konkret.  Perlu bimbingan dalam Mengukur sudut pada bangun datar dalam satuan baku dengan menggunakan busur derajat. </v>
          </cell>
        </row>
        <row r="35">
          <cell r="B35">
            <v>32</v>
          </cell>
          <cell r="C35" t="str">
            <v>DIAN PUJI LESTARI</v>
          </cell>
          <cell r="D35">
            <v>76.833333333333329</v>
          </cell>
          <cell r="E35" t="str">
            <v>C</v>
          </cell>
          <cell r="F35" t="str">
            <v xml:space="preserve">Ananda Dian Puji Lestari baik dalam Mengidentifikasi pecahan-pecahan senilai dengan gambar dan model konkret.  Perlu bimbingan dalam Mengukur sudut pada bangun datar dalam satuan baku dengan menggunakan busur derajat. </v>
          </cell>
        </row>
        <row r="36">
          <cell r="B36">
            <v>33</v>
          </cell>
          <cell r="C36" t="str">
            <v>Hafidz Langgeng Prasetyo</v>
          </cell>
          <cell r="D36">
            <v>76.833333333333329</v>
          </cell>
          <cell r="E36" t="str">
            <v>C</v>
          </cell>
          <cell r="F36" t="str">
            <v xml:space="preserve">Ananda Hafidz Langgeng Prasetyo baik dalam Mengidentifikasi pecahan-pecahan senilai dengan gambar dan model konkret.  Perlu bimbingan dalam Mengukur sudut pada bangun datar dalam satuan baku dengan menggunakan busur derajat. </v>
          </cell>
        </row>
        <row r="37">
          <cell r="B37">
            <v>34</v>
          </cell>
          <cell r="C37" t="str">
            <v>JALU ARTHA AJI MANGGALA HANDOKO</v>
          </cell>
          <cell r="D37">
            <v>76.833333333333329</v>
          </cell>
          <cell r="E37" t="str">
            <v>C</v>
          </cell>
          <cell r="F37" t="str">
            <v xml:space="preserve">Ananda Jalu Artha Aji Manggala Handoko baik dalam Mengidentifikasi pecahan-pecahan senilai dengan gambar dan model konkret.  Perlu bimbingan dalam Mengukur sudut pada bangun datar dalam satuan baku dengan menggunakan busur derajat. </v>
          </cell>
        </row>
        <row r="38">
          <cell r="B38">
            <v>35</v>
          </cell>
          <cell r="C38" t="str">
            <v>LAURENDHO RADIEFCA MURDIONO</v>
          </cell>
          <cell r="D38">
            <v>76.833333333333329</v>
          </cell>
          <cell r="E38" t="str">
            <v>C</v>
          </cell>
          <cell r="F38" t="str">
            <v xml:space="preserve">Ananda Laurendho Radiefca Murdiono baik dalam Mengidentifikasi pecahan-pecahan senilai dengan gambar dan model konkret.  Perlu bimbingan dalam Mengukur sudut pada bangun datar dalam satuan baku dengan menggunakan busur derajat. </v>
          </cell>
        </row>
        <row r="39">
          <cell r="B39">
            <v>36</v>
          </cell>
          <cell r="C39" t="str">
            <v>MARSYA MAYDINA DWI RISQITA</v>
          </cell>
          <cell r="D39">
            <v>76.833333333333329</v>
          </cell>
          <cell r="E39" t="str">
            <v>C</v>
          </cell>
          <cell r="F39" t="str">
            <v xml:space="preserve">Ananda Marsya Maydina Dwi Risqita baik dalam Mengidentifikasi pecahan-pecahan senilai dengan gambar dan model konkret.  Perlu bimbingan dalam Mengukur sudut pada bangun datar dalam satuan baku dengan menggunakan busur derajat. </v>
          </cell>
        </row>
        <row r="40">
          <cell r="B40">
            <v>37</v>
          </cell>
          <cell r="C40" t="str">
            <v>MILA SARASWATI</v>
          </cell>
          <cell r="D40">
            <v>76.833333333333329</v>
          </cell>
          <cell r="E40" t="str">
            <v>C</v>
          </cell>
          <cell r="F40" t="str">
            <v xml:space="preserve">Ananda Mila Saraswati baik dalam Mengidentifikasi pecahan-pecahan senilai dengan gambar dan model konkret.  Perlu bimbingan dalam Mengukur sudut pada bangun datar dalam satuan baku dengan menggunakan busur derajat. </v>
          </cell>
        </row>
        <row r="41">
          <cell r="B41">
            <v>38</v>
          </cell>
          <cell r="C41" t="str">
            <v>MUHAMMAD ARKAN ALLY RACHMAD</v>
          </cell>
          <cell r="D41">
            <v>76.833333333333329</v>
          </cell>
          <cell r="E41" t="str">
            <v>C</v>
          </cell>
          <cell r="F41" t="str">
            <v xml:space="preserve">Ananda Muhammad Arkan Ally Rachmad baik dalam Mengidentifikasi pecahan-pecahan senilai dengan gambar dan model konkret.  Perlu bimbingan dalam Mengukur sudut pada bangun datar dalam satuan baku dengan menggunakan busur derajat. </v>
          </cell>
        </row>
        <row r="42">
          <cell r="B42">
            <v>39</v>
          </cell>
          <cell r="C42" t="str">
            <v>MUHAMMAD REVIAN ABDULLOH FAQIH</v>
          </cell>
          <cell r="D42">
            <v>76.833333333333329</v>
          </cell>
          <cell r="E42" t="str">
            <v>C</v>
          </cell>
          <cell r="F42" t="str">
            <v xml:space="preserve">Ananda Muhammad Revian Abdulloh Faqih baik dalam Mengidentifikasi pecahan-pecahan senilai dengan gambar dan model konkret.  Perlu bimbingan dalam Mengukur sudut pada bangun datar dalam satuan baku dengan menggunakan busur derajat. </v>
          </cell>
        </row>
        <row r="43">
          <cell r="B43">
            <v>40</v>
          </cell>
          <cell r="C43" t="str">
            <v>NABILA AYUNINGTIAS</v>
          </cell>
          <cell r="D43">
            <v>76.833333333333329</v>
          </cell>
          <cell r="E43" t="str">
            <v>C</v>
          </cell>
          <cell r="F43" t="str">
            <v xml:space="preserve">Ananda Nabila Ayuningtias baik dalam Mengidentifikasi pecahan-pecahan senilai dengan gambar dan model konkret.  Perlu bimbingan dalam Mengukur sudut pada bangun datar dalam satuan baku dengan menggunakan busur derajat. </v>
          </cell>
        </row>
        <row r="44">
          <cell r="B44">
            <v>41</v>
          </cell>
          <cell r="C44" t="str">
            <v>NARESWARI MASAYU PUSPANINGRUM</v>
          </cell>
          <cell r="D44">
            <v>76.833333333333329</v>
          </cell>
          <cell r="E44" t="str">
            <v>C</v>
          </cell>
          <cell r="F44" t="str">
            <v xml:space="preserve">Ananda Nareswari Masayu Puspaningrum baik dalam Mengidentifikasi pecahan-pecahan senilai dengan gambar dan model konkret.  Perlu bimbingan dalam Mengukur sudut pada bangun datar dalam satuan baku dengan menggunakan busur derajat. </v>
          </cell>
        </row>
        <row r="45">
          <cell r="B45">
            <v>42</v>
          </cell>
          <cell r="C45" t="str">
            <v>NOVA SASMYTA</v>
          </cell>
          <cell r="D45">
            <v>76.833333333333329</v>
          </cell>
          <cell r="E45" t="str">
            <v>C</v>
          </cell>
          <cell r="F45" t="str">
            <v xml:space="preserve">Ananda Nova Sasmyta baik dalam Mengidentifikasi pecahan-pecahan senilai dengan gambar dan model konkret.  Perlu bimbingan dalam Mengukur sudut pada bangun datar dalam satuan baku dengan menggunakan busur derajat. </v>
          </cell>
        </row>
        <row r="46">
          <cell r="B46">
            <v>43</v>
          </cell>
          <cell r="C46" t="str">
            <v>RIDHA RAHMATUL AULA RIDWAN</v>
          </cell>
          <cell r="D46">
            <v>76.833333333333329</v>
          </cell>
          <cell r="E46" t="str">
            <v>C</v>
          </cell>
          <cell r="F46" t="str">
            <v xml:space="preserve">Ananda Ridha Rahmatul Aula Ridwan baik dalam Mengidentifikasi pecahan-pecahan senilai dengan gambar dan model konkret.  Perlu bimbingan dalam Mengukur sudut pada bangun datar dalam satuan baku dengan menggunakan busur derajat. </v>
          </cell>
        </row>
        <row r="47">
          <cell r="B47">
            <v>44</v>
          </cell>
          <cell r="C47" t="str">
            <v>RIFDA SALSABILA PURNAMA</v>
          </cell>
          <cell r="D47">
            <v>76.833333333333329</v>
          </cell>
          <cell r="E47" t="str">
            <v>C</v>
          </cell>
          <cell r="F47" t="str">
            <v xml:space="preserve">Ananda Rifda Salsabila Purnama baik dalam Mengidentifikasi pecahan-pecahan senilai dengan gambar dan model konkret.  Perlu bimbingan dalam Mengukur sudut pada bangun datar dalam satuan baku dengan menggunakan busur derajat. </v>
          </cell>
        </row>
        <row r="48">
          <cell r="B48">
            <v>45</v>
          </cell>
          <cell r="C48" t="str">
            <v>RIZKI INTAN KURNIAENDAH</v>
          </cell>
          <cell r="D48">
            <v>76.833333333333329</v>
          </cell>
          <cell r="E48" t="str">
            <v>C</v>
          </cell>
          <cell r="F48" t="str">
            <v xml:space="preserve">Ananda Rizki Intan Kurniaendah baik dalam Mengidentifikasi pecahan-pecahan senilai dengan gambar dan model konkret.  Perlu bimbingan dalam Mengukur sudut pada bangun datar dalam satuan baku dengan menggunakan busur derajat. </v>
          </cell>
        </row>
        <row r="49">
          <cell r="B49">
            <v>46</v>
          </cell>
          <cell r="C49" t="str">
            <v>RIZKY FIRMANSYAH</v>
          </cell>
          <cell r="D49">
            <v>76.833333333333329</v>
          </cell>
          <cell r="E49" t="str">
            <v>C</v>
          </cell>
          <cell r="F49" t="str">
            <v xml:space="preserve">Ananda Rizky Firmansyah baik dalam Mengidentifikasi pecahan-pecahan senilai dengan gambar dan model konkret.  Perlu bimbingan dalam Mengukur sudut pada bangun datar dalam satuan baku dengan menggunakan busur derajat. </v>
          </cell>
        </row>
        <row r="50">
          <cell r="B50">
            <v>47</v>
          </cell>
          <cell r="C50" t="str">
            <v>SAFIRA NUR LAYLA RAMADHANI</v>
          </cell>
          <cell r="D50">
            <v>76.833333333333329</v>
          </cell>
          <cell r="E50" t="str">
            <v>C</v>
          </cell>
          <cell r="F50" t="str">
            <v xml:space="preserve">Ananda Safira Nur Layla Ramadhani baik dalam Mengidentifikasi pecahan-pecahan senilai dengan gambar dan model konkret.  Perlu bimbingan dalam Mengukur sudut pada bangun datar dalam satuan baku dengan menggunakan busur derajat. </v>
          </cell>
        </row>
        <row r="51">
          <cell r="B51">
            <v>48</v>
          </cell>
          <cell r="C51" t="str">
            <v>SHANASTRI RUFAIDA</v>
          </cell>
          <cell r="D51">
            <v>76.833333333333329</v>
          </cell>
          <cell r="E51" t="str">
            <v>C</v>
          </cell>
          <cell r="F51" t="str">
            <v xml:space="preserve">Ananda Shanastri Rufaida baik dalam Mengidentifikasi pecahan-pecahan senilai dengan gambar dan model konkret.  Perlu bimbingan dalam Mengukur sudut pada bangun datar dalam satuan baku dengan menggunakan busur derajat. </v>
          </cell>
        </row>
        <row r="52">
          <cell r="B52">
            <v>49</v>
          </cell>
          <cell r="C52" t="str">
            <v>SHIAM SAHARA</v>
          </cell>
          <cell r="D52">
            <v>76.833333333333329</v>
          </cell>
          <cell r="E52" t="str">
            <v>C</v>
          </cell>
          <cell r="F52" t="str">
            <v xml:space="preserve">Ananda Shiam Sahara baik dalam Mengidentifikasi pecahan-pecahan senilai dengan gambar dan model konkret.  Perlu bimbingan dalam Mengukur sudut pada bangun datar dalam satuan baku dengan menggunakan busur derajat. </v>
          </cell>
        </row>
        <row r="53">
          <cell r="B53">
            <v>50</v>
          </cell>
          <cell r="C53" t="str">
            <v>SUSAN APRILIA PUTRI</v>
          </cell>
          <cell r="D53">
            <v>76.833333333333329</v>
          </cell>
          <cell r="E53" t="str">
            <v>C</v>
          </cell>
          <cell r="F53" t="str">
            <v xml:space="preserve">Ananda Susan Aprilia Putri baik dalam Mengidentifikasi pecahan-pecahan senilai dengan gambar dan model konkret.  Perlu bimbingan dalam Mengukur sudut pada bangun datar dalam satuan baku dengan menggunakan busur derajat. </v>
          </cell>
        </row>
      </sheetData>
      <sheetData sheetId="51"/>
      <sheetData sheetId="52"/>
      <sheetData sheetId="53">
        <row r="4">
          <cell r="B4">
            <v>1</v>
          </cell>
          <cell r="C4" t="str">
            <v>AZKA AFINA KHOIRUL IZA</v>
          </cell>
          <cell r="D4">
            <v>76.833333333333329</v>
          </cell>
          <cell r="E4" t="str">
            <v>C</v>
          </cell>
          <cell r="F4" t="str">
            <v xml:space="preserve">Ananda Azka Afina Khoirul Iza baik dalam membaca Q.S. al-Falaq dan Q.S al-Fīl dengan tartil.  Perlu bimbingan dalam mencontohkan perilaku amanah dalam kehidupan sehari-hari. </v>
          </cell>
        </row>
        <row r="5">
          <cell r="B5">
            <v>2</v>
          </cell>
          <cell r="C5" t="str">
            <v>BAGUS WIDA KANAKA</v>
          </cell>
          <cell r="D5">
            <v>76.833333333333329</v>
          </cell>
          <cell r="E5" t="str">
            <v>C</v>
          </cell>
          <cell r="F5" t="str">
            <v xml:space="preserve">Ananda Bagus Wida Kanaka baik dalam membaca Q.S. al-Falaq dan Q.S al-Fīl dengan tartil.  Perlu bimbingan dalam mencontohkan perilaku amanah dalam kehidupan sehari-hari. </v>
          </cell>
        </row>
        <row r="6">
          <cell r="B6">
            <v>3</v>
          </cell>
          <cell r="C6" t="str">
            <v>DENI FIRYA ATHALLAH PRADINAYA</v>
          </cell>
          <cell r="D6">
            <v>76.833333333333329</v>
          </cell>
          <cell r="E6" t="str">
            <v>C</v>
          </cell>
          <cell r="F6" t="str">
            <v xml:space="preserve">Ananda Deni Firya Athallah Pradinaya baik dalam membaca Q.S. al-Falaq dan Q.S al-Fīl dengan tartil.  Perlu bimbingan dalam mencontohkan perilaku amanah dalam kehidupan sehari-hari. </v>
          </cell>
        </row>
        <row r="7">
          <cell r="B7">
            <v>4</v>
          </cell>
          <cell r="C7" t="str">
            <v>DEWI GALUH MULANSARI</v>
          </cell>
          <cell r="D7">
            <v>76.833333333333329</v>
          </cell>
          <cell r="E7" t="str">
            <v>C</v>
          </cell>
          <cell r="F7" t="str">
            <v xml:space="preserve">Ananda Dewi Galuh Mulansari baik dalam membaca Q.S. al-Falaq dan Q.S al-Fīl dengan tartil.  Perlu bimbingan dalam mencontohkan perilaku amanah dalam kehidupan sehari-hari. </v>
          </cell>
        </row>
        <row r="8">
          <cell r="B8">
            <v>5</v>
          </cell>
          <cell r="C8" t="str">
            <v>DIAN PUJI LESTARI</v>
          </cell>
          <cell r="D8">
            <v>76.833333333333329</v>
          </cell>
          <cell r="E8" t="str">
            <v>C</v>
          </cell>
          <cell r="F8" t="str">
            <v xml:space="preserve">Ananda Dian Puji Lestari baik dalam membaca Q.S. al-Falaq dan Q.S al-Fīl dengan tartil.  Perlu bimbingan dalam mencontohkan perilaku amanah dalam kehidupan sehari-hari. </v>
          </cell>
        </row>
        <row r="9">
          <cell r="B9">
            <v>6</v>
          </cell>
          <cell r="C9" t="str">
            <v>Hafidz Langgeng Prasetyo</v>
          </cell>
          <cell r="D9">
            <v>76.833333333333329</v>
          </cell>
          <cell r="E9" t="str">
            <v>C</v>
          </cell>
          <cell r="F9" t="str">
            <v xml:space="preserve">Ananda Hafidz Langgeng Prasetyo baik dalam membaca Q.S. al-Falaq dan Q.S al-Fīl dengan tartil.  Perlu bimbingan dalam mencontohkan perilaku amanah dalam kehidupan sehari-hari. </v>
          </cell>
        </row>
        <row r="10">
          <cell r="B10">
            <v>7</v>
          </cell>
          <cell r="C10" t="str">
            <v>JALU ARTHA AJI MANGGALA HANDOKO</v>
          </cell>
          <cell r="D10">
            <v>76.833333333333329</v>
          </cell>
          <cell r="E10" t="str">
            <v>C</v>
          </cell>
          <cell r="F10" t="str">
            <v xml:space="preserve">Ananda Jalu Artha Aji Manggala Handoko baik dalam membaca Q.S. al-Falaq dan Q.S al-Fīl dengan tartil.  Perlu bimbingan dalam mencontohkan perilaku amanah dalam kehidupan sehari-hari. </v>
          </cell>
        </row>
        <row r="11">
          <cell r="B11">
            <v>8</v>
          </cell>
          <cell r="C11" t="str">
            <v>LAURENDHO RADIEFCA MURDIONO</v>
          </cell>
          <cell r="D11">
            <v>76.833333333333329</v>
          </cell>
          <cell r="E11" t="str">
            <v>C</v>
          </cell>
          <cell r="F11" t="str">
            <v xml:space="preserve">Ananda Laurendho Radiefca Murdiono baik dalam membaca Q.S. al-Falaq dan Q.S al-Fīl dengan tartil.  Perlu bimbingan dalam mencontohkan perilaku amanah dalam kehidupan sehari-hari. </v>
          </cell>
        </row>
        <row r="12">
          <cell r="B12">
            <v>9</v>
          </cell>
          <cell r="C12" t="str">
            <v>MARSYA MAYDINA DWI RISQITA</v>
          </cell>
          <cell r="D12">
            <v>76.833333333333329</v>
          </cell>
          <cell r="E12" t="str">
            <v>C</v>
          </cell>
          <cell r="F12" t="str">
            <v xml:space="preserve">Ananda Marsya Maydina Dwi Risqita baik dalam membaca Q.S. al-Falaq dan Q.S al-Fīl dengan tartil.  Perlu bimbingan dalam mencontohkan perilaku amanah dalam kehidupan sehari-hari. </v>
          </cell>
        </row>
        <row r="13">
          <cell r="B13">
            <v>10</v>
          </cell>
          <cell r="C13" t="str">
            <v>MILA SARASWATI</v>
          </cell>
          <cell r="D13">
            <v>76.833333333333329</v>
          </cell>
          <cell r="E13" t="str">
            <v>C</v>
          </cell>
          <cell r="F13" t="str">
            <v xml:space="preserve">Ananda Mila Saraswati baik dalam membaca Q.S. al-Falaq dan Q.S al-Fīl dengan tartil.  Perlu bimbingan dalam mencontohkan perilaku amanah dalam kehidupan sehari-hari. </v>
          </cell>
        </row>
        <row r="14">
          <cell r="B14">
            <v>11</v>
          </cell>
          <cell r="C14" t="str">
            <v>MUHAMMAD ARKAN ALLY RACHMAD</v>
          </cell>
          <cell r="D14">
            <v>76.833333333333329</v>
          </cell>
          <cell r="E14" t="str">
            <v>C</v>
          </cell>
          <cell r="F14" t="str">
            <v xml:space="preserve">Ananda Muhammad Arkan Ally Rachmad baik dalam membaca Q.S. al-Falaq dan Q.S al-Fīl dengan tartil.  Perlu bimbingan dalam mencontohkan perilaku amanah dalam kehidupan sehari-hari. </v>
          </cell>
        </row>
        <row r="15">
          <cell r="B15">
            <v>12</v>
          </cell>
          <cell r="C15" t="str">
            <v>MUHAMMAD REVIAN ABDULLOH FAQIH</v>
          </cell>
          <cell r="D15">
            <v>76.833333333333329</v>
          </cell>
          <cell r="E15" t="str">
            <v>C</v>
          </cell>
          <cell r="F15" t="str">
            <v xml:space="preserve">Ananda Muhammad Revian Abdulloh Faqih baik dalam membaca Q.S. al-Falaq dan Q.S al-Fīl dengan tartil.  Perlu bimbingan dalam mencontohkan perilaku amanah dalam kehidupan sehari-hari. </v>
          </cell>
        </row>
        <row r="16">
          <cell r="B16">
            <v>13</v>
          </cell>
          <cell r="C16" t="str">
            <v>NABILA AYUNINGTIAS</v>
          </cell>
          <cell r="D16">
            <v>76.833333333333329</v>
          </cell>
          <cell r="E16" t="str">
            <v>C</v>
          </cell>
          <cell r="F16" t="str">
            <v xml:space="preserve">Ananda Nabila Ayuningtias baik dalam membaca Q.S. al-Falaq dan Q.S al-Fīl dengan tartil.  Perlu bimbingan dalam mencontohkan perilaku amanah dalam kehidupan sehari-hari. </v>
          </cell>
        </row>
        <row r="17">
          <cell r="B17">
            <v>14</v>
          </cell>
          <cell r="C17" t="str">
            <v>NARESWARI MASAYU PUSPANINGRUM</v>
          </cell>
          <cell r="D17">
            <v>76.833333333333329</v>
          </cell>
          <cell r="E17" t="str">
            <v>C</v>
          </cell>
          <cell r="F17" t="str">
            <v xml:space="preserve">Ananda Nareswari Masayu Puspaningrum baik dalam membaca Q.S. al-Falaq dan Q.S al-Fīl dengan tartil.  Perlu bimbingan dalam mencontohkan perilaku amanah dalam kehidupan sehari-hari. </v>
          </cell>
        </row>
        <row r="18">
          <cell r="B18">
            <v>15</v>
          </cell>
          <cell r="C18" t="str">
            <v>NOVA SASMYTA</v>
          </cell>
          <cell r="D18">
            <v>76.833333333333329</v>
          </cell>
          <cell r="E18" t="str">
            <v>C</v>
          </cell>
          <cell r="F18" t="str">
            <v xml:space="preserve">Ananda Nova Sasmyta baik dalam membaca Q.S. al-Falaq dan Q.S al-Fīl dengan tartil.  Perlu bimbingan dalam mencontohkan perilaku amanah dalam kehidupan sehari-hari. </v>
          </cell>
        </row>
        <row r="19">
          <cell r="B19">
            <v>16</v>
          </cell>
          <cell r="C19" t="str">
            <v>RIDHA RAHMATUL AULA RIDWAN</v>
          </cell>
          <cell r="D19">
            <v>76.833333333333329</v>
          </cell>
          <cell r="E19" t="str">
            <v>C</v>
          </cell>
          <cell r="F19" t="str">
            <v xml:space="preserve">Ananda Ridha Rahmatul Aula Ridwan baik dalam membaca Q.S. al-Falaq dan Q.S al-Fīl dengan tartil.  Perlu bimbingan dalam mencontohkan perilaku amanah dalam kehidupan sehari-hari. </v>
          </cell>
        </row>
        <row r="20">
          <cell r="B20">
            <v>17</v>
          </cell>
          <cell r="C20" t="str">
            <v>RIFDA SALSABILA PURNAMA</v>
          </cell>
          <cell r="D20">
            <v>76.833333333333329</v>
          </cell>
          <cell r="E20" t="str">
            <v>C</v>
          </cell>
          <cell r="F20" t="str">
            <v xml:space="preserve">Ananda Rifda Salsabila Purnama baik dalam membaca Q.S. al-Falaq dan Q.S al-Fīl dengan tartil.  Perlu bimbingan dalam mencontohkan perilaku amanah dalam kehidupan sehari-hari. </v>
          </cell>
        </row>
        <row r="21">
          <cell r="B21">
            <v>18</v>
          </cell>
          <cell r="C21" t="str">
            <v>RIZKI INTAN KURNIAENDAH</v>
          </cell>
          <cell r="D21">
            <v>76.833333333333329</v>
          </cell>
          <cell r="E21" t="str">
            <v>C</v>
          </cell>
          <cell r="F21" t="str">
            <v xml:space="preserve">Ananda Rizki Intan Kurniaendah baik dalam membaca Q.S. al-Falaq dan Q.S al-Fīl dengan tartil.  Perlu bimbingan dalam mencontohkan perilaku amanah dalam kehidupan sehari-hari. </v>
          </cell>
        </row>
        <row r="22">
          <cell r="B22">
            <v>19</v>
          </cell>
          <cell r="C22" t="str">
            <v>RIZKY FIRMANSYAH</v>
          </cell>
          <cell r="D22">
            <v>76.833333333333329</v>
          </cell>
          <cell r="E22" t="str">
            <v>C</v>
          </cell>
          <cell r="F22" t="str">
            <v xml:space="preserve">Ananda Rizky Firmansyah baik dalam membaca Q.S. al-Falaq dan Q.S al-Fīl dengan tartil.  Perlu bimbingan dalam mencontohkan perilaku amanah dalam kehidupan sehari-hari. </v>
          </cell>
        </row>
        <row r="23">
          <cell r="B23">
            <v>20</v>
          </cell>
          <cell r="C23" t="str">
            <v>SAFIRA NUR LAYLA RAMADHANI</v>
          </cell>
          <cell r="D23">
            <v>76.833333333333329</v>
          </cell>
          <cell r="E23" t="str">
            <v>C</v>
          </cell>
          <cell r="F23" t="str">
            <v xml:space="preserve">Ananda Safira Nur Layla Ramadhani baik dalam membaca Q.S. al-Falaq dan Q.S al-Fīl dengan tartil.  Perlu bimbingan dalam mencontohkan perilaku amanah dalam kehidupan sehari-hari. </v>
          </cell>
        </row>
        <row r="24">
          <cell r="B24">
            <v>21</v>
          </cell>
          <cell r="C24" t="str">
            <v>SHANASTRI RUFAIDA</v>
          </cell>
          <cell r="D24">
            <v>76.833333333333329</v>
          </cell>
          <cell r="E24" t="str">
            <v>C</v>
          </cell>
          <cell r="F24" t="str">
            <v xml:space="preserve">Ananda Shanastri Rufaida baik dalam membaca Q.S. al-Falaq dan Q.S al-Fīl dengan tartil.  Perlu bimbingan dalam mencontohkan perilaku amanah dalam kehidupan sehari-hari. </v>
          </cell>
        </row>
        <row r="25">
          <cell r="B25">
            <v>22</v>
          </cell>
          <cell r="C25" t="str">
            <v>SHIAM SAHARA</v>
          </cell>
          <cell r="D25">
            <v>76.833333333333329</v>
          </cell>
          <cell r="E25" t="str">
            <v>C</v>
          </cell>
          <cell r="F25" t="str">
            <v xml:space="preserve">Ananda Shiam Sahara baik dalam membaca Q.S. al-Falaq dan Q.S al-Fīl dengan tartil.  Perlu bimbingan dalam mencontohkan perilaku amanah dalam kehidupan sehari-hari. </v>
          </cell>
        </row>
        <row r="26">
          <cell r="B26">
            <v>23</v>
          </cell>
          <cell r="C26" t="str">
            <v>SUSAN APRILIA PUTRI</v>
          </cell>
          <cell r="D26">
            <v>76.833333333333329</v>
          </cell>
          <cell r="E26" t="str">
            <v>C</v>
          </cell>
          <cell r="F26" t="str">
            <v xml:space="preserve">Ananda Susan Aprilia Putri baik dalam membaca Q.S. al-Falaq dan Q.S al-Fīl dengan tartil.  Perlu bimbingan dalam mencontohkan perilaku amanah dalam kehidupan sehari-hari. </v>
          </cell>
        </row>
        <row r="27">
          <cell r="B27">
            <v>24</v>
          </cell>
          <cell r="C27" t="str">
            <v>SYIFAUL CHUSNA BANATU ROHMI HADI</v>
          </cell>
          <cell r="D27">
            <v>76.833333333333329</v>
          </cell>
          <cell r="E27" t="str">
            <v>C</v>
          </cell>
          <cell r="F27" t="str">
            <v xml:space="preserve">Ananda Syifaul Chusna Banatu Rohmi Hadi baik dalam membaca Q.S. al-Falaq dan Q.S al-Fīl dengan tartil.  Perlu bimbingan dalam mencontohkan perilaku amanah dalam kehidupan sehari-hari. </v>
          </cell>
        </row>
        <row r="28">
          <cell r="B28">
            <v>25</v>
          </cell>
          <cell r="C28" t="str">
            <v>VANESSA VICKY AYU LESTARI</v>
          </cell>
          <cell r="D28">
            <v>76.833333333333329</v>
          </cell>
          <cell r="E28" t="str">
            <v>C</v>
          </cell>
          <cell r="F28" t="str">
            <v xml:space="preserve">Ananda Vanessa Vicky Ayu Lestari baik dalam membaca Q.S. al-Falaq dan Q.S al-Fīl dengan tartil.  Perlu bimbingan dalam mencontohkan perilaku amanah dalam kehidupan sehari-hari. </v>
          </cell>
        </row>
        <row r="29">
          <cell r="B29">
            <v>26</v>
          </cell>
          <cell r="C29" t="str">
            <v>WIBI NUR FIRMANSYAH</v>
          </cell>
          <cell r="D29">
            <v>76.833333333333329</v>
          </cell>
          <cell r="E29" t="str">
            <v>C</v>
          </cell>
          <cell r="F29" t="str">
            <v xml:space="preserve">Ananda Wibi Nur Firmansyah baik dalam membaca Q.S. al-Falaq dan Q.S al-Fīl dengan tartil.  Perlu bimbingan dalam mencontohkan perilaku amanah dalam kehidupan sehari-hari. </v>
          </cell>
        </row>
        <row r="30">
          <cell r="B30">
            <v>27</v>
          </cell>
          <cell r="C30" t="str">
            <v>ZULFIDA NURUL MAZIDAH</v>
          </cell>
          <cell r="D30">
            <v>76.833333333333329</v>
          </cell>
          <cell r="E30" t="str">
            <v>C</v>
          </cell>
          <cell r="F30" t="str">
            <v xml:space="preserve">Ananda Zulfida Nurul Mazidah baik dalam membaca Q.S. al-Falaq dan Q.S al-Fīl dengan tartil.  Perlu bimbingan dalam mencontohkan perilaku amanah dalam kehidupan sehari-hari. </v>
          </cell>
        </row>
        <row r="31">
          <cell r="B31">
            <v>28</v>
          </cell>
          <cell r="C31" t="str">
            <v>AZKA AFINA KHOIRUL IZA</v>
          </cell>
          <cell r="D31">
            <v>76.833333333333329</v>
          </cell>
          <cell r="E31" t="str">
            <v>C</v>
          </cell>
          <cell r="F31" t="str">
            <v xml:space="preserve">Ananda Azka Afina Khoirul Iza baik dalam membaca Q.S. al-Falaq dan Q.S al-Fīl dengan tartil.  Perlu bimbingan dalam mencontohkan perilaku amanah dalam kehidupan sehari-hari. </v>
          </cell>
        </row>
        <row r="32">
          <cell r="B32">
            <v>29</v>
          </cell>
          <cell r="C32" t="str">
            <v>BAGUS WIDA KANAKA</v>
          </cell>
          <cell r="D32">
            <v>76.833333333333329</v>
          </cell>
          <cell r="E32" t="str">
            <v>C</v>
          </cell>
          <cell r="F32" t="str">
            <v xml:space="preserve">Ananda Bagus Wida Kanaka baik dalam membaca Q.S. al-Falaq dan Q.S al-Fīl dengan tartil.  Perlu bimbingan dalam mencontohkan perilaku amanah dalam kehidupan sehari-hari. </v>
          </cell>
        </row>
        <row r="33">
          <cell r="B33">
            <v>30</v>
          </cell>
          <cell r="C33" t="str">
            <v>DENI FIRYA ATHALLAH PRADINAYA</v>
          </cell>
          <cell r="D33">
            <v>76.833333333333329</v>
          </cell>
          <cell r="E33" t="str">
            <v>C</v>
          </cell>
          <cell r="F33" t="str">
            <v xml:space="preserve">Ananda Deni Firya Athallah Pradinaya baik dalam membaca Q.S. al-Falaq dan Q.S al-Fīl dengan tartil.  Perlu bimbingan dalam mencontohkan perilaku amanah dalam kehidupan sehari-hari. </v>
          </cell>
        </row>
        <row r="34">
          <cell r="B34">
            <v>31</v>
          </cell>
          <cell r="C34" t="str">
            <v>DEWI GALUH MULANSARI</v>
          </cell>
          <cell r="D34">
            <v>76.833333333333329</v>
          </cell>
          <cell r="E34" t="str">
            <v>C</v>
          </cell>
          <cell r="F34" t="str">
            <v xml:space="preserve">Ananda Dewi Galuh Mulansari baik dalam membaca Q.S. al-Falaq dan Q.S al-Fīl dengan tartil.  Perlu bimbingan dalam mencontohkan perilaku amanah dalam kehidupan sehari-hari. </v>
          </cell>
        </row>
        <row r="35">
          <cell r="B35">
            <v>32</v>
          </cell>
          <cell r="C35" t="str">
            <v>DIAN PUJI LESTARI</v>
          </cell>
          <cell r="D35">
            <v>76.833333333333329</v>
          </cell>
          <cell r="E35" t="str">
            <v>C</v>
          </cell>
          <cell r="F35" t="str">
            <v xml:space="preserve">Ananda Dian Puji Lestari baik dalam membaca Q.S. al-Falaq dan Q.S al-Fīl dengan tartil.  Perlu bimbingan dalam mencontohkan perilaku amanah dalam kehidupan sehari-hari. </v>
          </cell>
        </row>
        <row r="36">
          <cell r="B36">
            <v>33</v>
          </cell>
          <cell r="C36" t="str">
            <v>Hafidz Langgeng Prasetyo</v>
          </cell>
          <cell r="D36">
            <v>76.833333333333329</v>
          </cell>
          <cell r="E36" t="str">
            <v>C</v>
          </cell>
          <cell r="F36" t="str">
            <v xml:space="preserve">Ananda Hafidz Langgeng Prasetyo baik dalam membaca Q.S. al-Falaq dan Q.S al-Fīl dengan tartil.  Perlu bimbingan dalam mencontohkan perilaku amanah dalam kehidupan sehari-hari. </v>
          </cell>
        </row>
        <row r="37">
          <cell r="B37">
            <v>34</v>
          </cell>
          <cell r="C37" t="str">
            <v>JALU ARTHA AJI MANGGALA HANDOKO</v>
          </cell>
          <cell r="D37">
            <v>76.833333333333329</v>
          </cell>
          <cell r="E37" t="str">
            <v>C</v>
          </cell>
          <cell r="F37" t="str">
            <v xml:space="preserve">Ananda Jalu Artha Aji Manggala Handoko baik dalam membaca Q.S. al-Falaq dan Q.S al-Fīl dengan tartil.  Perlu bimbingan dalam mencontohkan perilaku amanah dalam kehidupan sehari-hari. </v>
          </cell>
        </row>
        <row r="38">
          <cell r="B38">
            <v>35</v>
          </cell>
          <cell r="C38" t="str">
            <v>LAURENDHO RADIEFCA MURDIONO</v>
          </cell>
          <cell r="D38">
            <v>76.833333333333329</v>
          </cell>
          <cell r="E38" t="str">
            <v>C</v>
          </cell>
          <cell r="F38" t="str">
            <v xml:space="preserve">Ananda Laurendho Radiefca Murdiono baik dalam membaca Q.S. al-Falaq dan Q.S al-Fīl dengan tartil.  Perlu bimbingan dalam mencontohkan perilaku amanah dalam kehidupan sehari-hari. </v>
          </cell>
        </row>
        <row r="39">
          <cell r="B39">
            <v>36</v>
          </cell>
          <cell r="C39" t="str">
            <v>MARSYA MAYDINA DWI RISQITA</v>
          </cell>
          <cell r="D39">
            <v>76.833333333333329</v>
          </cell>
          <cell r="E39" t="str">
            <v>C</v>
          </cell>
          <cell r="F39" t="str">
            <v xml:space="preserve">Ananda Marsya Maydina Dwi Risqita baik dalam membaca Q.S. al-Falaq dan Q.S al-Fīl dengan tartil.  Perlu bimbingan dalam mencontohkan perilaku amanah dalam kehidupan sehari-hari. </v>
          </cell>
        </row>
        <row r="40">
          <cell r="B40">
            <v>37</v>
          </cell>
          <cell r="C40" t="str">
            <v>MILA SARASWATI</v>
          </cell>
          <cell r="D40">
            <v>76.833333333333329</v>
          </cell>
          <cell r="E40" t="str">
            <v>C</v>
          </cell>
          <cell r="F40" t="str">
            <v xml:space="preserve">Ananda Mila Saraswati baik dalam membaca Q.S. al-Falaq dan Q.S al-Fīl dengan tartil.  Perlu bimbingan dalam mencontohkan perilaku amanah dalam kehidupan sehari-hari. </v>
          </cell>
        </row>
        <row r="41">
          <cell r="B41">
            <v>38</v>
          </cell>
          <cell r="C41" t="str">
            <v>MUHAMMAD ARKAN ALLY RACHMAD</v>
          </cell>
          <cell r="D41">
            <v>76.833333333333329</v>
          </cell>
          <cell r="E41" t="str">
            <v>C</v>
          </cell>
          <cell r="F41" t="str">
            <v xml:space="preserve">Ananda Muhammad Arkan Ally Rachmad baik dalam membaca Q.S. al-Falaq dan Q.S al-Fīl dengan tartil.  Perlu bimbingan dalam mencontohkan perilaku amanah dalam kehidupan sehari-hari. </v>
          </cell>
        </row>
        <row r="42">
          <cell r="B42">
            <v>39</v>
          </cell>
          <cell r="C42" t="str">
            <v>MUHAMMAD REVIAN ABDULLOH FAQIH</v>
          </cell>
          <cell r="D42">
            <v>76.833333333333329</v>
          </cell>
          <cell r="E42" t="str">
            <v>C</v>
          </cell>
          <cell r="F42" t="str">
            <v xml:space="preserve">Ananda Muhammad Revian Abdulloh Faqih baik dalam membaca Q.S. al-Falaq dan Q.S al-Fīl dengan tartil.  Perlu bimbingan dalam mencontohkan perilaku amanah dalam kehidupan sehari-hari. </v>
          </cell>
        </row>
        <row r="43">
          <cell r="B43">
            <v>40</v>
          </cell>
          <cell r="C43" t="str">
            <v>NABILA AYUNINGTIAS</v>
          </cell>
          <cell r="D43">
            <v>76.833333333333329</v>
          </cell>
          <cell r="E43" t="str">
            <v>C</v>
          </cell>
          <cell r="F43" t="str">
            <v xml:space="preserve">Ananda Nabila Ayuningtias baik dalam membaca Q.S. al-Falaq dan Q.S al-Fīl dengan tartil.  Perlu bimbingan dalam mencontohkan perilaku amanah dalam kehidupan sehari-hari. </v>
          </cell>
        </row>
        <row r="44">
          <cell r="B44">
            <v>41</v>
          </cell>
          <cell r="C44" t="str">
            <v>NARESWARI MASAYU PUSPANINGRUM</v>
          </cell>
          <cell r="D44">
            <v>76.833333333333329</v>
          </cell>
          <cell r="E44" t="str">
            <v>C</v>
          </cell>
          <cell r="F44" t="str">
            <v xml:space="preserve">Ananda Nareswari Masayu Puspaningrum baik dalam membaca Q.S. al-Falaq dan Q.S al-Fīl dengan tartil.  Perlu bimbingan dalam mencontohkan perilaku amanah dalam kehidupan sehari-hari. </v>
          </cell>
        </row>
        <row r="45">
          <cell r="B45">
            <v>42</v>
          </cell>
          <cell r="C45" t="str">
            <v>NOVA SASMYTA</v>
          </cell>
          <cell r="D45">
            <v>76.833333333333329</v>
          </cell>
          <cell r="E45" t="str">
            <v>C</v>
          </cell>
          <cell r="F45" t="str">
            <v xml:space="preserve">Ananda Nova Sasmyta baik dalam membaca Q.S. al-Falaq dan Q.S al-Fīl dengan tartil.  Perlu bimbingan dalam mencontohkan perilaku amanah dalam kehidupan sehari-hari. </v>
          </cell>
        </row>
        <row r="46">
          <cell r="B46">
            <v>43</v>
          </cell>
          <cell r="C46" t="str">
            <v>RIDHA RAHMATUL AULA RIDWAN</v>
          </cell>
          <cell r="D46">
            <v>76.833333333333329</v>
          </cell>
          <cell r="E46" t="str">
            <v>C</v>
          </cell>
          <cell r="F46" t="str">
            <v xml:space="preserve">Ananda Ridha Rahmatul Aula Ridwan baik dalam membaca Q.S. al-Falaq dan Q.S al-Fīl dengan tartil.  Perlu bimbingan dalam mencontohkan perilaku amanah dalam kehidupan sehari-hari. </v>
          </cell>
        </row>
        <row r="47">
          <cell r="B47">
            <v>44</v>
          </cell>
          <cell r="C47" t="str">
            <v>RIFDA SALSABILA PURNAMA</v>
          </cell>
          <cell r="D47">
            <v>76.833333333333329</v>
          </cell>
          <cell r="E47" t="str">
            <v>C</v>
          </cell>
          <cell r="F47" t="str">
            <v xml:space="preserve">Ananda Rifda Salsabila Purnama baik dalam membaca Q.S. al-Falaq dan Q.S al-Fīl dengan tartil.  Perlu bimbingan dalam mencontohkan perilaku amanah dalam kehidupan sehari-hari. </v>
          </cell>
        </row>
        <row r="48">
          <cell r="B48">
            <v>45</v>
          </cell>
          <cell r="C48" t="str">
            <v>RIZKI INTAN KURNIAENDAH</v>
          </cell>
          <cell r="D48">
            <v>76.833333333333329</v>
          </cell>
          <cell r="E48" t="str">
            <v>C</v>
          </cell>
          <cell r="F48" t="str">
            <v xml:space="preserve">Ananda Rizki Intan Kurniaendah baik dalam membaca Q.S. al-Falaq dan Q.S al-Fīl dengan tartil.  Perlu bimbingan dalam mencontohkan perilaku amanah dalam kehidupan sehari-hari. </v>
          </cell>
        </row>
        <row r="49">
          <cell r="B49">
            <v>46</v>
          </cell>
          <cell r="C49" t="str">
            <v>RIZKY FIRMANSYAH</v>
          </cell>
          <cell r="D49">
            <v>76.833333333333329</v>
          </cell>
          <cell r="E49" t="str">
            <v>C</v>
          </cell>
          <cell r="F49" t="str">
            <v xml:space="preserve">Ananda Rizky Firmansyah baik dalam membaca Q.S. al-Falaq dan Q.S al-Fīl dengan tartil.  Perlu bimbingan dalam mencontohkan perilaku amanah dalam kehidupan sehari-hari. </v>
          </cell>
        </row>
        <row r="50">
          <cell r="B50">
            <v>47</v>
          </cell>
          <cell r="C50" t="str">
            <v>SAFIRA NUR LAYLA RAMADHANI</v>
          </cell>
          <cell r="D50">
            <v>76.833333333333329</v>
          </cell>
          <cell r="E50" t="str">
            <v>C</v>
          </cell>
          <cell r="F50" t="str">
            <v xml:space="preserve">Ananda Safira Nur Layla Ramadhani baik dalam membaca Q.S. al-Falaq dan Q.S al-Fīl dengan tartil.  Perlu bimbingan dalam mencontohkan perilaku amanah dalam kehidupan sehari-hari. </v>
          </cell>
        </row>
        <row r="51">
          <cell r="B51">
            <v>48</v>
          </cell>
          <cell r="C51" t="str">
            <v>SHANASTRI RUFAIDA</v>
          </cell>
          <cell r="D51">
            <v>76.833333333333329</v>
          </cell>
          <cell r="E51" t="str">
            <v>C</v>
          </cell>
          <cell r="F51" t="str">
            <v xml:space="preserve">Ananda Shanastri Rufaida baik dalam membaca Q.S. al-Falaq dan Q.S al-Fīl dengan tartil.  Perlu bimbingan dalam mencontohkan perilaku amanah dalam kehidupan sehari-hari. </v>
          </cell>
        </row>
        <row r="52">
          <cell r="B52">
            <v>49</v>
          </cell>
          <cell r="C52" t="str">
            <v>SHIAM SAHARA</v>
          </cell>
          <cell r="D52">
            <v>76.833333333333329</v>
          </cell>
          <cell r="E52" t="str">
            <v>C</v>
          </cell>
          <cell r="F52" t="str">
            <v xml:space="preserve">Ananda Shiam Sahara baik dalam membaca Q.S. al-Falaq dan Q.S al-Fīl dengan tartil.  Perlu bimbingan dalam mencontohkan perilaku amanah dalam kehidupan sehari-hari. </v>
          </cell>
        </row>
        <row r="53">
          <cell r="B53">
            <v>50</v>
          </cell>
          <cell r="C53" t="str">
            <v>SUSAN APRILIA PUTRI</v>
          </cell>
          <cell r="D53">
            <v>76.833333333333329</v>
          </cell>
          <cell r="E53" t="str">
            <v>C</v>
          </cell>
          <cell r="F53" t="str">
            <v xml:space="preserve">Ananda Susan Aprilia Putri baik dalam membaca Q.S. al-Falaq dan Q.S al-Fīl dengan tartil.  Perlu bimbingan dalam mencontohkan perilaku amanah dalam kehidupan sehari-hari. </v>
          </cell>
        </row>
      </sheetData>
      <sheetData sheetId="54"/>
      <sheetData sheetId="55">
        <row r="4">
          <cell r="B4">
            <v>1</v>
          </cell>
          <cell r="C4" t="str">
            <v>AZKA AFINA KHOIRUL IZA</v>
          </cell>
          <cell r="D4">
            <v>90</v>
          </cell>
          <cell r="E4" t="str">
            <v>A</v>
          </cell>
          <cell r="F4" t="str">
            <v xml:space="preserve">Ananda Azka Afina Khoirul Iza sangat baik dalam G.  Sangat baik dalam G. </v>
          </cell>
        </row>
        <row r="5">
          <cell r="B5">
            <v>2</v>
          </cell>
          <cell r="C5" t="str">
            <v>BAGUS WIDA KANAKA</v>
          </cell>
          <cell r="D5">
            <v>78.8</v>
          </cell>
          <cell r="E5" t="str">
            <v>C</v>
          </cell>
          <cell r="F5" t="str">
            <v xml:space="preserve">Ananda Bagus Wida Kanaka baik dalam G.  Cukup dalam . </v>
          </cell>
        </row>
        <row r="6">
          <cell r="B6">
            <v>3</v>
          </cell>
          <cell r="C6" t="str">
            <v>DENI FIRYA ATHALLAH PRADINAYA</v>
          </cell>
          <cell r="D6">
            <v>78.8</v>
          </cell>
          <cell r="E6" t="str">
            <v>C</v>
          </cell>
          <cell r="F6" t="str">
            <v xml:space="preserve">Ananda Deni Firya Athallah Pradinaya baik dalam G.  Cukup dalam . </v>
          </cell>
        </row>
        <row r="7">
          <cell r="B7">
            <v>4</v>
          </cell>
          <cell r="C7" t="str">
            <v>DEWI GALUH MULANSARI</v>
          </cell>
          <cell r="D7">
            <v>81.428571428571431</v>
          </cell>
          <cell r="E7" t="str">
            <v>B</v>
          </cell>
          <cell r="F7" t="str">
            <v xml:space="preserve">Ananda Dewi Galuh Mulansari baik dalam G.  Cukup dalam . </v>
          </cell>
        </row>
        <row r="8">
          <cell r="B8">
            <v>5</v>
          </cell>
          <cell r="C8" t="str">
            <v>DIAN PUJI LESTARI</v>
          </cell>
          <cell r="D8">
            <v>78.8</v>
          </cell>
          <cell r="E8" t="str">
            <v>C</v>
          </cell>
          <cell r="F8" t="str">
            <v xml:space="preserve">Ananda Dian Puji Lestari baik dalam G.  Cukup dalam . </v>
          </cell>
        </row>
        <row r="9">
          <cell r="B9">
            <v>6</v>
          </cell>
          <cell r="C9" t="str">
            <v>Hafidz Langgeng Prasetyo</v>
          </cell>
          <cell r="D9">
            <v>78.8</v>
          </cell>
          <cell r="E9" t="str">
            <v>C</v>
          </cell>
          <cell r="F9" t="str">
            <v xml:space="preserve">Ananda Hafidz Langgeng Prasetyo baik dalam G.  Cukup dalam . </v>
          </cell>
        </row>
        <row r="10">
          <cell r="B10">
            <v>7</v>
          </cell>
          <cell r="C10" t="str">
            <v>JALU ARTHA AJI MANGGALA HANDOKO</v>
          </cell>
          <cell r="D10">
            <v>78.8</v>
          </cell>
          <cell r="E10" t="str">
            <v>C</v>
          </cell>
          <cell r="F10" t="str">
            <v xml:space="preserve">Ananda Jalu Artha Aji Manggala Handoko baik dalam G.  Cukup dalam . </v>
          </cell>
        </row>
        <row r="11">
          <cell r="B11">
            <v>8</v>
          </cell>
          <cell r="C11" t="str">
            <v>LAURENDHO RADIEFCA MURDIONO</v>
          </cell>
          <cell r="D11">
            <v>78.8</v>
          </cell>
          <cell r="E11" t="str">
            <v>C</v>
          </cell>
          <cell r="F11" t="str">
            <v xml:space="preserve">Ananda Laurendho Radiefca Murdiono baik dalam G.  Cukup dalam . </v>
          </cell>
        </row>
        <row r="12">
          <cell r="B12">
            <v>9</v>
          </cell>
          <cell r="C12" t="str">
            <v>MARSYA MAYDINA DWI RISQITA</v>
          </cell>
          <cell r="D12">
            <v>78.8</v>
          </cell>
          <cell r="E12" t="str">
            <v>C</v>
          </cell>
          <cell r="F12" t="str">
            <v xml:space="preserve">Ananda Marsya Maydina Dwi Risqita baik dalam G.  Cukup dalam . </v>
          </cell>
        </row>
        <row r="13">
          <cell r="B13">
            <v>10</v>
          </cell>
          <cell r="C13" t="str">
            <v>MILA SARASWATI</v>
          </cell>
          <cell r="D13">
            <v>78.8</v>
          </cell>
          <cell r="E13" t="str">
            <v>C</v>
          </cell>
          <cell r="F13" t="str">
            <v xml:space="preserve">Ananda Mila Saraswati baik dalam G.  Cukup dalam . </v>
          </cell>
        </row>
        <row r="14">
          <cell r="B14">
            <v>11</v>
          </cell>
          <cell r="C14" t="str">
            <v>MUHAMMAD ARKAN ALLY RACHMAD</v>
          </cell>
          <cell r="D14">
            <v>78.8</v>
          </cell>
          <cell r="E14" t="str">
            <v>C</v>
          </cell>
          <cell r="F14" t="str">
            <v xml:space="preserve">Ananda Muhammad Arkan Ally Rachmad baik dalam G.  Cukup dalam . </v>
          </cell>
        </row>
        <row r="15">
          <cell r="B15">
            <v>12</v>
          </cell>
          <cell r="C15" t="str">
            <v>MUHAMMAD REVIAN ABDULLOH FAQIH</v>
          </cell>
          <cell r="D15">
            <v>78.8</v>
          </cell>
          <cell r="E15" t="str">
            <v>C</v>
          </cell>
          <cell r="F15" t="str">
            <v xml:space="preserve">Ananda Muhammad Revian Abdulloh Faqih baik dalam G.  Cukup dalam . </v>
          </cell>
        </row>
        <row r="16">
          <cell r="B16">
            <v>13</v>
          </cell>
          <cell r="C16" t="str">
            <v>NABILA AYUNINGTIAS</v>
          </cell>
          <cell r="D16">
            <v>78.8</v>
          </cell>
          <cell r="E16" t="str">
            <v>C</v>
          </cell>
          <cell r="F16" t="str">
            <v xml:space="preserve">Ananda Nabila Ayuningtias baik dalam G.  Cukup dalam . </v>
          </cell>
        </row>
        <row r="17">
          <cell r="B17">
            <v>14</v>
          </cell>
          <cell r="C17" t="str">
            <v>NARESWARI MASAYU PUSPANINGRUM</v>
          </cell>
          <cell r="D17">
            <v>78.8</v>
          </cell>
          <cell r="E17" t="str">
            <v>C</v>
          </cell>
          <cell r="F17" t="str">
            <v xml:space="preserve">Ananda Nareswari Masayu Puspaningrum baik dalam G.  Cukup dalam . </v>
          </cell>
        </row>
        <row r="18">
          <cell r="B18">
            <v>15</v>
          </cell>
          <cell r="C18" t="str">
            <v>NOVA SASMYTA</v>
          </cell>
          <cell r="D18">
            <v>78.8</v>
          </cell>
          <cell r="E18" t="str">
            <v>C</v>
          </cell>
          <cell r="F18" t="str">
            <v xml:space="preserve">Ananda Nova Sasmyta baik dalam G.  Cukup dalam . </v>
          </cell>
        </row>
        <row r="19">
          <cell r="B19">
            <v>16</v>
          </cell>
          <cell r="C19" t="str">
            <v>RIDHA RAHMATUL AULA RIDWAN</v>
          </cell>
          <cell r="D19">
            <v>78.8</v>
          </cell>
          <cell r="E19" t="str">
            <v>C</v>
          </cell>
          <cell r="F19" t="str">
            <v xml:space="preserve">Ananda Ridha Rahmatul Aula Ridwan baik dalam G.  Cukup dalam . </v>
          </cell>
        </row>
        <row r="20">
          <cell r="B20">
            <v>17</v>
          </cell>
          <cell r="C20" t="str">
            <v>RIFDA SALSABILA PURNAMA</v>
          </cell>
          <cell r="D20">
            <v>78.8</v>
          </cell>
          <cell r="E20" t="str">
            <v>C</v>
          </cell>
          <cell r="F20" t="str">
            <v xml:space="preserve">Ananda Rifda Salsabila Purnama baik dalam G.  Cukup dalam . </v>
          </cell>
        </row>
        <row r="21">
          <cell r="B21">
            <v>18</v>
          </cell>
          <cell r="C21" t="str">
            <v>RIZKI INTAN KURNIAENDAH</v>
          </cell>
          <cell r="D21">
            <v>78.8</v>
          </cell>
          <cell r="E21" t="str">
            <v>C</v>
          </cell>
          <cell r="F21" t="str">
            <v xml:space="preserve">Ananda Rizki Intan Kurniaendah baik dalam G.  Cukup dalam . </v>
          </cell>
        </row>
        <row r="22">
          <cell r="B22">
            <v>19</v>
          </cell>
          <cell r="C22" t="str">
            <v>RIZKY FIRMANSYAH</v>
          </cell>
          <cell r="D22">
            <v>78.8</v>
          </cell>
          <cell r="E22" t="str">
            <v>C</v>
          </cell>
          <cell r="F22" t="str">
            <v xml:space="preserve">Ananda Rizky Firmansyah baik dalam G.  Cukup dalam . </v>
          </cell>
        </row>
        <row r="23">
          <cell r="B23">
            <v>20</v>
          </cell>
          <cell r="C23" t="str">
            <v>SAFIRA NUR LAYLA RAMADHANI</v>
          </cell>
          <cell r="D23">
            <v>78.8</v>
          </cell>
          <cell r="E23" t="str">
            <v>C</v>
          </cell>
          <cell r="F23" t="str">
            <v xml:space="preserve">Ananda Safira Nur Layla Ramadhani baik dalam G.  Cukup dalam . </v>
          </cell>
        </row>
        <row r="24">
          <cell r="B24">
            <v>21</v>
          </cell>
          <cell r="C24" t="str">
            <v>SHANASTRI RUFAIDA</v>
          </cell>
          <cell r="D24">
            <v>78.8</v>
          </cell>
          <cell r="E24" t="str">
            <v>C</v>
          </cell>
          <cell r="F24" t="str">
            <v xml:space="preserve">Ananda Shanastri Rufaida baik dalam G.  Cukup dalam . </v>
          </cell>
        </row>
        <row r="25">
          <cell r="B25">
            <v>22</v>
          </cell>
          <cell r="C25" t="str">
            <v>SHIAM SAHARA</v>
          </cell>
          <cell r="D25">
            <v>78.8</v>
          </cell>
          <cell r="E25" t="str">
            <v>C</v>
          </cell>
          <cell r="F25" t="str">
            <v xml:space="preserve">Ananda Shiam Sahara baik dalam G.  Cukup dalam . </v>
          </cell>
        </row>
        <row r="26">
          <cell r="B26">
            <v>23</v>
          </cell>
          <cell r="C26" t="str">
            <v>SUSAN APRILIA PUTRI</v>
          </cell>
          <cell r="D26">
            <v>78.8</v>
          </cell>
          <cell r="E26" t="str">
            <v>C</v>
          </cell>
          <cell r="F26" t="str">
            <v xml:space="preserve">Ananda Susan Aprilia Putri baik dalam G.  Cukup dalam . </v>
          </cell>
        </row>
        <row r="27">
          <cell r="B27">
            <v>24</v>
          </cell>
          <cell r="C27" t="str">
            <v>SYIFAUL CHUSNA BANATU ROHMI HADI</v>
          </cell>
          <cell r="D27">
            <v>78.8</v>
          </cell>
          <cell r="E27" t="str">
            <v>C</v>
          </cell>
          <cell r="F27" t="str">
            <v xml:space="preserve">Ananda Syifaul Chusna Banatu Rohmi Hadi baik dalam G.  Cukup dalam . </v>
          </cell>
        </row>
        <row r="28">
          <cell r="B28">
            <v>25</v>
          </cell>
          <cell r="C28" t="str">
            <v>VANESSA VICKY AYU LESTARI</v>
          </cell>
          <cell r="D28">
            <v>78.8</v>
          </cell>
          <cell r="E28" t="str">
            <v>C</v>
          </cell>
          <cell r="F28" t="str">
            <v xml:space="preserve">Ananda Vanessa Vicky Ayu Lestari baik dalam G.  Cukup dalam . </v>
          </cell>
        </row>
        <row r="29">
          <cell r="B29">
            <v>26</v>
          </cell>
          <cell r="C29" t="str">
            <v>WIBI NUR FIRMANSYAH</v>
          </cell>
          <cell r="D29">
            <v>78.8</v>
          </cell>
          <cell r="E29" t="str">
            <v>C</v>
          </cell>
          <cell r="F29" t="str">
            <v xml:space="preserve">Ananda Wibi Nur Firmansyah baik dalam G.  Cukup dalam . </v>
          </cell>
        </row>
        <row r="30">
          <cell r="B30">
            <v>27</v>
          </cell>
          <cell r="C30" t="str">
            <v>ZULFIDA NURUL MAZIDAH</v>
          </cell>
          <cell r="D30">
            <v>78.8</v>
          </cell>
          <cell r="E30" t="str">
            <v>C</v>
          </cell>
          <cell r="F30" t="str">
            <v xml:space="preserve">Ananda Zulfida Nurul Mazidah baik dalam G.  Cukup dalam . </v>
          </cell>
        </row>
        <row r="31">
          <cell r="B31">
            <v>28</v>
          </cell>
          <cell r="C31" t="str">
            <v>AZKA AFINA KHOIRUL IZA</v>
          </cell>
          <cell r="D31">
            <v>78.8</v>
          </cell>
          <cell r="E31" t="str">
            <v>C</v>
          </cell>
          <cell r="F31" t="str">
            <v xml:space="preserve">Ananda Azka Afina Khoirul Iza baik dalam G.  Cukup dalam . </v>
          </cell>
        </row>
        <row r="32">
          <cell r="B32">
            <v>29</v>
          </cell>
          <cell r="C32" t="str">
            <v>BAGUS WIDA KANAKA</v>
          </cell>
          <cell r="D32">
            <v>78.8</v>
          </cell>
          <cell r="E32" t="str">
            <v>C</v>
          </cell>
          <cell r="F32" t="str">
            <v xml:space="preserve">Ananda Bagus Wida Kanaka baik dalam G.  Cukup dalam . </v>
          </cell>
        </row>
        <row r="33">
          <cell r="B33">
            <v>30</v>
          </cell>
          <cell r="C33" t="str">
            <v>DENI FIRYA ATHALLAH PRADINAYA</v>
          </cell>
          <cell r="D33">
            <v>78.8</v>
          </cell>
          <cell r="E33" t="str">
            <v>C</v>
          </cell>
          <cell r="F33" t="str">
            <v xml:space="preserve">Ananda Deni Firya Athallah Pradinaya baik dalam G.  Cukup dalam . </v>
          </cell>
        </row>
        <row r="34">
          <cell r="B34">
            <v>31</v>
          </cell>
          <cell r="C34" t="str">
            <v>DEWI GALUH MULANSARI</v>
          </cell>
          <cell r="D34">
            <v>78.8</v>
          </cell>
          <cell r="E34" t="str">
            <v>C</v>
          </cell>
          <cell r="F34" t="str">
            <v xml:space="preserve">Ananda Dewi Galuh Mulansari baik dalam G.  Cukup dalam . </v>
          </cell>
        </row>
        <row r="35">
          <cell r="B35">
            <v>32</v>
          </cell>
          <cell r="C35" t="str">
            <v>DIAN PUJI LESTARI</v>
          </cell>
          <cell r="D35">
            <v>78.8</v>
          </cell>
          <cell r="E35" t="str">
            <v>C</v>
          </cell>
          <cell r="F35" t="str">
            <v xml:space="preserve">Ananda Dian Puji Lestari baik dalam G.  Cukup dalam . </v>
          </cell>
        </row>
        <row r="36">
          <cell r="B36">
            <v>33</v>
          </cell>
          <cell r="C36" t="str">
            <v>Hafidz Langgeng Prasetyo</v>
          </cell>
          <cell r="D36">
            <v>78.8</v>
          </cell>
          <cell r="E36" t="str">
            <v>C</v>
          </cell>
          <cell r="F36" t="str">
            <v xml:space="preserve">Ananda Hafidz Langgeng Prasetyo baik dalam G.  Cukup dalam . </v>
          </cell>
        </row>
        <row r="37">
          <cell r="B37">
            <v>34</v>
          </cell>
          <cell r="C37" t="str">
            <v>JALU ARTHA AJI MANGGALA HANDOKO</v>
          </cell>
          <cell r="D37">
            <v>78.8</v>
          </cell>
          <cell r="E37" t="str">
            <v>C</v>
          </cell>
          <cell r="F37" t="str">
            <v xml:space="preserve">Ananda Jalu Artha Aji Manggala Handoko baik dalam G.  Cukup dalam . </v>
          </cell>
        </row>
        <row r="38">
          <cell r="B38">
            <v>35</v>
          </cell>
          <cell r="C38" t="str">
            <v>LAURENDHO RADIEFCA MURDIONO</v>
          </cell>
          <cell r="D38">
            <v>78.8</v>
          </cell>
          <cell r="E38" t="str">
            <v>C</v>
          </cell>
          <cell r="F38" t="str">
            <v xml:space="preserve">Ananda Laurendho Radiefca Murdiono baik dalam G.  Cukup dalam . </v>
          </cell>
        </row>
        <row r="39">
          <cell r="B39">
            <v>36</v>
          </cell>
          <cell r="C39" t="str">
            <v>MARSYA MAYDINA DWI RISQITA</v>
          </cell>
          <cell r="D39">
            <v>78.8</v>
          </cell>
          <cell r="E39" t="str">
            <v>C</v>
          </cell>
          <cell r="F39" t="str">
            <v xml:space="preserve">Ananda Marsya Maydina Dwi Risqita baik dalam G.  Cukup dalam . </v>
          </cell>
        </row>
        <row r="40">
          <cell r="B40">
            <v>37</v>
          </cell>
          <cell r="C40" t="str">
            <v>MILA SARASWATI</v>
          </cell>
          <cell r="D40">
            <v>78.8</v>
          </cell>
          <cell r="E40" t="str">
            <v>C</v>
          </cell>
          <cell r="F40" t="str">
            <v xml:space="preserve">Ananda Mila Saraswati baik dalam G.  Cukup dalam . </v>
          </cell>
        </row>
        <row r="41">
          <cell r="B41">
            <v>38</v>
          </cell>
          <cell r="C41" t="str">
            <v>MUHAMMAD ARKAN ALLY RACHMAD</v>
          </cell>
          <cell r="D41">
            <v>78.8</v>
          </cell>
          <cell r="E41" t="str">
            <v>C</v>
          </cell>
          <cell r="F41" t="str">
            <v xml:space="preserve">Ananda Muhammad Arkan Ally Rachmad baik dalam G.  Cukup dalam . </v>
          </cell>
        </row>
        <row r="42">
          <cell r="B42">
            <v>39</v>
          </cell>
          <cell r="C42" t="str">
            <v>MUHAMMAD REVIAN ABDULLOH FAQIH</v>
          </cell>
          <cell r="D42">
            <v>78.8</v>
          </cell>
          <cell r="E42" t="str">
            <v>C</v>
          </cell>
          <cell r="F42" t="str">
            <v xml:space="preserve">Ananda Muhammad Revian Abdulloh Faqih baik dalam G.  Cukup dalam . </v>
          </cell>
        </row>
        <row r="43">
          <cell r="B43">
            <v>40</v>
          </cell>
          <cell r="C43" t="str">
            <v>NABILA AYUNINGTIAS</v>
          </cell>
          <cell r="D43">
            <v>78.8</v>
          </cell>
          <cell r="E43" t="str">
            <v>C</v>
          </cell>
          <cell r="F43" t="str">
            <v xml:space="preserve">Ananda Nabila Ayuningtias baik dalam G.  Cukup dalam . </v>
          </cell>
        </row>
        <row r="44">
          <cell r="B44">
            <v>41</v>
          </cell>
          <cell r="C44" t="str">
            <v>NARESWARI MASAYU PUSPANINGRUM</v>
          </cell>
          <cell r="D44">
            <v>78.8</v>
          </cell>
          <cell r="E44" t="str">
            <v>C</v>
          </cell>
          <cell r="F44" t="str">
            <v xml:space="preserve">Ananda Nareswari Masayu Puspaningrum baik dalam G.  Cukup dalam . </v>
          </cell>
        </row>
        <row r="45">
          <cell r="B45">
            <v>42</v>
          </cell>
          <cell r="C45" t="str">
            <v>NOVA SASMYTA</v>
          </cell>
          <cell r="D45">
            <v>78.8</v>
          </cell>
          <cell r="E45" t="str">
            <v>C</v>
          </cell>
          <cell r="F45" t="str">
            <v xml:space="preserve">Ananda Nova Sasmyta baik dalam G.  Cukup dalam . </v>
          </cell>
        </row>
        <row r="46">
          <cell r="B46">
            <v>43</v>
          </cell>
          <cell r="C46" t="str">
            <v>RIDHA RAHMATUL AULA RIDWAN</v>
          </cell>
          <cell r="D46">
            <v>78.8</v>
          </cell>
          <cell r="E46" t="str">
            <v>C</v>
          </cell>
          <cell r="F46" t="str">
            <v xml:space="preserve">Ananda Ridha Rahmatul Aula Ridwan baik dalam G.  Cukup dalam . </v>
          </cell>
        </row>
        <row r="47">
          <cell r="B47">
            <v>44</v>
          </cell>
          <cell r="C47" t="str">
            <v>RIFDA SALSABILA PURNAMA</v>
          </cell>
          <cell r="D47">
            <v>78.8</v>
          </cell>
          <cell r="E47" t="str">
            <v>C</v>
          </cell>
          <cell r="F47" t="str">
            <v xml:space="preserve">Ananda Rifda Salsabila Purnama baik dalam G.  Cukup dalam . </v>
          </cell>
        </row>
        <row r="48">
          <cell r="B48">
            <v>45</v>
          </cell>
          <cell r="C48" t="str">
            <v>RIZKI INTAN KURNIAENDAH</v>
          </cell>
          <cell r="D48">
            <v>78.8</v>
          </cell>
          <cell r="E48" t="str">
            <v>C</v>
          </cell>
          <cell r="F48" t="str">
            <v xml:space="preserve">Ananda Rizki Intan Kurniaendah baik dalam G.  Cukup dalam . </v>
          </cell>
        </row>
        <row r="49">
          <cell r="B49">
            <v>46</v>
          </cell>
          <cell r="C49" t="str">
            <v>RIZKY FIRMANSYAH</v>
          </cell>
          <cell r="D49">
            <v>78.8</v>
          </cell>
          <cell r="E49" t="str">
            <v>C</v>
          </cell>
          <cell r="F49" t="str">
            <v xml:space="preserve">Ananda Rizky Firmansyah baik dalam G.  Cukup dalam . </v>
          </cell>
        </row>
        <row r="50">
          <cell r="B50">
            <v>47</v>
          </cell>
          <cell r="C50" t="str">
            <v>SAFIRA NUR LAYLA RAMADHANI</v>
          </cell>
          <cell r="D50">
            <v>78.8</v>
          </cell>
          <cell r="E50" t="str">
            <v>C</v>
          </cell>
          <cell r="F50" t="str">
            <v xml:space="preserve">Ananda Safira Nur Layla Ramadhani baik dalam G.  Cukup dalam . </v>
          </cell>
        </row>
        <row r="51">
          <cell r="B51">
            <v>48</v>
          </cell>
          <cell r="C51" t="str">
            <v>SHANASTRI RUFAIDA</v>
          </cell>
          <cell r="D51">
            <v>78.8</v>
          </cell>
          <cell r="E51" t="str">
            <v>C</v>
          </cell>
          <cell r="F51" t="str">
            <v xml:space="preserve">Ananda Shanastri Rufaida baik dalam G.  Cukup dalam . </v>
          </cell>
        </row>
        <row r="52">
          <cell r="B52">
            <v>49</v>
          </cell>
          <cell r="C52" t="str">
            <v>SHIAM SAHARA</v>
          </cell>
          <cell r="D52">
            <v>78.8</v>
          </cell>
          <cell r="E52" t="str">
            <v>C</v>
          </cell>
          <cell r="F52" t="str">
            <v xml:space="preserve">Ananda Shiam Sahara baik dalam G.  Cukup dalam . </v>
          </cell>
        </row>
        <row r="53">
          <cell r="B53">
            <v>50</v>
          </cell>
          <cell r="C53" t="str">
            <v>SUSAN APRILIA PUTRI</v>
          </cell>
          <cell r="D53">
            <v>78.8</v>
          </cell>
          <cell r="E53" t="str">
            <v>C</v>
          </cell>
          <cell r="F53" t="str">
            <v xml:space="preserve">Ananda Susan Aprilia Putri baik dalam G.  Cukup dalam . </v>
          </cell>
        </row>
      </sheetData>
      <sheetData sheetId="56"/>
      <sheetData sheetId="57">
        <row r="4">
          <cell r="B4">
            <v>1</v>
          </cell>
          <cell r="C4" t="str">
            <v>AZKA AFINA KHOIRUL IZA</v>
          </cell>
          <cell r="D4">
            <v>90</v>
          </cell>
          <cell r="E4" t="str">
            <v>A</v>
          </cell>
          <cell r="F4" t="str">
            <v xml:space="preserve">Ananda Azka Afina Khoirul Iza sangat baik dalam E.  Sangat baik dalam E. </v>
          </cell>
        </row>
        <row r="5">
          <cell r="B5">
            <v>2</v>
          </cell>
          <cell r="C5" t="str">
            <v>BAGUS WIDA KANAKA</v>
          </cell>
          <cell r="D5">
            <v>78.8</v>
          </cell>
          <cell r="E5" t="str">
            <v>C</v>
          </cell>
          <cell r="F5" t="str">
            <v xml:space="preserve">Ananda Bagus Wida Kanaka baik dalam E.  Cukup dalam . </v>
          </cell>
        </row>
        <row r="6">
          <cell r="B6">
            <v>3</v>
          </cell>
          <cell r="C6" t="str">
            <v>DENI FIRYA ATHALLAH PRADINAYA</v>
          </cell>
          <cell r="D6">
            <v>78.8</v>
          </cell>
          <cell r="E6" t="str">
            <v>C</v>
          </cell>
          <cell r="F6" t="str">
            <v xml:space="preserve">Ananda Deni Firya Athallah Pradinaya baik dalam E.  Cukup dalam . </v>
          </cell>
        </row>
        <row r="7">
          <cell r="B7">
            <v>4</v>
          </cell>
          <cell r="C7" t="str">
            <v>DEWI GALUH MULANSARI</v>
          </cell>
          <cell r="D7">
            <v>81.428571428571431</v>
          </cell>
          <cell r="E7" t="str">
            <v>B</v>
          </cell>
          <cell r="F7" t="str">
            <v xml:space="preserve">Ananda Dewi Galuh Mulansari baik dalam E.  Cukup dalam . </v>
          </cell>
        </row>
        <row r="8">
          <cell r="B8">
            <v>5</v>
          </cell>
          <cell r="C8" t="str">
            <v>DIAN PUJI LESTARI</v>
          </cell>
          <cell r="D8">
            <v>78.8</v>
          </cell>
          <cell r="E8" t="str">
            <v>C</v>
          </cell>
          <cell r="F8" t="str">
            <v xml:space="preserve">Ananda Dian Puji Lestari baik dalam E.  Cukup dalam . </v>
          </cell>
        </row>
        <row r="9">
          <cell r="B9">
            <v>6</v>
          </cell>
          <cell r="C9" t="str">
            <v>Hafidz Langgeng Prasetyo</v>
          </cell>
          <cell r="D9">
            <v>78.8</v>
          </cell>
          <cell r="E9" t="str">
            <v>C</v>
          </cell>
          <cell r="F9" t="str">
            <v xml:space="preserve">Ananda Hafidz Langgeng Prasetyo baik dalam E.  Cukup dalam . </v>
          </cell>
        </row>
        <row r="10">
          <cell r="B10">
            <v>7</v>
          </cell>
          <cell r="C10" t="str">
            <v>JALU ARTHA AJI MANGGALA HANDOKO</v>
          </cell>
          <cell r="D10">
            <v>78.8</v>
          </cell>
          <cell r="E10" t="str">
            <v>C</v>
          </cell>
          <cell r="F10" t="str">
            <v xml:space="preserve">Ananda Jalu Artha Aji Manggala Handoko baik dalam E.  Cukup dalam . </v>
          </cell>
        </row>
        <row r="11">
          <cell r="B11">
            <v>8</v>
          </cell>
          <cell r="C11" t="str">
            <v>LAURENDHO RADIEFCA MURDIONO</v>
          </cell>
          <cell r="D11">
            <v>78.8</v>
          </cell>
          <cell r="E11" t="str">
            <v>C</v>
          </cell>
          <cell r="F11" t="str">
            <v xml:space="preserve">Ananda Laurendho Radiefca Murdiono baik dalam E.  Cukup dalam . </v>
          </cell>
        </row>
        <row r="12">
          <cell r="B12">
            <v>9</v>
          </cell>
          <cell r="C12" t="str">
            <v>MARSYA MAYDINA DWI RISQITA</v>
          </cell>
          <cell r="D12">
            <v>78.8</v>
          </cell>
          <cell r="E12" t="str">
            <v>C</v>
          </cell>
          <cell r="F12" t="str">
            <v xml:space="preserve">Ananda Marsya Maydina Dwi Risqita baik dalam E.  Cukup dalam . </v>
          </cell>
        </row>
        <row r="13">
          <cell r="B13">
            <v>10</v>
          </cell>
          <cell r="C13" t="str">
            <v>MILA SARASWATI</v>
          </cell>
          <cell r="D13">
            <v>78.8</v>
          </cell>
          <cell r="E13" t="str">
            <v>C</v>
          </cell>
          <cell r="F13" t="str">
            <v xml:space="preserve">Ananda Mila Saraswati baik dalam E.  Cukup dalam . </v>
          </cell>
        </row>
        <row r="14">
          <cell r="B14">
            <v>11</v>
          </cell>
          <cell r="C14" t="str">
            <v>MUHAMMAD ARKAN ALLY RACHMAD</v>
          </cell>
          <cell r="D14">
            <v>78.8</v>
          </cell>
          <cell r="E14" t="str">
            <v>C</v>
          </cell>
          <cell r="F14" t="str">
            <v xml:space="preserve">Ananda Muhammad Arkan Ally Rachmad baik dalam E.  Cukup dalam . </v>
          </cell>
        </row>
        <row r="15">
          <cell r="B15">
            <v>12</v>
          </cell>
          <cell r="C15" t="str">
            <v>MUHAMMAD REVIAN ABDULLOH FAQIH</v>
          </cell>
          <cell r="D15">
            <v>78.8</v>
          </cell>
          <cell r="E15" t="str">
            <v>C</v>
          </cell>
          <cell r="F15" t="str">
            <v xml:space="preserve">Ananda Muhammad Revian Abdulloh Faqih baik dalam E.  Cukup dalam . </v>
          </cell>
        </row>
        <row r="16">
          <cell r="B16">
            <v>13</v>
          </cell>
          <cell r="C16" t="str">
            <v>NABILA AYUNINGTIAS</v>
          </cell>
          <cell r="D16">
            <v>78.8</v>
          </cell>
          <cell r="E16" t="str">
            <v>C</v>
          </cell>
          <cell r="F16" t="str">
            <v xml:space="preserve">Ananda Nabila Ayuningtias baik dalam E.  Cukup dalam . </v>
          </cell>
        </row>
        <row r="17">
          <cell r="B17">
            <v>14</v>
          </cell>
          <cell r="C17" t="str">
            <v>NARESWARI MASAYU PUSPANINGRUM</v>
          </cell>
          <cell r="D17">
            <v>78.8</v>
          </cell>
          <cell r="E17" t="str">
            <v>C</v>
          </cell>
          <cell r="F17" t="str">
            <v xml:space="preserve">Ananda Nareswari Masayu Puspaningrum baik dalam E.  Cukup dalam . </v>
          </cell>
        </row>
        <row r="18">
          <cell r="B18">
            <v>15</v>
          </cell>
          <cell r="C18" t="str">
            <v>NOVA SASMYTA</v>
          </cell>
          <cell r="D18">
            <v>78.8</v>
          </cell>
          <cell r="E18" t="str">
            <v>C</v>
          </cell>
          <cell r="F18" t="str">
            <v xml:space="preserve">Ananda Nova Sasmyta baik dalam E.  Cukup dalam . </v>
          </cell>
        </row>
        <row r="19">
          <cell r="B19">
            <v>16</v>
          </cell>
          <cell r="C19" t="str">
            <v>RIDHA RAHMATUL AULA RIDWAN</v>
          </cell>
          <cell r="D19">
            <v>78.8</v>
          </cell>
          <cell r="E19" t="str">
            <v>C</v>
          </cell>
          <cell r="F19" t="str">
            <v xml:space="preserve">Ananda Ridha Rahmatul Aula Ridwan baik dalam E.  Cukup dalam . </v>
          </cell>
        </row>
        <row r="20">
          <cell r="B20">
            <v>17</v>
          </cell>
          <cell r="C20" t="str">
            <v>RIFDA SALSABILA PURNAMA</v>
          </cell>
          <cell r="D20">
            <v>78.8</v>
          </cell>
          <cell r="E20" t="str">
            <v>C</v>
          </cell>
          <cell r="F20" t="str">
            <v xml:space="preserve">Ananda Rifda Salsabila Purnama baik dalam E.  Cukup dalam . </v>
          </cell>
        </row>
        <row r="21">
          <cell r="B21">
            <v>18</v>
          </cell>
          <cell r="C21" t="str">
            <v>RIZKI INTAN KURNIAENDAH</v>
          </cell>
          <cell r="D21">
            <v>78.8</v>
          </cell>
          <cell r="E21" t="str">
            <v>C</v>
          </cell>
          <cell r="F21" t="str">
            <v xml:space="preserve">Ananda Rizki Intan Kurniaendah baik dalam E.  Cukup dalam . </v>
          </cell>
        </row>
        <row r="22">
          <cell r="B22">
            <v>19</v>
          </cell>
          <cell r="C22" t="str">
            <v>RIZKY FIRMANSYAH</v>
          </cell>
          <cell r="D22">
            <v>78.8</v>
          </cell>
          <cell r="E22" t="str">
            <v>C</v>
          </cell>
          <cell r="F22" t="str">
            <v xml:space="preserve">Ananda Rizky Firmansyah baik dalam E.  Cukup dalam . </v>
          </cell>
        </row>
        <row r="23">
          <cell r="B23">
            <v>20</v>
          </cell>
          <cell r="C23" t="str">
            <v>SAFIRA NUR LAYLA RAMADHANI</v>
          </cell>
          <cell r="D23">
            <v>78.8</v>
          </cell>
          <cell r="E23" t="str">
            <v>C</v>
          </cell>
          <cell r="F23" t="str">
            <v xml:space="preserve">Ananda Safira Nur Layla Ramadhani baik dalam E.  Cukup dalam . </v>
          </cell>
        </row>
        <row r="24">
          <cell r="B24">
            <v>21</v>
          </cell>
          <cell r="C24" t="str">
            <v>SHANASTRI RUFAIDA</v>
          </cell>
          <cell r="D24">
            <v>78.8</v>
          </cell>
          <cell r="E24" t="str">
            <v>C</v>
          </cell>
          <cell r="F24" t="str">
            <v xml:space="preserve">Ananda Shanastri Rufaida baik dalam E.  Cukup dalam . </v>
          </cell>
        </row>
        <row r="25">
          <cell r="B25">
            <v>22</v>
          </cell>
          <cell r="C25" t="str">
            <v>SHIAM SAHARA</v>
          </cell>
          <cell r="D25">
            <v>78.8</v>
          </cell>
          <cell r="E25" t="str">
            <v>C</v>
          </cell>
          <cell r="F25" t="str">
            <v xml:space="preserve">Ananda Shiam Sahara baik dalam E.  Cukup dalam . </v>
          </cell>
        </row>
        <row r="26">
          <cell r="B26">
            <v>23</v>
          </cell>
          <cell r="C26" t="str">
            <v>SUSAN APRILIA PUTRI</v>
          </cell>
          <cell r="D26">
            <v>78.8</v>
          </cell>
          <cell r="E26" t="str">
            <v>C</v>
          </cell>
          <cell r="F26" t="str">
            <v xml:space="preserve">Ananda Susan Aprilia Putri baik dalam E.  Cukup dalam . </v>
          </cell>
        </row>
        <row r="27">
          <cell r="B27">
            <v>24</v>
          </cell>
          <cell r="C27" t="str">
            <v>SYIFAUL CHUSNA BANATU ROHMI HADI</v>
          </cell>
          <cell r="D27">
            <v>78.8</v>
          </cell>
          <cell r="E27" t="str">
            <v>C</v>
          </cell>
          <cell r="F27" t="str">
            <v xml:space="preserve">Ananda Syifaul Chusna Banatu Rohmi Hadi baik dalam E.  Cukup dalam . </v>
          </cell>
        </row>
        <row r="28">
          <cell r="B28">
            <v>25</v>
          </cell>
          <cell r="C28" t="str">
            <v>VANESSA VICKY AYU LESTARI</v>
          </cell>
          <cell r="D28">
            <v>78.8</v>
          </cell>
          <cell r="E28" t="str">
            <v>C</v>
          </cell>
          <cell r="F28" t="str">
            <v xml:space="preserve">Ananda Vanessa Vicky Ayu Lestari baik dalam E.  Cukup dalam . </v>
          </cell>
        </row>
        <row r="29">
          <cell r="B29">
            <v>26</v>
          </cell>
          <cell r="C29" t="str">
            <v>WIBI NUR FIRMANSYAH</v>
          </cell>
          <cell r="D29">
            <v>78.8</v>
          </cell>
          <cell r="E29" t="str">
            <v>C</v>
          </cell>
          <cell r="F29" t="str">
            <v xml:space="preserve">Ananda Wibi Nur Firmansyah baik dalam E.  Cukup dalam . </v>
          </cell>
        </row>
        <row r="30">
          <cell r="B30">
            <v>27</v>
          </cell>
          <cell r="C30" t="str">
            <v>ZULFIDA NURUL MAZIDAH</v>
          </cell>
          <cell r="D30">
            <v>78.8</v>
          </cell>
          <cell r="E30" t="str">
            <v>C</v>
          </cell>
          <cell r="F30" t="str">
            <v xml:space="preserve">Ananda Zulfida Nurul Mazidah baik dalam E.  Cukup dalam . </v>
          </cell>
        </row>
        <row r="31">
          <cell r="B31">
            <v>28</v>
          </cell>
          <cell r="C31" t="str">
            <v>AZKA AFINA KHOIRUL IZA</v>
          </cell>
          <cell r="D31">
            <v>78.8</v>
          </cell>
          <cell r="E31" t="str">
            <v>C</v>
          </cell>
          <cell r="F31" t="str">
            <v xml:space="preserve">Ananda Azka Afina Khoirul Iza baik dalam E.  Cukup dalam . </v>
          </cell>
        </row>
        <row r="32">
          <cell r="B32">
            <v>29</v>
          </cell>
          <cell r="C32" t="str">
            <v>BAGUS WIDA KANAKA</v>
          </cell>
          <cell r="D32">
            <v>78.8</v>
          </cell>
          <cell r="E32" t="str">
            <v>C</v>
          </cell>
          <cell r="F32" t="str">
            <v xml:space="preserve">Ananda Bagus Wida Kanaka baik dalam E.  Cukup dalam . </v>
          </cell>
        </row>
        <row r="33">
          <cell r="B33">
            <v>30</v>
          </cell>
          <cell r="C33" t="str">
            <v>DENI FIRYA ATHALLAH PRADINAYA</v>
          </cell>
          <cell r="D33">
            <v>78.8</v>
          </cell>
          <cell r="E33" t="str">
            <v>C</v>
          </cell>
          <cell r="F33" t="str">
            <v xml:space="preserve">Ananda Deni Firya Athallah Pradinaya baik dalam E.  Cukup dalam . </v>
          </cell>
        </row>
        <row r="34">
          <cell r="B34">
            <v>31</v>
          </cell>
          <cell r="C34" t="str">
            <v>DEWI GALUH MULANSARI</v>
          </cell>
          <cell r="D34">
            <v>78.8</v>
          </cell>
          <cell r="E34" t="str">
            <v>C</v>
          </cell>
          <cell r="F34" t="str">
            <v xml:space="preserve">Ananda Dewi Galuh Mulansari baik dalam E.  Cukup dalam . </v>
          </cell>
        </row>
        <row r="35">
          <cell r="B35">
            <v>32</v>
          </cell>
          <cell r="C35" t="str">
            <v>DIAN PUJI LESTARI</v>
          </cell>
          <cell r="D35">
            <v>78.8</v>
          </cell>
          <cell r="E35" t="str">
            <v>C</v>
          </cell>
          <cell r="F35" t="str">
            <v xml:space="preserve">Ananda Dian Puji Lestari baik dalam E.  Cukup dalam . </v>
          </cell>
        </row>
        <row r="36">
          <cell r="B36">
            <v>33</v>
          </cell>
          <cell r="C36" t="str">
            <v>Hafidz Langgeng Prasetyo</v>
          </cell>
          <cell r="D36">
            <v>78.8</v>
          </cell>
          <cell r="E36" t="str">
            <v>C</v>
          </cell>
          <cell r="F36" t="str">
            <v xml:space="preserve">Ananda Hafidz Langgeng Prasetyo baik dalam E.  Cukup dalam . </v>
          </cell>
        </row>
        <row r="37">
          <cell r="B37">
            <v>34</v>
          </cell>
          <cell r="C37" t="str">
            <v>JALU ARTHA AJI MANGGALA HANDOKO</v>
          </cell>
          <cell r="D37">
            <v>78.8</v>
          </cell>
          <cell r="E37" t="str">
            <v>C</v>
          </cell>
          <cell r="F37" t="str">
            <v xml:space="preserve">Ananda Jalu Artha Aji Manggala Handoko baik dalam E.  Cukup dalam . </v>
          </cell>
        </row>
        <row r="38">
          <cell r="B38">
            <v>35</v>
          </cell>
          <cell r="C38" t="str">
            <v>LAURENDHO RADIEFCA MURDIONO</v>
          </cell>
          <cell r="D38">
            <v>78.8</v>
          </cell>
          <cell r="E38" t="str">
            <v>C</v>
          </cell>
          <cell r="F38" t="str">
            <v xml:space="preserve">Ananda Laurendho Radiefca Murdiono baik dalam E.  Cukup dalam . </v>
          </cell>
        </row>
        <row r="39">
          <cell r="B39">
            <v>36</v>
          </cell>
          <cell r="C39" t="str">
            <v>MARSYA MAYDINA DWI RISQITA</v>
          </cell>
          <cell r="D39">
            <v>78.8</v>
          </cell>
          <cell r="E39" t="str">
            <v>C</v>
          </cell>
          <cell r="F39" t="str">
            <v xml:space="preserve">Ananda Marsya Maydina Dwi Risqita baik dalam E.  Cukup dalam . </v>
          </cell>
        </row>
        <row r="40">
          <cell r="B40">
            <v>37</v>
          </cell>
          <cell r="C40" t="str">
            <v>MILA SARASWATI</v>
          </cell>
          <cell r="D40">
            <v>78.8</v>
          </cell>
          <cell r="E40" t="str">
            <v>C</v>
          </cell>
          <cell r="F40" t="str">
            <v xml:space="preserve">Ananda Mila Saraswati baik dalam E.  Cukup dalam . </v>
          </cell>
        </row>
        <row r="41">
          <cell r="B41">
            <v>38</v>
          </cell>
          <cell r="C41" t="str">
            <v>MUHAMMAD ARKAN ALLY RACHMAD</v>
          </cell>
          <cell r="D41">
            <v>78.8</v>
          </cell>
          <cell r="E41" t="str">
            <v>C</v>
          </cell>
          <cell r="F41" t="str">
            <v xml:space="preserve">Ananda Muhammad Arkan Ally Rachmad baik dalam E.  Cukup dalam . </v>
          </cell>
        </row>
        <row r="42">
          <cell r="B42">
            <v>39</v>
          </cell>
          <cell r="C42" t="str">
            <v>MUHAMMAD REVIAN ABDULLOH FAQIH</v>
          </cell>
          <cell r="D42">
            <v>78.8</v>
          </cell>
          <cell r="E42" t="str">
            <v>C</v>
          </cell>
          <cell r="F42" t="str">
            <v xml:space="preserve">Ananda Muhammad Revian Abdulloh Faqih baik dalam E.  Cukup dalam . </v>
          </cell>
        </row>
        <row r="43">
          <cell r="B43">
            <v>40</v>
          </cell>
          <cell r="C43" t="str">
            <v>NABILA AYUNINGTIAS</v>
          </cell>
          <cell r="D43">
            <v>78.8</v>
          </cell>
          <cell r="E43" t="str">
            <v>C</v>
          </cell>
          <cell r="F43" t="str">
            <v xml:space="preserve">Ananda Nabila Ayuningtias baik dalam E.  Cukup dalam . </v>
          </cell>
        </row>
        <row r="44">
          <cell r="B44">
            <v>41</v>
          </cell>
          <cell r="C44" t="str">
            <v>NARESWARI MASAYU PUSPANINGRUM</v>
          </cell>
          <cell r="D44">
            <v>78.8</v>
          </cell>
          <cell r="E44" t="str">
            <v>C</v>
          </cell>
          <cell r="F44" t="str">
            <v xml:space="preserve">Ananda Nareswari Masayu Puspaningrum baik dalam E.  Cukup dalam . </v>
          </cell>
        </row>
        <row r="45">
          <cell r="B45">
            <v>42</v>
          </cell>
          <cell r="C45" t="str">
            <v>NOVA SASMYTA</v>
          </cell>
          <cell r="D45">
            <v>78.8</v>
          </cell>
          <cell r="E45" t="str">
            <v>C</v>
          </cell>
          <cell r="F45" t="str">
            <v xml:space="preserve">Ananda Nova Sasmyta baik dalam E.  Cukup dalam . </v>
          </cell>
        </row>
        <row r="46">
          <cell r="B46">
            <v>43</v>
          </cell>
          <cell r="C46" t="str">
            <v>RIDHA RAHMATUL AULA RIDWAN</v>
          </cell>
          <cell r="D46">
            <v>78.8</v>
          </cell>
          <cell r="E46" t="str">
            <v>C</v>
          </cell>
          <cell r="F46" t="str">
            <v xml:space="preserve">Ananda Ridha Rahmatul Aula Ridwan baik dalam E.  Cukup dalam . </v>
          </cell>
        </row>
        <row r="47">
          <cell r="B47">
            <v>44</v>
          </cell>
          <cell r="C47" t="str">
            <v>RIFDA SALSABILA PURNAMA</v>
          </cell>
          <cell r="D47">
            <v>78.8</v>
          </cell>
          <cell r="E47" t="str">
            <v>C</v>
          </cell>
          <cell r="F47" t="str">
            <v xml:space="preserve">Ananda Rifda Salsabila Purnama baik dalam E.  Cukup dalam . </v>
          </cell>
        </row>
        <row r="48">
          <cell r="B48">
            <v>45</v>
          </cell>
          <cell r="C48" t="str">
            <v>RIZKI INTAN KURNIAENDAH</v>
          </cell>
          <cell r="D48">
            <v>78.8</v>
          </cell>
          <cell r="E48" t="str">
            <v>C</v>
          </cell>
          <cell r="F48" t="str">
            <v xml:space="preserve">Ananda Rizki Intan Kurniaendah baik dalam E.  Cukup dalam . </v>
          </cell>
        </row>
        <row r="49">
          <cell r="B49">
            <v>46</v>
          </cell>
          <cell r="C49" t="str">
            <v>RIZKY FIRMANSYAH</v>
          </cell>
          <cell r="D49">
            <v>78.8</v>
          </cell>
          <cell r="E49" t="str">
            <v>C</v>
          </cell>
          <cell r="F49" t="str">
            <v xml:space="preserve">Ananda Rizky Firmansyah baik dalam E.  Cukup dalam . </v>
          </cell>
        </row>
        <row r="50">
          <cell r="B50">
            <v>47</v>
          </cell>
          <cell r="C50" t="str">
            <v>SAFIRA NUR LAYLA RAMADHANI</v>
          </cell>
          <cell r="D50">
            <v>78.8</v>
          </cell>
          <cell r="E50" t="str">
            <v>C</v>
          </cell>
          <cell r="F50" t="str">
            <v xml:space="preserve">Ananda Safira Nur Layla Ramadhani baik dalam E.  Cukup dalam . </v>
          </cell>
        </row>
        <row r="51">
          <cell r="B51">
            <v>48</v>
          </cell>
          <cell r="C51" t="str">
            <v>SHANASTRI RUFAIDA</v>
          </cell>
          <cell r="D51">
            <v>78.8</v>
          </cell>
          <cell r="E51" t="str">
            <v>C</v>
          </cell>
          <cell r="F51" t="str">
            <v xml:space="preserve">Ananda Shanastri Rufaida baik dalam E.  Cukup dalam . </v>
          </cell>
        </row>
        <row r="52">
          <cell r="B52">
            <v>49</v>
          </cell>
          <cell r="C52" t="str">
            <v>SHIAM SAHARA</v>
          </cell>
          <cell r="D52">
            <v>78.8</v>
          </cell>
          <cell r="E52" t="str">
            <v>C</v>
          </cell>
          <cell r="F52" t="str">
            <v xml:space="preserve">Ananda Shiam Sahara baik dalam E.  Cukup dalam . </v>
          </cell>
        </row>
        <row r="53">
          <cell r="B53">
            <v>50</v>
          </cell>
          <cell r="C53" t="str">
            <v>SUSAN APRILIA PUTRI</v>
          </cell>
          <cell r="D53">
            <v>78.8</v>
          </cell>
          <cell r="E53" t="str">
            <v>C</v>
          </cell>
          <cell r="F53" t="str">
            <v xml:space="preserve">Ananda Susan Aprilia Putri baik dalam E.  Cukup dalam . </v>
          </cell>
        </row>
      </sheetData>
      <sheetData sheetId="58"/>
      <sheetData sheetId="59">
        <row r="4">
          <cell r="B4">
            <v>1</v>
          </cell>
          <cell r="C4" t="str">
            <v>AZKA AFINA KHOIRUL IZA</v>
          </cell>
          <cell r="D4">
            <v>78.8</v>
          </cell>
          <cell r="E4" t="str">
            <v>C</v>
          </cell>
          <cell r="F4" t="str">
            <v xml:space="preserve">Ananda Azka Afina Khoirul Iza baik dalam Membaca ekspresif teks puisi modern.  Cukup dalam Menulis kalimat dengan menggunakan kata berimbuhan. </v>
          </cell>
        </row>
        <row r="5">
          <cell r="B5">
            <v>2</v>
          </cell>
          <cell r="C5" t="str">
            <v>BAGUS WIDA KANAKA</v>
          </cell>
          <cell r="D5">
            <v>78.8</v>
          </cell>
          <cell r="E5" t="str">
            <v>C</v>
          </cell>
          <cell r="F5" t="str">
            <v xml:space="preserve">Ananda Bagus Wida Kanaka baik dalam Membaca ekspresif teks puisi modern.  Cukup dalam Menulis kalimat dengan menggunakan kata berimbuhan. </v>
          </cell>
        </row>
        <row r="6">
          <cell r="B6">
            <v>3</v>
          </cell>
          <cell r="C6" t="str">
            <v>DENI FIRYA ATHALLAH PRADINAYA</v>
          </cell>
          <cell r="D6">
            <v>78.8</v>
          </cell>
          <cell r="E6" t="str">
            <v>C</v>
          </cell>
          <cell r="F6" t="str">
            <v xml:space="preserve">Ananda Deni Firya Athallah Pradinaya baik dalam Membaca ekspresif teks puisi modern.  Cukup dalam Menulis kalimat dengan menggunakan kata berimbuhan. </v>
          </cell>
        </row>
        <row r="7">
          <cell r="B7">
            <v>4</v>
          </cell>
          <cell r="C7" t="str">
            <v>DEWI GALUH MULANSARI</v>
          </cell>
          <cell r="D7">
            <v>81.428571428571431</v>
          </cell>
          <cell r="E7" t="str">
            <v>B</v>
          </cell>
          <cell r="F7" t="str">
            <v xml:space="preserve">Ananda Dewi Galuh Mulansari baik dalam Membaca ekspresif teks puisi modern.  Cukup dalam Menulis kalimat dengan menggunakan kata berimbuhan. </v>
          </cell>
        </row>
        <row r="8">
          <cell r="B8">
            <v>5</v>
          </cell>
          <cell r="C8" t="str">
            <v>DIAN PUJI LESTARI</v>
          </cell>
          <cell r="D8">
            <v>78.8</v>
          </cell>
          <cell r="E8" t="str">
            <v>C</v>
          </cell>
          <cell r="F8" t="str">
            <v xml:space="preserve">Ananda Dian Puji Lestari baik dalam Membaca ekspresif teks puisi modern.  Cukup dalam Menulis kalimat dengan menggunakan kata berimbuhan. </v>
          </cell>
        </row>
        <row r="9">
          <cell r="B9">
            <v>6</v>
          </cell>
          <cell r="C9" t="str">
            <v>Hafidz Langgeng Prasetyo</v>
          </cell>
          <cell r="D9">
            <v>78.8</v>
          </cell>
          <cell r="E9" t="str">
            <v>C</v>
          </cell>
          <cell r="F9" t="str">
            <v xml:space="preserve">Ananda Hafidz Langgeng Prasetyo baik dalam Membaca ekspresif teks puisi modern.  Cukup dalam Menulis kalimat dengan menggunakan kata berimbuhan. </v>
          </cell>
        </row>
        <row r="10">
          <cell r="B10">
            <v>7</v>
          </cell>
          <cell r="C10" t="str">
            <v>JALU ARTHA AJI MANGGALA HANDOKO</v>
          </cell>
          <cell r="D10">
            <v>78.8</v>
          </cell>
          <cell r="E10" t="str">
            <v>C</v>
          </cell>
          <cell r="F10" t="str">
            <v xml:space="preserve">Ananda Jalu Artha Aji Manggala Handoko baik dalam Membaca ekspresif teks puisi modern.  Cukup dalam Menulis kalimat dengan menggunakan kata berimbuhan. </v>
          </cell>
        </row>
        <row r="11">
          <cell r="B11">
            <v>8</v>
          </cell>
          <cell r="C11" t="str">
            <v>LAURENDHO RADIEFCA MURDIONO</v>
          </cell>
          <cell r="D11">
            <v>78.8</v>
          </cell>
          <cell r="E11" t="str">
            <v>C</v>
          </cell>
          <cell r="F11" t="str">
            <v xml:space="preserve">Ananda Laurendho Radiefca Murdiono baik dalam Membaca ekspresif teks puisi modern.  Cukup dalam Menulis kalimat dengan menggunakan kata berimbuhan. </v>
          </cell>
        </row>
        <row r="12">
          <cell r="B12">
            <v>9</v>
          </cell>
          <cell r="C12" t="str">
            <v>MARSYA MAYDINA DWI RISQITA</v>
          </cell>
          <cell r="D12">
            <v>78.8</v>
          </cell>
          <cell r="E12" t="str">
            <v>C</v>
          </cell>
          <cell r="F12" t="str">
            <v xml:space="preserve">Ananda Marsya Maydina Dwi Risqita baik dalam Membaca ekspresif teks puisi modern.  Cukup dalam Menulis kalimat dengan menggunakan kata berimbuhan. </v>
          </cell>
        </row>
        <row r="13">
          <cell r="B13">
            <v>10</v>
          </cell>
          <cell r="C13" t="str">
            <v>MILA SARASWATI</v>
          </cell>
          <cell r="D13">
            <v>78.8</v>
          </cell>
          <cell r="E13" t="str">
            <v>C</v>
          </cell>
          <cell r="F13" t="str">
            <v xml:space="preserve">Ananda Mila Saraswati baik dalam Membaca ekspresif teks puisi modern.  Cukup dalam Menulis kalimat dengan menggunakan kata berimbuhan. </v>
          </cell>
        </row>
        <row r="14">
          <cell r="B14">
            <v>11</v>
          </cell>
          <cell r="C14" t="str">
            <v>MUHAMMAD ARKAN ALLY RACHMAD</v>
          </cell>
          <cell r="D14">
            <v>78.8</v>
          </cell>
          <cell r="E14" t="str">
            <v>C</v>
          </cell>
          <cell r="F14" t="str">
            <v xml:space="preserve">Ananda Muhammad Arkan Ally Rachmad baik dalam Membaca ekspresif teks puisi modern.  Cukup dalam Menulis kalimat dengan menggunakan kata berimbuhan. </v>
          </cell>
        </row>
        <row r="15">
          <cell r="B15">
            <v>12</v>
          </cell>
          <cell r="C15" t="str">
            <v>MUHAMMAD REVIAN ABDULLOH FAQIH</v>
          </cell>
          <cell r="D15">
            <v>78.8</v>
          </cell>
          <cell r="E15" t="str">
            <v>C</v>
          </cell>
          <cell r="F15" t="str">
            <v xml:space="preserve">Ananda Muhammad Revian Abdulloh Faqih baik dalam Membaca ekspresif teks puisi modern.  Cukup dalam Menulis kalimat dengan menggunakan kata berimbuhan. </v>
          </cell>
        </row>
        <row r="16">
          <cell r="B16">
            <v>13</v>
          </cell>
          <cell r="C16" t="str">
            <v>NABILA AYUNINGTIAS</v>
          </cell>
          <cell r="D16">
            <v>78.8</v>
          </cell>
          <cell r="E16" t="str">
            <v>C</v>
          </cell>
          <cell r="F16" t="str">
            <v xml:space="preserve">Ananda Nabila Ayuningtias baik dalam Membaca ekspresif teks puisi modern.  Cukup dalam Menulis kalimat dengan menggunakan kata berimbuhan. </v>
          </cell>
        </row>
        <row r="17">
          <cell r="B17">
            <v>14</v>
          </cell>
          <cell r="C17" t="str">
            <v>NARESWARI MASAYU PUSPANINGRUM</v>
          </cell>
          <cell r="D17">
            <v>78.8</v>
          </cell>
          <cell r="E17" t="str">
            <v>C</v>
          </cell>
          <cell r="F17" t="str">
            <v xml:space="preserve">Ananda Nareswari Masayu Puspaningrum baik dalam Membaca ekspresif teks puisi modern.  Cukup dalam Menulis kalimat dengan menggunakan kata berimbuhan. </v>
          </cell>
        </row>
        <row r="18">
          <cell r="B18">
            <v>15</v>
          </cell>
          <cell r="C18" t="str">
            <v>NOVA SASMYTA</v>
          </cell>
          <cell r="D18">
            <v>78.8</v>
          </cell>
          <cell r="E18" t="str">
            <v>C</v>
          </cell>
          <cell r="F18" t="str">
            <v xml:space="preserve">Ananda Nova Sasmyta baik dalam Membaca ekspresif teks puisi modern.  Cukup dalam Menulis kalimat dengan menggunakan kata berimbuhan. </v>
          </cell>
        </row>
        <row r="19">
          <cell r="B19">
            <v>16</v>
          </cell>
          <cell r="C19" t="str">
            <v>RIDHA RAHMATUL AULA RIDWAN</v>
          </cell>
          <cell r="D19">
            <v>78.8</v>
          </cell>
          <cell r="E19" t="str">
            <v>C</v>
          </cell>
          <cell r="F19" t="str">
            <v xml:space="preserve">Ananda Ridha Rahmatul Aula Ridwan baik dalam Membaca ekspresif teks puisi modern.  Cukup dalam Menulis kalimat dengan menggunakan kata berimbuhan. </v>
          </cell>
        </row>
        <row r="20">
          <cell r="B20">
            <v>17</v>
          </cell>
          <cell r="C20" t="str">
            <v>RIFDA SALSABILA PURNAMA</v>
          </cell>
          <cell r="D20">
            <v>78.8</v>
          </cell>
          <cell r="E20" t="str">
            <v>C</v>
          </cell>
          <cell r="F20" t="str">
            <v xml:space="preserve">Ananda Rifda Salsabila Purnama baik dalam Membaca ekspresif teks puisi modern.  Cukup dalam Menulis kalimat dengan menggunakan kata berimbuhan. </v>
          </cell>
        </row>
        <row r="21">
          <cell r="B21">
            <v>18</v>
          </cell>
          <cell r="C21" t="str">
            <v>RIZKI INTAN KURNIAENDAH</v>
          </cell>
          <cell r="D21">
            <v>78.8</v>
          </cell>
          <cell r="E21" t="str">
            <v>C</v>
          </cell>
          <cell r="F21" t="str">
            <v xml:space="preserve">Ananda Rizki Intan Kurniaendah baik dalam Membaca ekspresif teks puisi modern.  Cukup dalam Menulis kalimat dengan menggunakan kata berimbuhan. </v>
          </cell>
        </row>
        <row r="22">
          <cell r="B22">
            <v>19</v>
          </cell>
          <cell r="C22" t="str">
            <v>RIZKY FIRMANSYAH</v>
          </cell>
          <cell r="D22">
            <v>78.8</v>
          </cell>
          <cell r="E22" t="str">
            <v>C</v>
          </cell>
          <cell r="F22" t="str">
            <v xml:space="preserve">Ananda Rizky Firmansyah baik dalam Membaca ekspresif teks puisi modern.  Cukup dalam Menulis kalimat dengan menggunakan kata berimbuhan. </v>
          </cell>
        </row>
        <row r="23">
          <cell r="B23">
            <v>20</v>
          </cell>
          <cell r="C23" t="str">
            <v>SAFIRA NUR LAYLA RAMADHANI</v>
          </cell>
          <cell r="D23">
            <v>78.8</v>
          </cell>
          <cell r="E23" t="str">
            <v>C</v>
          </cell>
          <cell r="F23" t="str">
            <v xml:space="preserve">Ananda Safira Nur Layla Ramadhani baik dalam Membaca ekspresif teks puisi modern.  Cukup dalam Menulis kalimat dengan menggunakan kata berimbuhan. </v>
          </cell>
        </row>
        <row r="24">
          <cell r="B24">
            <v>21</v>
          </cell>
          <cell r="C24" t="str">
            <v>SHANASTRI RUFAIDA</v>
          </cell>
          <cell r="D24">
            <v>78.8</v>
          </cell>
          <cell r="E24" t="str">
            <v>C</v>
          </cell>
          <cell r="F24" t="str">
            <v xml:space="preserve">Ananda Shanastri Rufaida baik dalam Membaca ekspresif teks puisi modern.  Cukup dalam Menulis kalimat dengan menggunakan kata berimbuhan. </v>
          </cell>
        </row>
        <row r="25">
          <cell r="B25">
            <v>22</v>
          </cell>
          <cell r="C25" t="str">
            <v>SHIAM SAHARA</v>
          </cell>
          <cell r="D25">
            <v>78.8</v>
          </cell>
          <cell r="E25" t="str">
            <v>C</v>
          </cell>
          <cell r="F25" t="str">
            <v xml:space="preserve">Ananda Shiam Sahara baik dalam Membaca ekspresif teks puisi modern.  Cukup dalam Menulis kalimat dengan menggunakan kata berimbuhan. </v>
          </cell>
        </row>
        <row r="26">
          <cell r="B26">
            <v>23</v>
          </cell>
          <cell r="C26" t="str">
            <v>SUSAN APRILIA PUTRI</v>
          </cell>
          <cell r="D26">
            <v>78.8</v>
          </cell>
          <cell r="E26" t="str">
            <v>C</v>
          </cell>
          <cell r="F26" t="str">
            <v xml:space="preserve">Ananda Susan Aprilia Putri baik dalam Membaca ekspresif teks puisi modern.  Cukup dalam Menulis kalimat dengan menggunakan kata berimbuhan. </v>
          </cell>
        </row>
        <row r="27">
          <cell r="B27">
            <v>24</v>
          </cell>
          <cell r="C27" t="str">
            <v>SYIFAUL CHUSNA BANATU ROHMI HADI</v>
          </cell>
          <cell r="D27">
            <v>78.8</v>
          </cell>
          <cell r="E27" t="str">
            <v>C</v>
          </cell>
          <cell r="F27" t="str">
            <v xml:space="preserve">Ananda Syifaul Chusna Banatu Rohmi Hadi baik dalam Membaca ekspresif teks puisi modern.  Cukup dalam Menulis kalimat dengan menggunakan kata berimbuhan. </v>
          </cell>
        </row>
        <row r="28">
          <cell r="B28">
            <v>25</v>
          </cell>
          <cell r="C28" t="str">
            <v>VANESSA VICKY AYU LESTARI</v>
          </cell>
          <cell r="D28">
            <v>78.8</v>
          </cell>
          <cell r="E28" t="str">
            <v>C</v>
          </cell>
          <cell r="F28" t="str">
            <v xml:space="preserve">Ananda Vanessa Vicky Ayu Lestari baik dalam Membaca ekspresif teks puisi modern.  Cukup dalam Menulis kalimat dengan menggunakan kata berimbuhan. </v>
          </cell>
        </row>
        <row r="29">
          <cell r="B29">
            <v>26</v>
          </cell>
          <cell r="C29" t="str">
            <v>WIBI NUR FIRMANSYAH</v>
          </cell>
          <cell r="D29">
            <v>78.8</v>
          </cell>
          <cell r="E29" t="str">
            <v>C</v>
          </cell>
          <cell r="F29" t="str">
            <v xml:space="preserve">Ananda Wibi Nur Firmansyah baik dalam Membaca ekspresif teks puisi modern.  Cukup dalam Menulis kalimat dengan menggunakan kata berimbuhan. </v>
          </cell>
        </row>
        <row r="30">
          <cell r="B30">
            <v>27</v>
          </cell>
          <cell r="C30" t="str">
            <v>ZULFIDA NURUL MAZIDAH</v>
          </cell>
          <cell r="D30">
            <v>78.8</v>
          </cell>
          <cell r="E30" t="str">
            <v>C</v>
          </cell>
          <cell r="F30" t="str">
            <v xml:space="preserve">Ananda Zulfida Nurul Mazidah baik dalam Membaca ekspresif teks puisi modern.  Cukup dalam Menulis kalimat dengan menggunakan kata berimbuhan. </v>
          </cell>
        </row>
        <row r="31">
          <cell r="B31">
            <v>28</v>
          </cell>
          <cell r="C31" t="str">
            <v>AZKA AFINA KHOIRUL IZA</v>
          </cell>
          <cell r="D31">
            <v>78.8</v>
          </cell>
          <cell r="E31" t="str">
            <v>C</v>
          </cell>
          <cell r="F31" t="str">
            <v xml:space="preserve">Ananda Azka Afina Khoirul Iza baik dalam Membaca ekspresif teks puisi modern.  Cukup dalam Menulis kalimat dengan menggunakan kata berimbuhan. </v>
          </cell>
        </row>
        <row r="32">
          <cell r="B32">
            <v>29</v>
          </cell>
          <cell r="C32" t="str">
            <v>BAGUS WIDA KANAKA</v>
          </cell>
          <cell r="D32">
            <v>78.8</v>
          </cell>
          <cell r="E32" t="str">
            <v>C</v>
          </cell>
          <cell r="F32" t="str">
            <v xml:space="preserve">Ananda Bagus Wida Kanaka baik dalam Membaca ekspresif teks puisi modern.  Cukup dalam Menulis kalimat dengan menggunakan kata berimbuhan. </v>
          </cell>
        </row>
        <row r="33">
          <cell r="B33">
            <v>30</v>
          </cell>
          <cell r="C33" t="str">
            <v>DENI FIRYA ATHALLAH PRADINAYA</v>
          </cell>
          <cell r="D33">
            <v>78.8</v>
          </cell>
          <cell r="E33" t="str">
            <v>C</v>
          </cell>
          <cell r="F33" t="str">
            <v xml:space="preserve">Ananda Deni Firya Athallah Pradinaya baik dalam Membaca ekspresif teks puisi modern.  Cukup dalam Menulis kalimat dengan menggunakan kata berimbuhan. </v>
          </cell>
        </row>
        <row r="34">
          <cell r="B34">
            <v>31</v>
          </cell>
          <cell r="C34" t="str">
            <v>DEWI GALUH MULANSARI</v>
          </cell>
          <cell r="D34">
            <v>78.8</v>
          </cell>
          <cell r="E34" t="str">
            <v>C</v>
          </cell>
          <cell r="F34" t="str">
            <v xml:space="preserve">Ananda Dewi Galuh Mulansari baik dalam Membaca ekspresif teks puisi modern.  Cukup dalam Menulis kalimat dengan menggunakan kata berimbuhan. </v>
          </cell>
        </row>
        <row r="35">
          <cell r="B35">
            <v>32</v>
          </cell>
          <cell r="C35" t="str">
            <v>DIAN PUJI LESTARI</v>
          </cell>
          <cell r="D35">
            <v>78.8</v>
          </cell>
          <cell r="E35" t="str">
            <v>C</v>
          </cell>
          <cell r="F35" t="str">
            <v xml:space="preserve">Ananda Dian Puji Lestari baik dalam Membaca ekspresif teks puisi modern.  Cukup dalam Menulis kalimat dengan menggunakan kata berimbuhan. </v>
          </cell>
        </row>
        <row r="36">
          <cell r="B36">
            <v>33</v>
          </cell>
          <cell r="C36" t="str">
            <v>Hafidz Langgeng Prasetyo</v>
          </cell>
          <cell r="D36">
            <v>78.8</v>
          </cell>
          <cell r="E36" t="str">
            <v>C</v>
          </cell>
          <cell r="F36" t="str">
            <v xml:space="preserve">Ananda Hafidz Langgeng Prasetyo baik dalam Membaca ekspresif teks puisi modern.  Cukup dalam Menulis kalimat dengan menggunakan kata berimbuhan. </v>
          </cell>
        </row>
        <row r="37">
          <cell r="B37">
            <v>34</v>
          </cell>
          <cell r="C37" t="str">
            <v>JALU ARTHA AJI MANGGALA HANDOKO</v>
          </cell>
          <cell r="D37">
            <v>78.8</v>
          </cell>
          <cell r="E37" t="str">
            <v>C</v>
          </cell>
          <cell r="F37" t="str">
            <v xml:space="preserve">Ananda Jalu Artha Aji Manggala Handoko baik dalam Membaca ekspresif teks puisi modern.  Cukup dalam Menulis kalimat dengan menggunakan kata berimbuhan. </v>
          </cell>
        </row>
        <row r="38">
          <cell r="B38">
            <v>35</v>
          </cell>
          <cell r="C38" t="str">
            <v>LAURENDHO RADIEFCA MURDIONO</v>
          </cell>
          <cell r="D38">
            <v>78.8</v>
          </cell>
          <cell r="E38" t="str">
            <v>C</v>
          </cell>
          <cell r="F38" t="str">
            <v xml:space="preserve">Ananda Laurendho Radiefca Murdiono baik dalam Membaca ekspresif teks puisi modern.  Cukup dalam Menulis kalimat dengan menggunakan kata berimbuhan. </v>
          </cell>
        </row>
        <row r="39">
          <cell r="B39">
            <v>36</v>
          </cell>
          <cell r="C39" t="str">
            <v>MARSYA MAYDINA DWI RISQITA</v>
          </cell>
          <cell r="D39">
            <v>78.8</v>
          </cell>
          <cell r="E39" t="str">
            <v>C</v>
          </cell>
          <cell r="F39" t="str">
            <v xml:space="preserve">Ananda Marsya Maydina Dwi Risqita baik dalam Membaca ekspresif teks puisi modern.  Cukup dalam Menulis kalimat dengan menggunakan kata berimbuhan. </v>
          </cell>
        </row>
        <row r="40">
          <cell r="B40">
            <v>37</v>
          </cell>
          <cell r="C40" t="str">
            <v>MILA SARASWATI</v>
          </cell>
          <cell r="D40">
            <v>78.8</v>
          </cell>
          <cell r="E40" t="str">
            <v>C</v>
          </cell>
          <cell r="F40" t="str">
            <v xml:space="preserve">Ananda Mila Saraswati baik dalam Membaca ekspresif teks puisi modern.  Cukup dalam Menulis kalimat dengan menggunakan kata berimbuhan. </v>
          </cell>
        </row>
        <row r="41">
          <cell r="B41">
            <v>38</v>
          </cell>
          <cell r="C41" t="str">
            <v>MUHAMMAD ARKAN ALLY RACHMAD</v>
          </cell>
          <cell r="D41">
            <v>78.8</v>
          </cell>
          <cell r="E41" t="str">
            <v>C</v>
          </cell>
          <cell r="F41" t="str">
            <v xml:space="preserve">Ananda Muhammad Arkan Ally Rachmad baik dalam Membaca ekspresif teks puisi modern.  Cukup dalam Menulis kalimat dengan menggunakan kata berimbuhan. </v>
          </cell>
        </row>
        <row r="42">
          <cell r="B42">
            <v>39</v>
          </cell>
          <cell r="C42" t="str">
            <v>MUHAMMAD REVIAN ABDULLOH FAQIH</v>
          </cell>
          <cell r="D42">
            <v>78.8</v>
          </cell>
          <cell r="E42" t="str">
            <v>C</v>
          </cell>
          <cell r="F42" t="str">
            <v xml:space="preserve">Ananda Muhammad Revian Abdulloh Faqih baik dalam Membaca ekspresif teks puisi modern.  Cukup dalam Menulis kalimat dengan menggunakan kata berimbuhan. </v>
          </cell>
        </row>
        <row r="43">
          <cell r="B43">
            <v>40</v>
          </cell>
          <cell r="C43" t="str">
            <v>NABILA AYUNINGTIAS</v>
          </cell>
          <cell r="D43">
            <v>78.8</v>
          </cell>
          <cell r="E43" t="str">
            <v>C</v>
          </cell>
          <cell r="F43" t="str">
            <v xml:space="preserve">Ananda Nabila Ayuningtias baik dalam Membaca ekspresif teks puisi modern.  Cukup dalam Menulis kalimat dengan menggunakan kata berimbuhan. </v>
          </cell>
        </row>
        <row r="44">
          <cell r="B44">
            <v>41</v>
          </cell>
          <cell r="C44" t="str">
            <v>NARESWARI MASAYU PUSPANINGRUM</v>
          </cell>
          <cell r="D44">
            <v>78.8</v>
          </cell>
          <cell r="E44" t="str">
            <v>C</v>
          </cell>
          <cell r="F44" t="str">
            <v xml:space="preserve">Ananda Nareswari Masayu Puspaningrum baik dalam Membaca ekspresif teks puisi modern.  Cukup dalam Menulis kalimat dengan menggunakan kata berimbuhan. </v>
          </cell>
        </row>
        <row r="45">
          <cell r="B45">
            <v>42</v>
          </cell>
          <cell r="C45" t="str">
            <v>NOVA SASMYTA</v>
          </cell>
          <cell r="D45">
            <v>78.8</v>
          </cell>
          <cell r="E45" t="str">
            <v>C</v>
          </cell>
          <cell r="F45" t="str">
            <v xml:space="preserve">Ananda Nova Sasmyta baik dalam Membaca ekspresif teks puisi modern.  Cukup dalam Menulis kalimat dengan menggunakan kata berimbuhan. </v>
          </cell>
        </row>
        <row r="46">
          <cell r="B46">
            <v>43</v>
          </cell>
          <cell r="C46" t="str">
            <v>RIDHA RAHMATUL AULA RIDWAN</v>
          </cell>
          <cell r="D46">
            <v>78.8</v>
          </cell>
          <cell r="E46" t="str">
            <v>C</v>
          </cell>
          <cell r="F46" t="str">
            <v xml:space="preserve">Ananda Ridha Rahmatul Aula Ridwan baik dalam Membaca ekspresif teks puisi modern.  Cukup dalam Menulis kalimat dengan menggunakan kata berimbuhan. </v>
          </cell>
        </row>
        <row r="47">
          <cell r="B47">
            <v>44</v>
          </cell>
          <cell r="C47" t="str">
            <v>RIFDA SALSABILA PURNAMA</v>
          </cell>
          <cell r="D47">
            <v>78.8</v>
          </cell>
          <cell r="E47" t="str">
            <v>C</v>
          </cell>
          <cell r="F47" t="str">
            <v xml:space="preserve">Ananda Rifda Salsabila Purnama baik dalam Membaca ekspresif teks puisi modern.  Cukup dalam Menulis kalimat dengan menggunakan kata berimbuhan. </v>
          </cell>
        </row>
        <row r="48">
          <cell r="B48">
            <v>45</v>
          </cell>
          <cell r="C48" t="str">
            <v>RIZKI INTAN KURNIAENDAH</v>
          </cell>
          <cell r="D48">
            <v>78.8</v>
          </cell>
          <cell r="E48" t="str">
            <v>C</v>
          </cell>
          <cell r="F48" t="str">
            <v xml:space="preserve">Ananda Rizki Intan Kurniaendah baik dalam Membaca ekspresif teks puisi modern.  Cukup dalam Menulis kalimat dengan menggunakan kata berimbuhan. </v>
          </cell>
        </row>
        <row r="49">
          <cell r="B49">
            <v>46</v>
          </cell>
          <cell r="C49" t="str">
            <v>RIZKY FIRMANSYAH</v>
          </cell>
          <cell r="D49">
            <v>78.8</v>
          </cell>
          <cell r="E49" t="str">
            <v>C</v>
          </cell>
          <cell r="F49" t="str">
            <v xml:space="preserve">Ananda Rizky Firmansyah baik dalam Membaca ekspresif teks puisi modern.  Cukup dalam Menulis kalimat dengan menggunakan kata berimbuhan. </v>
          </cell>
        </row>
        <row r="50">
          <cell r="B50">
            <v>47</v>
          </cell>
          <cell r="C50" t="str">
            <v>SAFIRA NUR LAYLA RAMADHANI</v>
          </cell>
          <cell r="D50">
            <v>78.8</v>
          </cell>
          <cell r="E50" t="str">
            <v>C</v>
          </cell>
          <cell r="F50" t="str">
            <v xml:space="preserve">Ananda Safira Nur Layla Ramadhani baik dalam Membaca ekspresif teks puisi modern.  Cukup dalam Menulis kalimat dengan menggunakan kata berimbuhan. </v>
          </cell>
        </row>
        <row r="51">
          <cell r="B51">
            <v>48</v>
          </cell>
          <cell r="C51" t="str">
            <v>SHANASTRI RUFAIDA</v>
          </cell>
          <cell r="D51">
            <v>78.8</v>
          </cell>
          <cell r="E51" t="str">
            <v>C</v>
          </cell>
          <cell r="F51" t="str">
            <v xml:space="preserve">Ananda Shanastri Rufaida baik dalam Membaca ekspresif teks puisi modern.  Cukup dalam Menulis kalimat dengan menggunakan kata berimbuhan. </v>
          </cell>
        </row>
        <row r="52">
          <cell r="B52">
            <v>49</v>
          </cell>
          <cell r="C52" t="str">
            <v>SHIAM SAHARA</v>
          </cell>
          <cell r="D52">
            <v>78.8</v>
          </cell>
          <cell r="E52" t="str">
            <v>C</v>
          </cell>
          <cell r="F52" t="str">
            <v xml:space="preserve">Ananda Shiam Sahara baik dalam Membaca ekspresif teks puisi modern.  Cukup dalam Menulis kalimat dengan menggunakan kata berimbuhan. </v>
          </cell>
        </row>
        <row r="53">
          <cell r="B53">
            <v>50</v>
          </cell>
          <cell r="C53" t="str">
            <v>SUSAN APRILIA PUTRI</v>
          </cell>
          <cell r="D53">
            <v>78.8</v>
          </cell>
          <cell r="E53" t="str">
            <v>C</v>
          </cell>
          <cell r="F53" t="str">
            <v xml:space="preserve">Ananda Susan Aprilia Putri baik dalam Membaca ekspresif teks puisi modern.  Cukup dalam Menulis kalimat dengan menggunakan kata berimbuhan. </v>
          </cell>
        </row>
      </sheetData>
      <sheetData sheetId="60"/>
      <sheetData sheetId="61"/>
      <sheetData sheetId="62"/>
      <sheetData sheetId="63"/>
      <sheetData sheetId="64"/>
      <sheetData sheetId="65"/>
      <sheetData sheetId="66"/>
      <sheetData sheetId="67"/>
      <sheetData sheetId="6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VER FOR"/>
      <sheetName val="COVER SUM"/>
      <sheetName val="TP"/>
      <sheetName val="TP PA"/>
      <sheetName val="PA"/>
      <sheetName val="SUMPA"/>
      <sheetName val="RAPOR"/>
      <sheetName val="TP PKN"/>
      <sheetName val="PKN"/>
      <sheetName val="SUMPKN"/>
      <sheetName val="TP BI"/>
      <sheetName val="BI"/>
      <sheetName val="SUMBI"/>
      <sheetName val="TP MAT"/>
      <sheetName val="MAT"/>
      <sheetName val="SUMMAT"/>
      <sheetName val="TP IPAS"/>
      <sheetName val="IPAS"/>
      <sheetName val="SUMIPAS"/>
      <sheetName val="TP MUSIK"/>
      <sheetName val="MUSIK"/>
      <sheetName val="SUMMUSIK"/>
      <sheetName val="TP TARI"/>
      <sheetName val="TARI"/>
      <sheetName val="SUMTARI"/>
      <sheetName val="TP KRIYA"/>
      <sheetName val="KRIYA"/>
      <sheetName val="SUMKRIYA"/>
      <sheetName val="TP TEATER"/>
      <sheetName val="TEATER"/>
      <sheetName val="SUMTEATER"/>
      <sheetName val="TP PJOK"/>
      <sheetName val="PJOK"/>
      <sheetName val="SUMPJOK"/>
      <sheetName val="REKAPNA"/>
      <sheetName val="TP BING"/>
      <sheetName val="BING"/>
      <sheetName val="SUMBING"/>
      <sheetName val="TP MULOK1"/>
      <sheetName val="MULOK1"/>
      <sheetName val="SUMM1"/>
      <sheetName val="TP MULOK2"/>
      <sheetName val="MULOK2"/>
      <sheetName val="SUMM2"/>
      <sheetName val="TP MULOK3"/>
      <sheetName val="MULOK3"/>
      <sheetName val="SUMM3"/>
      <sheetName val="TP MULOK4"/>
      <sheetName val="MULOK4"/>
      <sheetName val="SUMM4"/>
      <sheetName val="TP MULOK5"/>
      <sheetName val="MULOK5"/>
      <sheetName val="SUMM5"/>
      <sheetName val="IDENTITAS"/>
      <sheetName val="EKSTRA"/>
      <sheetName val="SAMPUL"/>
      <sheetName val="Data Siswa"/>
      <sheetName val="MUTASI"/>
      <sheetName val="INDU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5">
          <cell r="J5">
            <v>0</v>
          </cell>
        </row>
        <row r="6">
          <cell r="J6">
            <v>0</v>
          </cell>
        </row>
        <row r="7">
          <cell r="J7">
            <v>0</v>
          </cell>
        </row>
      </sheetData>
      <sheetData sheetId="55"/>
      <sheetData sheetId="56"/>
      <sheetData sheetId="57"/>
      <sheetData sheetId="58"/>
      <sheetData sheetId="5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VER FOR"/>
      <sheetName val="COVER SUM"/>
      <sheetName val="TP"/>
      <sheetName val="TP PA"/>
      <sheetName val="PA"/>
      <sheetName val="SUMPA"/>
      <sheetName val="RAPOR"/>
      <sheetName val="TP PKN"/>
      <sheetName val="PKN"/>
      <sheetName val="SUMPKN"/>
      <sheetName val="TP BI"/>
      <sheetName val="BI"/>
      <sheetName val="SUMBI"/>
      <sheetName val="TP MAT"/>
      <sheetName val="MAT"/>
      <sheetName val="SUMMAT"/>
      <sheetName val="TP IPAS"/>
      <sheetName val="IPAS"/>
      <sheetName val="SUMIPAS"/>
      <sheetName val="TP MUSIK"/>
      <sheetName val="MUSIK"/>
      <sheetName val="SUMMUSIK"/>
      <sheetName val="TP TARI"/>
      <sheetName val="TARI"/>
      <sheetName val="SUMTARI"/>
      <sheetName val="TP KRIYA"/>
      <sheetName val="KRIYA"/>
      <sheetName val="SUMKRIYA"/>
      <sheetName val="TP TEATER"/>
      <sheetName val="TEATER"/>
      <sheetName val="SUMTEATER"/>
      <sheetName val="TP PJOK"/>
      <sheetName val="PJOK"/>
      <sheetName val="SUMPJOK"/>
      <sheetName val="REKAPNA"/>
      <sheetName val="TP BING"/>
      <sheetName val="BING"/>
      <sheetName val="SUMBING"/>
      <sheetName val="TP MULOK1"/>
      <sheetName val="MULOK1"/>
      <sheetName val="SUMM1"/>
      <sheetName val="TP MULOK2"/>
      <sheetName val="MULOK2"/>
      <sheetName val="SUMM2"/>
      <sheetName val="IDENTITAS"/>
      <sheetName val="EKSTRA"/>
      <sheetName val="SAMPUL"/>
      <sheetName val="Data Siswa"/>
      <sheetName val="MUTASI"/>
      <sheetName val="INDUK"/>
      <sheetName val="V1 RAPOR PSP SD AYU CHANDRA (2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12">
          <cell r="B12">
            <v>1</v>
          </cell>
        </row>
      </sheetData>
      <sheetData sheetId="34"/>
      <sheetData sheetId="35"/>
      <sheetData sheetId="36"/>
      <sheetData sheetId="37">
        <row r="12">
          <cell r="B12">
            <v>1</v>
          </cell>
        </row>
      </sheetData>
      <sheetData sheetId="38"/>
      <sheetData sheetId="39"/>
      <sheetData sheetId="40">
        <row r="12">
          <cell r="B12">
            <v>1</v>
          </cell>
        </row>
      </sheetData>
      <sheetData sheetId="41"/>
      <sheetData sheetId="42"/>
      <sheetData sheetId="43">
        <row r="12">
          <cell r="B12">
            <v>1</v>
          </cell>
        </row>
      </sheetData>
      <sheetData sheetId="44"/>
      <sheetData sheetId="45"/>
      <sheetData sheetId="46"/>
      <sheetData sheetId="47"/>
      <sheetData sheetId="48"/>
      <sheetData sheetId="49"/>
      <sheetData sheetId="50"/>
      <sheetData sheetId="5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1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1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1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1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1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19.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20.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1.bin"/></Relationships>
</file>

<file path=xl/worksheets/_rels/sheet6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22.bin"/></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printerSettings" Target="../printerSettings/printerSettings23.bin"/><Relationship Id="rId1" Type="http://schemas.openxmlformats.org/officeDocument/2006/relationships/hyperlink" Target="mailto:smpitaziziyyahpku@gmail.com" TargetMode="Externa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24.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1.xml"/><Relationship Id="rId1" Type="http://schemas.openxmlformats.org/officeDocument/2006/relationships/printerSettings" Target="../printerSettings/printerSettings25.bin"/><Relationship Id="rId4" Type="http://schemas.openxmlformats.org/officeDocument/2006/relationships/ctrlProp" Target="../ctrlProps/ctrlProp1.xml"/></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2.xml"/><Relationship Id="rId1" Type="http://schemas.openxmlformats.org/officeDocument/2006/relationships/printerSettings" Target="../printerSettings/printerSettings26.bin"/><Relationship Id="rId4" Type="http://schemas.openxmlformats.org/officeDocument/2006/relationships/ctrlProp" Target="../ctrlProps/ctrlProp2.xml"/></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27.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hyperlink" Target="mailto:ayuchandraastari@gmail.com" TargetMode="Externa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28.bin"/></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8.xml"/><Relationship Id="rId1" Type="http://schemas.openxmlformats.org/officeDocument/2006/relationships/printerSettings" Target="../printerSettings/printerSettings29.bin"/><Relationship Id="rId4" Type="http://schemas.openxmlformats.org/officeDocument/2006/relationships/ctrlProp" Target="../ctrlProps/ctrlProp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K34"/>
  <sheetViews>
    <sheetView zoomScaleNormal="100" workbookViewId="0"/>
  </sheetViews>
  <sheetFormatPr defaultRowHeight="14.4" x14ac:dyDescent="0.3"/>
  <cols>
    <col min="1" max="1" width="2.44140625" customWidth="1"/>
    <col min="2" max="2" width="3.88671875" customWidth="1"/>
    <col min="3" max="4" width="9.109375" customWidth="1"/>
    <col min="6" max="6" width="2.88671875" customWidth="1"/>
    <col min="10" max="10" width="3.33203125" customWidth="1"/>
    <col min="16" max="16" width="4.6640625" customWidth="1"/>
    <col min="17" max="17" width="2.88671875" customWidth="1"/>
    <col min="20" max="20" width="7.6640625" customWidth="1"/>
    <col min="21" max="21" width="3.109375" customWidth="1"/>
    <col min="22" max="22" width="7.6640625" customWidth="1"/>
    <col min="23" max="23" width="21.6640625" customWidth="1"/>
    <col min="24" max="24" width="4.6640625" customWidth="1"/>
    <col min="25" max="25" width="2.88671875" customWidth="1"/>
  </cols>
  <sheetData>
    <row r="1" spans="1:37" x14ac:dyDescent="0.3">
      <c r="A1" s="4"/>
      <c r="B1" s="4"/>
      <c r="C1" s="4"/>
      <c r="D1" s="4"/>
      <c r="E1" s="4"/>
      <c r="F1" s="4"/>
      <c r="G1" s="4"/>
      <c r="H1" s="4"/>
      <c r="I1" s="4"/>
      <c r="J1" s="4"/>
      <c r="K1" s="4"/>
      <c r="L1" s="4"/>
      <c r="M1" s="4"/>
      <c r="N1" s="4"/>
      <c r="O1" s="4"/>
      <c r="P1" s="4"/>
      <c r="Q1" s="4"/>
      <c r="R1" s="4"/>
      <c r="S1" s="4"/>
      <c r="T1" s="4"/>
      <c r="U1" s="4"/>
      <c r="V1" s="4"/>
      <c r="W1" s="4"/>
      <c r="X1" s="4"/>
      <c r="Y1" s="4"/>
      <c r="Z1" s="9"/>
      <c r="AA1" s="9"/>
      <c r="AB1" s="9"/>
      <c r="AC1" s="9"/>
      <c r="AD1" s="9"/>
      <c r="AE1" s="9"/>
      <c r="AF1" s="9"/>
      <c r="AG1" s="9"/>
      <c r="AH1" s="9"/>
      <c r="AI1" s="9"/>
      <c r="AJ1" s="9"/>
      <c r="AK1" s="9"/>
    </row>
    <row r="2" spans="1:37" x14ac:dyDescent="0.3">
      <c r="A2" s="4"/>
      <c r="B2" s="1"/>
      <c r="C2" s="1"/>
      <c r="D2" s="1"/>
      <c r="E2" s="1"/>
      <c r="F2" s="1"/>
      <c r="G2" s="1"/>
      <c r="H2" s="1"/>
      <c r="I2" s="1"/>
      <c r="J2" s="1"/>
      <c r="K2" s="1"/>
      <c r="L2" s="1"/>
      <c r="M2" s="1"/>
      <c r="N2" s="1"/>
      <c r="O2" s="1"/>
      <c r="P2" s="1"/>
      <c r="Q2" s="1"/>
      <c r="R2" s="1"/>
      <c r="S2" s="1"/>
      <c r="T2" s="1"/>
      <c r="U2" s="1"/>
      <c r="V2" s="1"/>
      <c r="W2" s="1"/>
      <c r="X2" s="1"/>
      <c r="Y2" s="4"/>
      <c r="Z2" s="9"/>
      <c r="AA2" s="9"/>
      <c r="AB2" s="9"/>
      <c r="AC2" s="9"/>
      <c r="AD2" s="9"/>
      <c r="AE2" s="9"/>
      <c r="AF2" s="9"/>
      <c r="AG2" s="9"/>
      <c r="AH2" s="9"/>
      <c r="AI2" s="9"/>
      <c r="AJ2" s="9"/>
      <c r="AK2" s="9"/>
    </row>
    <row r="3" spans="1:37" ht="19.5" customHeight="1" x14ac:dyDescent="0.3">
      <c r="A3" s="4"/>
      <c r="B3" s="6"/>
      <c r="C3" s="334" t="s">
        <v>269</v>
      </c>
      <c r="D3" s="334"/>
      <c r="E3" s="334"/>
      <c r="F3" s="334"/>
      <c r="G3" s="334"/>
      <c r="H3" s="334"/>
      <c r="I3" s="334"/>
      <c r="J3" s="334"/>
      <c r="K3" s="334"/>
      <c r="L3" s="334"/>
      <c r="M3" s="334"/>
      <c r="N3" s="334"/>
      <c r="O3" s="334"/>
      <c r="P3" s="334"/>
      <c r="Q3" s="334"/>
      <c r="R3" s="334"/>
      <c r="S3" s="334"/>
      <c r="T3" s="334"/>
      <c r="U3" s="334"/>
      <c r="V3" s="334"/>
      <c r="W3" s="334"/>
      <c r="X3" s="147"/>
      <c r="Y3" s="4"/>
      <c r="Z3" s="9"/>
      <c r="AA3" s="9"/>
      <c r="AB3" s="9"/>
      <c r="AC3" s="9"/>
      <c r="AD3" s="9"/>
      <c r="AE3" s="9"/>
      <c r="AF3" s="9"/>
      <c r="AG3" s="9"/>
      <c r="AH3" s="9"/>
      <c r="AI3" s="9"/>
      <c r="AJ3" s="9"/>
      <c r="AK3" s="9"/>
    </row>
    <row r="4" spans="1:37" ht="19.5" customHeight="1" x14ac:dyDescent="0.3">
      <c r="A4" s="4"/>
      <c r="B4" s="6"/>
      <c r="C4" s="334" t="s">
        <v>0</v>
      </c>
      <c r="D4" s="334"/>
      <c r="E4" s="334"/>
      <c r="F4" s="334"/>
      <c r="G4" s="334"/>
      <c r="H4" s="334"/>
      <c r="I4" s="334"/>
      <c r="J4" s="334"/>
      <c r="K4" s="334"/>
      <c r="L4" s="334"/>
      <c r="M4" s="334"/>
      <c r="N4" s="334"/>
      <c r="O4" s="334"/>
      <c r="P4" s="334"/>
      <c r="Q4" s="334"/>
      <c r="R4" s="334"/>
      <c r="S4" s="334"/>
      <c r="T4" s="334"/>
      <c r="U4" s="334"/>
      <c r="V4" s="334"/>
      <c r="W4" s="334"/>
      <c r="X4" s="147"/>
      <c r="Y4" s="4"/>
      <c r="Z4" s="9"/>
      <c r="AA4" s="9"/>
      <c r="AB4" s="9"/>
      <c r="AC4" s="9"/>
      <c r="AD4" s="9"/>
      <c r="AE4" s="9"/>
      <c r="AF4" s="9"/>
      <c r="AG4" s="9"/>
      <c r="AH4" s="9"/>
      <c r="AI4" s="9"/>
      <c r="AJ4" s="9"/>
      <c r="AK4" s="9"/>
    </row>
    <row r="5" spans="1:37" ht="18.75" customHeight="1" thickBot="1" x14ac:dyDescent="0.35">
      <c r="A5" s="4"/>
      <c r="B5" s="1"/>
      <c r="C5" s="1"/>
      <c r="D5" s="1"/>
      <c r="E5" s="1"/>
      <c r="F5" s="1"/>
      <c r="G5" s="1"/>
      <c r="H5" s="1"/>
      <c r="I5" s="1"/>
      <c r="J5" s="1"/>
      <c r="K5" s="1"/>
      <c r="L5" s="1"/>
      <c r="M5" s="1"/>
      <c r="N5" s="1"/>
      <c r="O5" s="1"/>
      <c r="P5" s="1"/>
      <c r="Q5" s="1"/>
      <c r="R5" s="1"/>
      <c r="S5" s="1"/>
      <c r="T5" s="1"/>
      <c r="U5" s="1"/>
      <c r="V5" s="1"/>
      <c r="W5" s="1"/>
      <c r="X5" s="1"/>
      <c r="Y5" s="4"/>
      <c r="Z5" s="9"/>
      <c r="AA5" s="9"/>
      <c r="AB5" s="9"/>
      <c r="AC5" s="9"/>
      <c r="AD5" s="9"/>
      <c r="AE5" s="9"/>
      <c r="AF5" s="9"/>
      <c r="AG5" s="9"/>
      <c r="AH5" s="9"/>
      <c r="AI5" s="9"/>
      <c r="AJ5" s="9"/>
      <c r="AK5" s="9"/>
    </row>
    <row r="6" spans="1:37" x14ac:dyDescent="0.3">
      <c r="A6" s="4"/>
      <c r="B6" s="1"/>
      <c r="C6" s="184"/>
      <c r="D6" s="185"/>
      <c r="E6" s="186"/>
      <c r="F6" s="1"/>
      <c r="G6" s="184"/>
      <c r="H6" s="185"/>
      <c r="I6" s="186"/>
      <c r="J6" s="1"/>
      <c r="K6" s="184"/>
      <c r="L6" s="185"/>
      <c r="M6" s="185"/>
      <c r="N6" s="185"/>
      <c r="O6" s="185"/>
      <c r="P6" s="186"/>
      <c r="Q6" s="1"/>
      <c r="R6" s="184"/>
      <c r="S6" s="185"/>
      <c r="T6" s="186"/>
      <c r="U6" s="1"/>
      <c r="V6" s="210"/>
      <c r="W6" s="211"/>
      <c r="X6" s="1"/>
      <c r="Y6" s="4"/>
      <c r="Z6" s="9"/>
      <c r="AA6" s="9"/>
      <c r="AB6" s="9"/>
      <c r="AC6" s="9"/>
      <c r="AD6" s="9"/>
      <c r="AE6" s="9"/>
      <c r="AF6" s="9"/>
      <c r="AG6" s="9"/>
      <c r="AH6" s="9"/>
      <c r="AI6" s="9"/>
      <c r="AJ6" s="9"/>
      <c r="AK6" s="9"/>
    </row>
    <row r="7" spans="1:37" x14ac:dyDescent="0.3">
      <c r="A7" s="4"/>
      <c r="B7" s="1"/>
      <c r="C7" s="187"/>
      <c r="D7" s="188"/>
      <c r="E7" s="189"/>
      <c r="F7" s="1"/>
      <c r="G7" s="187"/>
      <c r="H7" s="188"/>
      <c r="I7" s="189"/>
      <c r="J7" s="1"/>
      <c r="K7" s="187"/>
      <c r="L7" s="188"/>
      <c r="M7" s="188"/>
      <c r="N7" s="188"/>
      <c r="O7" s="188"/>
      <c r="P7" s="189"/>
      <c r="Q7" s="1"/>
      <c r="R7" s="187"/>
      <c r="S7" s="188"/>
      <c r="T7" s="189"/>
      <c r="U7" s="1"/>
      <c r="V7" s="212"/>
      <c r="W7" s="213"/>
      <c r="X7" s="1"/>
      <c r="Y7" s="4"/>
      <c r="Z7" s="9"/>
      <c r="AA7" s="9"/>
      <c r="AB7" s="9"/>
      <c r="AC7" s="9"/>
      <c r="AD7" s="9"/>
      <c r="AE7" s="9"/>
      <c r="AF7" s="9"/>
      <c r="AG7" s="9"/>
      <c r="AH7" s="9"/>
      <c r="AI7" s="9"/>
      <c r="AJ7" s="9"/>
      <c r="AK7" s="9"/>
    </row>
    <row r="8" spans="1:37" x14ac:dyDescent="0.3">
      <c r="A8" s="4"/>
      <c r="B8" s="1"/>
      <c r="C8" s="187"/>
      <c r="D8" s="188"/>
      <c r="E8" s="189"/>
      <c r="F8" s="1"/>
      <c r="G8" s="187"/>
      <c r="H8" s="188"/>
      <c r="I8" s="189"/>
      <c r="J8" s="1"/>
      <c r="K8" s="187"/>
      <c r="L8" s="188"/>
      <c r="M8" s="188"/>
      <c r="N8" s="188"/>
      <c r="O8" s="188"/>
      <c r="P8" s="189"/>
      <c r="Q8" s="1"/>
      <c r="R8" s="187"/>
      <c r="S8" s="188"/>
      <c r="T8" s="189"/>
      <c r="U8" s="1"/>
      <c r="V8" s="212"/>
      <c r="W8" s="213"/>
      <c r="X8" s="1"/>
      <c r="Y8" s="4"/>
      <c r="Z8" s="9"/>
      <c r="AA8" s="9"/>
      <c r="AB8" s="9"/>
      <c r="AC8" s="9"/>
      <c r="AD8" s="9"/>
      <c r="AE8" s="9"/>
      <c r="AF8" s="9"/>
      <c r="AG8" s="9"/>
      <c r="AH8" s="9"/>
      <c r="AI8" s="9"/>
      <c r="AJ8" s="9"/>
      <c r="AK8" s="9"/>
    </row>
    <row r="9" spans="1:37" x14ac:dyDescent="0.3">
      <c r="A9" s="4"/>
      <c r="B9" s="1"/>
      <c r="C9" s="187"/>
      <c r="D9" s="188"/>
      <c r="E9" s="189"/>
      <c r="F9" s="1"/>
      <c r="G9" s="187"/>
      <c r="H9" s="188"/>
      <c r="I9" s="189"/>
      <c r="J9" s="1"/>
      <c r="K9" s="187"/>
      <c r="L9" s="188"/>
      <c r="M9" s="188"/>
      <c r="N9" s="188"/>
      <c r="O9" s="188"/>
      <c r="P9" s="189"/>
      <c r="Q9" s="1"/>
      <c r="R9" s="187"/>
      <c r="S9" s="188"/>
      <c r="T9" s="189"/>
      <c r="U9" s="1"/>
      <c r="V9" s="212"/>
      <c r="W9" s="213"/>
      <c r="X9" s="1"/>
      <c r="Y9" s="4"/>
      <c r="Z9" s="9"/>
      <c r="AA9" s="9"/>
      <c r="AB9" s="9"/>
      <c r="AC9" s="9"/>
      <c r="AD9" s="9"/>
      <c r="AE9" s="9"/>
      <c r="AF9" s="9"/>
      <c r="AG9" s="9"/>
      <c r="AH9" s="9"/>
      <c r="AI9" s="9"/>
      <c r="AJ9" s="9"/>
      <c r="AK9" s="9"/>
    </row>
    <row r="10" spans="1:37" x14ac:dyDescent="0.3">
      <c r="A10" s="4"/>
      <c r="B10" s="1"/>
      <c r="C10" s="187"/>
      <c r="D10" s="188"/>
      <c r="E10" s="189"/>
      <c r="F10" s="1"/>
      <c r="G10" s="187"/>
      <c r="H10" s="188"/>
      <c r="I10" s="189"/>
      <c r="J10" s="1"/>
      <c r="K10" s="187"/>
      <c r="L10" s="188"/>
      <c r="M10" s="188"/>
      <c r="N10" s="188"/>
      <c r="O10" s="188"/>
      <c r="P10" s="189"/>
      <c r="Q10" s="1"/>
      <c r="R10" s="187"/>
      <c r="S10" s="188"/>
      <c r="T10" s="189"/>
      <c r="U10" s="1"/>
      <c r="V10" s="212"/>
      <c r="W10" s="213"/>
      <c r="X10" s="1"/>
      <c r="Y10" s="4"/>
      <c r="Z10" s="9"/>
      <c r="AA10" s="9"/>
      <c r="AB10" s="9"/>
      <c r="AC10" s="9"/>
      <c r="AD10" s="9"/>
      <c r="AE10" s="9"/>
      <c r="AF10" s="9"/>
      <c r="AG10" s="9"/>
      <c r="AH10" s="9"/>
      <c r="AI10" s="9"/>
      <c r="AJ10" s="9"/>
      <c r="AK10" s="9"/>
    </row>
    <row r="11" spans="1:37" ht="15" thickBot="1" x14ac:dyDescent="0.35">
      <c r="A11" s="4"/>
      <c r="B11" s="1"/>
      <c r="C11" s="187"/>
      <c r="D11" s="188"/>
      <c r="E11" s="189"/>
      <c r="F11" s="1"/>
      <c r="G11" s="187"/>
      <c r="H11" s="188"/>
      <c r="I11" s="189"/>
      <c r="J11" s="1"/>
      <c r="K11" s="187"/>
      <c r="L11" s="188"/>
      <c r="M11" s="188"/>
      <c r="N11" s="188"/>
      <c r="O11" s="188"/>
      <c r="P11" s="189"/>
      <c r="Q11" s="1"/>
      <c r="R11" s="187"/>
      <c r="S11" s="188"/>
      <c r="T11" s="189"/>
      <c r="U11" s="1"/>
      <c r="V11" s="214"/>
      <c r="W11" s="215"/>
      <c r="X11" s="1"/>
      <c r="Y11" s="4"/>
      <c r="Z11" s="9"/>
      <c r="AA11" s="9"/>
      <c r="AB11" s="9"/>
      <c r="AC11" s="9"/>
      <c r="AD11" s="9"/>
      <c r="AE11" s="9"/>
      <c r="AF11" s="9"/>
      <c r="AG11" s="9"/>
      <c r="AH11" s="9"/>
      <c r="AI11" s="9"/>
      <c r="AJ11" s="9"/>
      <c r="AK11" s="9"/>
    </row>
    <row r="12" spans="1:37" x14ac:dyDescent="0.3">
      <c r="A12" s="4"/>
      <c r="B12" s="1"/>
      <c r="C12" s="187"/>
      <c r="D12" s="188"/>
      <c r="E12" s="189"/>
      <c r="F12" s="1"/>
      <c r="G12" s="187"/>
      <c r="H12" s="188"/>
      <c r="I12" s="189"/>
      <c r="J12" s="1"/>
      <c r="K12" s="187"/>
      <c r="L12" s="188"/>
      <c r="M12" s="188"/>
      <c r="N12" s="188"/>
      <c r="O12" s="188"/>
      <c r="P12" s="189"/>
      <c r="Q12" s="1"/>
      <c r="R12" s="187"/>
      <c r="S12" s="188"/>
      <c r="T12" s="189"/>
      <c r="U12" s="1"/>
      <c r="V12" s="1"/>
      <c r="W12" s="1"/>
      <c r="X12" s="1"/>
      <c r="Y12" s="4"/>
      <c r="Z12" s="9"/>
      <c r="AA12" s="9"/>
      <c r="AB12" s="9"/>
      <c r="AC12" s="9"/>
      <c r="AD12" s="9"/>
      <c r="AE12" s="9"/>
      <c r="AF12" s="9"/>
      <c r="AG12" s="9"/>
      <c r="AH12" s="9"/>
      <c r="AI12" s="9"/>
      <c r="AJ12" s="9"/>
      <c r="AK12" s="9"/>
    </row>
    <row r="13" spans="1:37" x14ac:dyDescent="0.3">
      <c r="A13" s="4"/>
      <c r="B13" s="1"/>
      <c r="C13" s="187"/>
      <c r="D13" s="188"/>
      <c r="E13" s="189"/>
      <c r="F13" s="1"/>
      <c r="G13" s="187"/>
      <c r="H13" s="188"/>
      <c r="I13" s="189"/>
      <c r="J13" s="1"/>
      <c r="K13" s="187"/>
      <c r="L13" s="188"/>
      <c r="M13" s="188"/>
      <c r="N13" s="188"/>
      <c r="O13" s="188"/>
      <c r="P13" s="189"/>
      <c r="Q13" s="1"/>
      <c r="R13" s="187"/>
      <c r="S13" s="188"/>
      <c r="T13" s="189"/>
      <c r="U13" s="1"/>
      <c r="V13" s="1"/>
      <c r="W13" s="1"/>
      <c r="X13" s="1"/>
      <c r="Y13" s="4"/>
      <c r="Z13" s="9"/>
      <c r="AA13" s="9"/>
      <c r="AB13" s="9"/>
      <c r="AC13" s="9"/>
      <c r="AD13" s="9"/>
      <c r="AE13" s="9"/>
      <c r="AF13" s="9"/>
      <c r="AG13" s="9"/>
      <c r="AH13" s="9"/>
      <c r="AI13" s="9"/>
      <c r="AJ13" s="9"/>
      <c r="AK13" s="9"/>
    </row>
    <row r="14" spans="1:37" ht="15" thickBot="1" x14ac:dyDescent="0.35">
      <c r="A14" s="4"/>
      <c r="B14" s="1"/>
      <c r="C14" s="190"/>
      <c r="D14" s="191"/>
      <c r="E14" s="192"/>
      <c r="F14" s="1"/>
      <c r="G14" s="190"/>
      <c r="H14" s="191"/>
      <c r="I14" s="192"/>
      <c r="J14" s="1"/>
      <c r="K14" s="187"/>
      <c r="L14" s="188"/>
      <c r="M14" s="188"/>
      <c r="N14" s="188"/>
      <c r="O14" s="188"/>
      <c r="P14" s="189"/>
      <c r="Q14" s="1"/>
      <c r="R14" s="187"/>
      <c r="S14" s="188"/>
      <c r="T14" s="189"/>
      <c r="U14" s="1"/>
      <c r="V14" s="1"/>
      <c r="W14" s="1"/>
      <c r="X14" s="1"/>
      <c r="Y14" s="4"/>
      <c r="Z14" s="9"/>
      <c r="AA14" s="9"/>
      <c r="AB14" s="9"/>
      <c r="AC14" s="9"/>
      <c r="AD14" s="9"/>
      <c r="AE14" s="9"/>
      <c r="AF14" s="9"/>
      <c r="AG14" s="9"/>
      <c r="AH14" s="9"/>
      <c r="AI14" s="9"/>
      <c r="AJ14" s="9"/>
      <c r="AK14" s="9"/>
    </row>
    <row r="15" spans="1:37" ht="15" thickBot="1" x14ac:dyDescent="0.35">
      <c r="A15" s="4"/>
      <c r="B15" s="1"/>
      <c r="C15" s="1"/>
      <c r="D15" s="1"/>
      <c r="E15" s="1"/>
      <c r="F15" s="1"/>
      <c r="G15" s="1"/>
      <c r="H15" s="1"/>
      <c r="I15" s="1"/>
      <c r="J15" s="1"/>
      <c r="K15" s="184"/>
      <c r="L15" s="185"/>
      <c r="M15" s="185"/>
      <c r="N15" s="185"/>
      <c r="O15" s="185"/>
      <c r="P15" s="186"/>
      <c r="Q15" s="1"/>
      <c r="R15" s="187"/>
      <c r="S15" s="188"/>
      <c r="T15" s="189"/>
      <c r="U15" s="1"/>
      <c r="V15" s="1"/>
      <c r="W15" s="1"/>
      <c r="X15" s="1"/>
      <c r="Y15" s="4"/>
      <c r="Z15" s="9"/>
      <c r="AA15" s="9"/>
      <c r="AB15" s="9"/>
      <c r="AC15" s="9"/>
      <c r="AD15" s="9"/>
      <c r="AE15" s="9"/>
      <c r="AF15" s="9"/>
      <c r="AG15" s="9"/>
      <c r="AH15" s="9"/>
      <c r="AI15" s="9"/>
      <c r="AJ15" s="9"/>
      <c r="AK15" s="9"/>
    </row>
    <row r="16" spans="1:37" x14ac:dyDescent="0.3">
      <c r="A16" s="4"/>
      <c r="B16" s="1"/>
      <c r="C16" s="217" t="s">
        <v>279</v>
      </c>
      <c r="D16" s="218"/>
      <c r="E16" s="218"/>
      <c r="F16" s="218"/>
      <c r="G16" s="218"/>
      <c r="H16" s="219"/>
      <c r="I16" s="1"/>
      <c r="J16" s="1"/>
      <c r="K16" s="187"/>
      <c r="L16" s="188"/>
      <c r="M16" s="188"/>
      <c r="N16" s="188"/>
      <c r="O16" s="188"/>
      <c r="P16" s="189"/>
      <c r="Q16" s="1"/>
      <c r="R16" s="187"/>
      <c r="S16" s="188"/>
      <c r="T16" s="189"/>
      <c r="U16" s="1"/>
      <c r="V16" s="1"/>
      <c r="W16" s="1"/>
      <c r="X16" s="1"/>
      <c r="Y16" s="4"/>
      <c r="Z16" s="9"/>
      <c r="AA16" s="9"/>
      <c r="AB16" s="9"/>
      <c r="AC16" s="9"/>
      <c r="AD16" s="9"/>
      <c r="AE16" s="9"/>
      <c r="AF16" s="9"/>
      <c r="AG16" s="9"/>
      <c r="AH16" s="9"/>
      <c r="AI16" s="9"/>
      <c r="AJ16" s="9"/>
      <c r="AK16" s="9"/>
    </row>
    <row r="17" spans="1:37" x14ac:dyDescent="0.3">
      <c r="A17" s="4"/>
      <c r="B17" s="1"/>
      <c r="C17" s="220" t="s">
        <v>280</v>
      </c>
      <c r="D17" s="216"/>
      <c r="E17" s="216"/>
      <c r="F17" s="216"/>
      <c r="G17" s="216"/>
      <c r="H17" s="221"/>
      <c r="I17" s="1"/>
      <c r="J17" s="1"/>
      <c r="K17" s="187"/>
      <c r="L17" s="188"/>
      <c r="M17" s="188"/>
      <c r="N17" s="188"/>
      <c r="O17" s="188"/>
      <c r="P17" s="189"/>
      <c r="Q17" s="1"/>
      <c r="R17" s="187"/>
      <c r="S17" s="188"/>
      <c r="T17" s="189"/>
      <c r="U17" s="1"/>
      <c r="V17" s="1"/>
      <c r="W17" s="1"/>
      <c r="X17" s="1"/>
      <c r="Y17" s="4"/>
      <c r="Z17" s="9"/>
      <c r="AA17" s="9"/>
      <c r="AB17" s="9"/>
      <c r="AC17" s="9"/>
      <c r="AD17" s="9"/>
      <c r="AE17" s="9"/>
      <c r="AF17" s="9"/>
      <c r="AG17" s="9"/>
      <c r="AH17" s="9"/>
      <c r="AI17" s="9"/>
      <c r="AJ17" s="9"/>
      <c r="AK17" s="9"/>
    </row>
    <row r="18" spans="1:37" ht="15" thickBot="1" x14ac:dyDescent="0.35">
      <c r="A18" s="4"/>
      <c r="B18" s="1"/>
      <c r="C18" s="222" t="s">
        <v>281</v>
      </c>
      <c r="D18" s="223"/>
      <c r="E18" s="223"/>
      <c r="F18" s="223"/>
      <c r="G18" s="223"/>
      <c r="H18" s="224"/>
      <c r="I18" s="1"/>
      <c r="J18" s="1"/>
      <c r="K18" s="190"/>
      <c r="L18" s="191"/>
      <c r="M18" s="191"/>
      <c r="N18" s="191"/>
      <c r="O18" s="191"/>
      <c r="P18" s="192"/>
      <c r="Q18" s="1"/>
      <c r="R18" s="187"/>
      <c r="S18" s="188"/>
      <c r="T18" s="189"/>
      <c r="U18" s="1"/>
      <c r="V18" s="1"/>
      <c r="W18" s="1"/>
      <c r="X18" s="1"/>
      <c r="Y18" s="4"/>
      <c r="Z18" s="9"/>
      <c r="AA18" s="9"/>
      <c r="AB18" s="9"/>
      <c r="AC18" s="9"/>
      <c r="AD18" s="9"/>
      <c r="AE18" s="9"/>
      <c r="AF18" s="9"/>
      <c r="AG18" s="9"/>
      <c r="AH18" s="9"/>
      <c r="AI18" s="9"/>
      <c r="AJ18" s="9"/>
      <c r="AK18" s="9"/>
    </row>
    <row r="19" spans="1:37" x14ac:dyDescent="0.3">
      <c r="A19" s="4"/>
      <c r="B19" s="1"/>
      <c r="C19" s="1"/>
      <c r="D19" s="1"/>
      <c r="E19" s="1"/>
      <c r="F19" s="1"/>
      <c r="G19" s="1"/>
      <c r="H19" s="1"/>
      <c r="I19" s="1"/>
      <c r="J19" s="1"/>
      <c r="K19" s="1"/>
      <c r="L19" s="1"/>
      <c r="M19" s="1"/>
      <c r="N19" s="1"/>
      <c r="O19" s="1"/>
      <c r="P19" s="1"/>
      <c r="Q19" s="1"/>
      <c r="R19" s="187"/>
      <c r="S19" s="188"/>
      <c r="T19" s="189"/>
      <c r="U19" s="1"/>
      <c r="V19" s="1"/>
      <c r="W19" s="1"/>
      <c r="X19" s="1"/>
      <c r="Y19" s="4"/>
      <c r="Z19" s="9"/>
      <c r="AA19" s="9"/>
      <c r="AB19" s="9"/>
      <c r="AC19" s="9"/>
      <c r="AD19" s="9"/>
      <c r="AE19" s="9"/>
      <c r="AF19" s="9"/>
      <c r="AG19" s="9"/>
      <c r="AH19" s="9"/>
      <c r="AI19" s="9"/>
      <c r="AJ19" s="9"/>
      <c r="AK19" s="9"/>
    </row>
    <row r="20" spans="1:37" ht="19.2" thickBot="1" x14ac:dyDescent="0.5">
      <c r="A20" s="4"/>
      <c r="B20" s="1"/>
      <c r="C20" s="1"/>
      <c r="D20" s="1"/>
      <c r="E20" s="1"/>
      <c r="F20" s="1"/>
      <c r="G20" s="8" t="s">
        <v>1</v>
      </c>
      <c r="H20" s="7"/>
      <c r="I20" s="7"/>
      <c r="J20" s="7"/>
      <c r="K20" s="7"/>
      <c r="L20" s="7"/>
      <c r="M20" s="1"/>
      <c r="N20" s="1"/>
      <c r="O20" s="1"/>
      <c r="P20" s="1"/>
      <c r="Q20" s="1"/>
      <c r="R20" s="190"/>
      <c r="S20" s="191"/>
      <c r="T20" s="192"/>
      <c r="U20" s="1"/>
      <c r="V20" s="1"/>
      <c r="W20" s="1"/>
      <c r="X20" s="1"/>
      <c r="Y20" s="4"/>
      <c r="Z20" s="9"/>
      <c r="AA20" s="9"/>
      <c r="AB20" s="9"/>
      <c r="AC20" s="9"/>
      <c r="AD20" s="9"/>
      <c r="AE20" s="9"/>
      <c r="AF20" s="9"/>
      <c r="AG20" s="9"/>
      <c r="AH20" s="9"/>
      <c r="AI20" s="9"/>
      <c r="AJ20" s="9"/>
      <c r="AK20" s="9"/>
    </row>
    <row r="21" spans="1:37" ht="18.600000000000001" x14ac:dyDescent="0.45">
      <c r="A21" s="4"/>
      <c r="B21" s="1"/>
      <c r="C21" s="1"/>
      <c r="D21" s="1"/>
      <c r="E21" s="1"/>
      <c r="F21" s="1"/>
      <c r="G21" s="8"/>
      <c r="H21" s="7"/>
      <c r="I21" s="7"/>
      <c r="J21" s="7"/>
      <c r="K21" s="7"/>
      <c r="L21" s="7"/>
      <c r="M21" s="1"/>
      <c r="N21" s="1"/>
      <c r="O21" s="1"/>
      <c r="P21" s="1"/>
      <c r="Q21" s="1"/>
      <c r="R21" s="1"/>
      <c r="S21" s="1"/>
      <c r="T21" s="1"/>
      <c r="U21" s="1"/>
      <c r="V21" s="1"/>
      <c r="W21" s="1"/>
      <c r="X21" s="1"/>
      <c r="Y21" s="4"/>
      <c r="Z21" s="9"/>
      <c r="AA21" s="9"/>
      <c r="AB21" s="9"/>
      <c r="AC21" s="9"/>
      <c r="AD21" s="9"/>
      <c r="AE21" s="9"/>
      <c r="AF21" s="9"/>
      <c r="AG21" s="9"/>
      <c r="AH21" s="9"/>
      <c r="AI21" s="9"/>
      <c r="AJ21" s="9"/>
      <c r="AK21" s="9"/>
    </row>
    <row r="22" spans="1:37" x14ac:dyDescent="0.3">
      <c r="A22" s="4"/>
      <c r="B22" s="4"/>
      <c r="C22" s="4"/>
      <c r="D22" s="4"/>
      <c r="E22" s="4"/>
      <c r="F22" s="4"/>
      <c r="G22" s="4"/>
      <c r="H22" s="4"/>
      <c r="I22" s="4"/>
      <c r="J22" s="4"/>
      <c r="K22" s="4"/>
      <c r="L22" s="4"/>
      <c r="M22" s="4"/>
      <c r="N22" s="4"/>
      <c r="O22" s="4"/>
      <c r="P22" s="4"/>
      <c r="Q22" s="4"/>
      <c r="R22" s="4"/>
      <c r="S22" s="4"/>
      <c r="T22" s="4"/>
      <c r="U22" s="4"/>
      <c r="V22" s="4"/>
      <c r="W22" s="4"/>
      <c r="X22" s="4"/>
      <c r="Y22" s="4"/>
      <c r="Z22" s="9"/>
      <c r="AA22" s="9"/>
      <c r="AB22" s="9"/>
      <c r="AC22" s="9"/>
      <c r="AD22" s="9"/>
      <c r="AE22" s="9"/>
      <c r="AF22" s="9"/>
      <c r="AG22" s="9"/>
      <c r="AH22" s="9"/>
      <c r="AI22" s="9"/>
      <c r="AJ22" s="9"/>
      <c r="AK22" s="9"/>
    </row>
    <row r="23" spans="1:37"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sheetData>
  <sheetProtection password="CE26" sheet="1" objects="1" scenarios="1"/>
  <mergeCells count="2">
    <mergeCell ref="C3:W3"/>
    <mergeCell ref="C4:W4"/>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D54"/>
  <sheetViews>
    <sheetView workbookViewId="0"/>
  </sheetViews>
  <sheetFormatPr defaultRowHeight="14.4" x14ac:dyDescent="0.3"/>
  <cols>
    <col min="1" max="1" width="3.44140625" customWidth="1"/>
    <col min="2" max="2" width="13.44140625" customWidth="1"/>
    <col min="16" max="16" width="4.44140625" customWidth="1"/>
  </cols>
  <sheetData>
    <row r="1" spans="1:30" x14ac:dyDescent="0.3">
      <c r="A1" s="2" t="s">
        <v>336</v>
      </c>
      <c r="B1" s="2"/>
      <c r="C1" s="2"/>
      <c r="D1" s="2"/>
      <c r="E1" s="2"/>
      <c r="F1" s="2"/>
      <c r="G1" s="2"/>
      <c r="H1" s="2"/>
      <c r="I1" s="2"/>
      <c r="J1" s="2"/>
      <c r="K1" s="2"/>
      <c r="L1" s="2"/>
      <c r="M1" s="2"/>
      <c r="N1" s="2"/>
      <c r="O1" s="2"/>
      <c r="P1" s="2"/>
      <c r="Q1" s="9"/>
      <c r="R1" s="9"/>
      <c r="S1" s="9"/>
      <c r="T1" s="9"/>
      <c r="U1" s="9"/>
      <c r="V1" s="9"/>
      <c r="W1" s="9"/>
      <c r="X1" s="9"/>
      <c r="Y1" s="9"/>
      <c r="Z1" s="9"/>
      <c r="AA1" s="9"/>
      <c r="AB1" s="9"/>
      <c r="AC1" s="9"/>
      <c r="AD1" s="9"/>
    </row>
    <row r="2" spans="1:30" x14ac:dyDescent="0.3">
      <c r="A2" s="2"/>
      <c r="B2" s="1"/>
      <c r="C2" s="1"/>
      <c r="D2" s="1"/>
      <c r="E2" s="1"/>
      <c r="F2" s="1"/>
      <c r="G2" s="1"/>
      <c r="H2" s="1"/>
      <c r="I2" s="1"/>
      <c r="J2" s="1"/>
      <c r="K2" s="1"/>
      <c r="L2" s="1"/>
      <c r="M2" s="1"/>
      <c r="N2" s="1"/>
      <c r="O2" s="1"/>
      <c r="P2" s="2"/>
      <c r="Q2" s="9"/>
      <c r="R2" s="9"/>
      <c r="S2" s="9"/>
      <c r="T2" s="9"/>
      <c r="U2" s="9"/>
      <c r="V2" s="9"/>
      <c r="W2" s="9"/>
      <c r="X2" s="9"/>
      <c r="Y2" s="9"/>
      <c r="Z2" s="9"/>
      <c r="AA2" s="9"/>
      <c r="AB2" s="9"/>
      <c r="AC2" s="9"/>
      <c r="AD2" s="9"/>
    </row>
    <row r="3" spans="1:30" ht="26.25" customHeight="1" x14ac:dyDescent="0.3">
      <c r="A3" s="2"/>
      <c r="B3" s="341" t="s">
        <v>106</v>
      </c>
      <c r="C3" s="341"/>
      <c r="D3" s="341"/>
      <c r="E3" s="341"/>
      <c r="F3" s="341"/>
      <c r="G3" s="341"/>
      <c r="H3" s="341"/>
      <c r="I3" s="341"/>
      <c r="J3" s="341"/>
      <c r="K3" s="341"/>
      <c r="L3" s="341"/>
      <c r="M3" s="341"/>
      <c r="N3" s="341"/>
      <c r="O3" s="341"/>
      <c r="P3" s="2"/>
      <c r="Q3" s="9"/>
      <c r="R3" s="9"/>
      <c r="S3" s="9"/>
      <c r="T3" s="9"/>
      <c r="U3" s="9"/>
      <c r="V3" s="9"/>
      <c r="W3" s="9"/>
      <c r="X3" s="9"/>
      <c r="Y3" s="9"/>
      <c r="Z3" s="9"/>
      <c r="AA3" s="9"/>
      <c r="AB3" s="9"/>
      <c r="AC3" s="9"/>
      <c r="AD3" s="9"/>
    </row>
    <row r="4" spans="1:30" x14ac:dyDescent="0.3">
      <c r="A4" s="2"/>
      <c r="B4" s="1"/>
      <c r="C4" s="1"/>
      <c r="D4" s="1"/>
      <c r="E4" s="1"/>
      <c r="F4" s="1"/>
      <c r="G4" s="1"/>
      <c r="H4" s="1"/>
      <c r="I4" s="1"/>
      <c r="J4" s="1"/>
      <c r="K4" s="1"/>
      <c r="L4" s="1"/>
      <c r="M4" s="1"/>
      <c r="N4" s="1"/>
      <c r="O4" s="1"/>
      <c r="P4" s="2"/>
      <c r="Q4" s="9"/>
      <c r="R4" s="9"/>
      <c r="S4" s="9"/>
      <c r="T4" s="9"/>
      <c r="U4" s="9"/>
      <c r="V4" s="9"/>
      <c r="W4" s="9"/>
      <c r="X4" s="9"/>
      <c r="Y4" s="9"/>
      <c r="Z4" s="9"/>
      <c r="AA4" s="9"/>
      <c r="AB4" s="9"/>
      <c r="AC4" s="9"/>
      <c r="AD4" s="9"/>
    </row>
    <row r="5" spans="1:30" x14ac:dyDescent="0.3">
      <c r="A5" s="2"/>
      <c r="B5" s="1"/>
      <c r="C5" s="28" t="s">
        <v>105</v>
      </c>
      <c r="D5" s="1"/>
      <c r="E5" s="1"/>
      <c r="F5" s="1"/>
      <c r="G5" s="1"/>
      <c r="H5" s="1"/>
      <c r="I5" s="1"/>
      <c r="J5" s="1"/>
      <c r="K5" s="1"/>
      <c r="L5" s="1"/>
      <c r="M5" s="1"/>
      <c r="N5" s="1"/>
      <c r="O5" s="1"/>
      <c r="P5" s="2"/>
      <c r="Q5" s="9"/>
      <c r="R5" s="9"/>
      <c r="S5" s="9"/>
      <c r="T5" s="9"/>
      <c r="U5" s="9"/>
      <c r="V5" s="9"/>
      <c r="W5" s="9"/>
      <c r="X5" s="9"/>
      <c r="Y5" s="9"/>
      <c r="Z5" s="9"/>
      <c r="AA5" s="9"/>
      <c r="AB5" s="9"/>
      <c r="AC5" s="9"/>
      <c r="AD5" s="9"/>
    </row>
    <row r="6" spans="1:30" x14ac:dyDescent="0.3">
      <c r="A6" s="2"/>
      <c r="B6" s="1"/>
      <c r="C6" s="1"/>
      <c r="D6" s="1"/>
      <c r="E6" s="1"/>
      <c r="F6" s="1"/>
      <c r="G6" s="1"/>
      <c r="H6" s="1"/>
      <c r="I6" s="1"/>
      <c r="J6" s="1"/>
      <c r="K6" s="1"/>
      <c r="L6" s="1"/>
      <c r="M6" s="1"/>
      <c r="N6" s="1"/>
      <c r="O6" s="1"/>
      <c r="P6" s="2"/>
      <c r="Q6" s="9"/>
      <c r="R6" s="9"/>
      <c r="S6" s="9"/>
      <c r="T6" s="9"/>
      <c r="U6" s="9"/>
      <c r="V6" s="9"/>
      <c r="W6" s="9"/>
      <c r="X6" s="9"/>
      <c r="Y6" s="9"/>
      <c r="Z6" s="9"/>
      <c r="AA6" s="9"/>
      <c r="AB6" s="9"/>
      <c r="AC6" s="9"/>
      <c r="AD6" s="9"/>
    </row>
    <row r="7" spans="1:30" x14ac:dyDescent="0.3">
      <c r="A7" s="2"/>
      <c r="B7" s="1"/>
      <c r="C7" s="342" t="str">
        <f>INTRAKURIKULER!$D$9</f>
        <v>PENDIDIKAN AGAMA ISLAM DAN BUDI PEKERTI</v>
      </c>
      <c r="D7" s="342"/>
      <c r="E7" s="342"/>
      <c r="F7" s="1"/>
      <c r="G7" s="335" t="str">
        <f>INTRAKURIKULER!D14</f>
        <v>ILMU PENGETAHUAN SOSIAL</v>
      </c>
      <c r="H7" s="336"/>
      <c r="I7" s="337"/>
      <c r="J7" s="1"/>
      <c r="K7" s="335" t="str">
        <f>INTRAKURIKULER!D19</f>
        <v>BUDAYA MELAYU RIAU</v>
      </c>
      <c r="L7" s="336"/>
      <c r="M7" s="337"/>
      <c r="N7" s="1"/>
      <c r="O7" s="1"/>
      <c r="P7" s="2"/>
      <c r="Q7" s="9"/>
      <c r="R7" s="9"/>
      <c r="S7" s="9"/>
      <c r="T7" s="9"/>
      <c r="U7" s="9"/>
      <c r="V7" s="9"/>
      <c r="W7" s="9"/>
      <c r="X7" s="9"/>
      <c r="Y7" s="9"/>
      <c r="Z7" s="9"/>
      <c r="AA7" s="9"/>
      <c r="AB7" s="9"/>
      <c r="AC7" s="9"/>
      <c r="AD7" s="9"/>
    </row>
    <row r="8" spans="1:30" x14ac:dyDescent="0.3">
      <c r="A8" s="2"/>
      <c r="B8" s="1"/>
      <c r="C8" s="342"/>
      <c r="D8" s="342"/>
      <c r="E8" s="342"/>
      <c r="F8" s="1"/>
      <c r="G8" s="338"/>
      <c r="H8" s="339"/>
      <c r="I8" s="340"/>
      <c r="J8" s="1"/>
      <c r="K8" s="338"/>
      <c r="L8" s="339"/>
      <c r="M8" s="340"/>
      <c r="N8" s="1"/>
      <c r="O8" s="1"/>
      <c r="P8" s="2"/>
      <c r="Q8" s="9"/>
      <c r="R8" s="9"/>
      <c r="S8" s="9"/>
      <c r="T8" s="9"/>
      <c r="U8" s="9"/>
      <c r="V8" s="9"/>
      <c r="W8" s="9"/>
      <c r="X8" s="9"/>
      <c r="Y8" s="9"/>
      <c r="Z8" s="9"/>
      <c r="AA8" s="9"/>
      <c r="AB8" s="9"/>
      <c r="AC8" s="9"/>
      <c r="AD8" s="9"/>
    </row>
    <row r="9" spans="1:30" x14ac:dyDescent="0.3">
      <c r="A9" s="2"/>
      <c r="B9" s="1"/>
      <c r="C9" s="1"/>
      <c r="D9" s="1"/>
      <c r="E9" s="1"/>
      <c r="F9" s="1"/>
      <c r="G9" s="1"/>
      <c r="H9" s="1"/>
      <c r="I9" s="1"/>
      <c r="J9" s="1"/>
      <c r="K9" s="1"/>
      <c r="L9" s="1"/>
      <c r="M9" s="1"/>
      <c r="N9" s="1"/>
      <c r="O9" s="1"/>
      <c r="P9" s="2"/>
      <c r="Q9" s="9"/>
      <c r="R9" s="9"/>
      <c r="S9" s="9"/>
      <c r="T9" s="9"/>
      <c r="U9" s="9"/>
      <c r="V9" s="9"/>
      <c r="W9" s="9"/>
      <c r="X9" s="9"/>
      <c r="Y9" s="9"/>
      <c r="Z9" s="9"/>
      <c r="AA9" s="9"/>
      <c r="AB9" s="9"/>
      <c r="AC9" s="9"/>
      <c r="AD9" s="9"/>
    </row>
    <row r="10" spans="1:30" x14ac:dyDescent="0.3">
      <c r="A10" s="2"/>
      <c r="B10" s="1"/>
      <c r="C10" s="335" t="str">
        <f>INTRAKURIKULER!$D$10</f>
        <v>PPKN</v>
      </c>
      <c r="D10" s="336"/>
      <c r="E10" s="337"/>
      <c r="F10" s="1"/>
      <c r="G10" s="335" t="str">
        <f>INTRAKURIKULER!D15</f>
        <v>BAHASA INGGRIS</v>
      </c>
      <c r="H10" s="336"/>
      <c r="I10" s="337"/>
      <c r="J10" s="1"/>
      <c r="K10" s="335" t="str">
        <f>INTRAKURIKULER!D20</f>
        <v>SEJARAH KEBUDAYAAN ISLAM</v>
      </c>
      <c r="L10" s="336"/>
      <c r="M10" s="337"/>
      <c r="N10" s="1"/>
      <c r="O10" s="1"/>
      <c r="P10" s="2"/>
      <c r="Q10" s="9"/>
      <c r="R10" s="9"/>
      <c r="S10" s="9"/>
      <c r="T10" s="9"/>
      <c r="U10" s="9"/>
      <c r="V10" s="9"/>
      <c r="W10" s="9"/>
      <c r="X10" s="9"/>
      <c r="Y10" s="9"/>
      <c r="Z10" s="9"/>
      <c r="AA10" s="9"/>
      <c r="AB10" s="9"/>
      <c r="AC10" s="9"/>
      <c r="AD10" s="9"/>
    </row>
    <row r="11" spans="1:30" x14ac:dyDescent="0.3">
      <c r="A11" s="2"/>
      <c r="B11" s="1"/>
      <c r="C11" s="338"/>
      <c r="D11" s="339"/>
      <c r="E11" s="340"/>
      <c r="F11" s="1"/>
      <c r="G11" s="338"/>
      <c r="H11" s="339"/>
      <c r="I11" s="340"/>
      <c r="J11" s="1"/>
      <c r="K11" s="338"/>
      <c r="L11" s="339"/>
      <c r="M11" s="340"/>
      <c r="N11" s="1"/>
      <c r="O11" s="1"/>
      <c r="P11" s="2"/>
      <c r="Q11" s="9"/>
      <c r="R11" s="9"/>
      <c r="S11" s="9"/>
      <c r="T11" s="9"/>
      <c r="U11" s="9"/>
      <c r="V11" s="9"/>
      <c r="W11" s="9"/>
      <c r="X11" s="9"/>
      <c r="Y11" s="9"/>
      <c r="Z11" s="9"/>
      <c r="AA11" s="9"/>
      <c r="AB11" s="9"/>
      <c r="AC11" s="9"/>
      <c r="AD11" s="9"/>
    </row>
    <row r="12" spans="1:30" x14ac:dyDescent="0.3">
      <c r="A12" s="2"/>
      <c r="B12" s="1"/>
      <c r="C12" s="1"/>
      <c r="D12" s="1"/>
      <c r="E12" s="1"/>
      <c r="F12" s="1"/>
      <c r="G12" s="1"/>
      <c r="H12" s="1"/>
      <c r="I12" s="1"/>
      <c r="J12" s="1"/>
      <c r="K12" s="1"/>
      <c r="L12" s="1"/>
      <c r="M12" s="1"/>
      <c r="N12" s="1"/>
      <c r="O12" s="1"/>
      <c r="P12" s="2"/>
      <c r="Q12" s="9"/>
      <c r="R12" s="9"/>
      <c r="S12" s="9"/>
      <c r="T12" s="9"/>
      <c r="U12" s="9"/>
      <c r="V12" s="9"/>
      <c r="W12" s="9"/>
      <c r="X12" s="9"/>
      <c r="Y12" s="9"/>
      <c r="Z12" s="9"/>
      <c r="AA12" s="9"/>
      <c r="AB12" s="9"/>
      <c r="AC12" s="9"/>
      <c r="AD12" s="9"/>
    </row>
    <row r="13" spans="1:30" x14ac:dyDescent="0.3">
      <c r="A13" s="2"/>
      <c r="B13" s="1"/>
      <c r="C13" s="335" t="str">
        <f>INTRAKURIKULER!$D$11</f>
        <v>BAHASA INDONESIA</v>
      </c>
      <c r="D13" s="336"/>
      <c r="E13" s="337"/>
      <c r="F13" s="1"/>
      <c r="G13" s="335" t="str">
        <f>INTRAKURIKULER!D16</f>
        <v>PJOK</v>
      </c>
      <c r="H13" s="336"/>
      <c r="I13" s="337"/>
      <c r="J13" s="1"/>
      <c r="K13" s="335" t="str">
        <f>INTRAKURIKULER!D21</f>
        <v>AKIDAH AKHLAK</v>
      </c>
      <c r="L13" s="336"/>
      <c r="M13" s="337"/>
      <c r="N13" s="1"/>
      <c r="O13" s="1"/>
      <c r="P13" s="2"/>
      <c r="Q13" s="9"/>
      <c r="R13" s="9"/>
      <c r="S13" s="9"/>
      <c r="T13" s="9"/>
      <c r="U13" s="9"/>
      <c r="V13" s="9"/>
      <c r="W13" s="9"/>
      <c r="X13" s="9"/>
      <c r="Y13" s="9"/>
      <c r="Z13" s="9"/>
      <c r="AA13" s="9"/>
      <c r="AB13" s="9"/>
      <c r="AC13" s="9"/>
      <c r="AD13" s="9"/>
    </row>
    <row r="14" spans="1:30" x14ac:dyDescent="0.3">
      <c r="A14" s="2"/>
      <c r="B14" s="1"/>
      <c r="C14" s="338"/>
      <c r="D14" s="339"/>
      <c r="E14" s="340"/>
      <c r="F14" s="1"/>
      <c r="G14" s="338"/>
      <c r="H14" s="339"/>
      <c r="I14" s="340"/>
      <c r="J14" s="1"/>
      <c r="K14" s="338"/>
      <c r="L14" s="339"/>
      <c r="M14" s="340"/>
      <c r="N14" s="1"/>
      <c r="O14" s="1"/>
      <c r="P14" s="2"/>
      <c r="Q14" s="9"/>
      <c r="R14" s="9"/>
      <c r="S14" s="9"/>
      <c r="T14" s="9"/>
      <c r="U14" s="9"/>
      <c r="V14" s="9"/>
      <c r="W14" s="9"/>
      <c r="X14" s="9"/>
      <c r="Y14" s="9"/>
      <c r="Z14" s="9"/>
      <c r="AA14" s="9"/>
      <c r="AB14" s="9"/>
      <c r="AC14" s="9"/>
      <c r="AD14" s="9"/>
    </row>
    <row r="15" spans="1:30" x14ac:dyDescent="0.3">
      <c r="A15" s="2"/>
      <c r="B15" s="1"/>
      <c r="C15" s="1"/>
      <c r="D15" s="1"/>
      <c r="E15" s="1"/>
      <c r="F15" s="1"/>
      <c r="G15" s="1"/>
      <c r="H15" s="1"/>
      <c r="I15" s="1"/>
      <c r="J15" s="1"/>
      <c r="K15" s="1"/>
      <c r="L15" s="1"/>
      <c r="M15" s="1"/>
      <c r="N15" s="1"/>
      <c r="O15" s="1"/>
      <c r="P15" s="2"/>
      <c r="Q15" s="9"/>
      <c r="R15" s="9"/>
      <c r="S15" s="9"/>
      <c r="T15" s="9"/>
      <c r="U15" s="9"/>
      <c r="V15" s="9"/>
      <c r="W15" s="9"/>
      <c r="X15" s="9"/>
      <c r="Y15" s="9"/>
      <c r="Z15" s="9"/>
      <c r="AA15" s="9"/>
      <c r="AB15" s="9"/>
      <c r="AC15" s="9"/>
      <c r="AD15" s="9"/>
    </row>
    <row r="16" spans="1:30" x14ac:dyDescent="0.3">
      <c r="A16" s="2"/>
      <c r="B16" s="1"/>
      <c r="C16" s="335" t="str">
        <f>INTRAKURIKULER!$D$12</f>
        <v>MATEMATIKA</v>
      </c>
      <c r="D16" s="336"/>
      <c r="E16" s="337"/>
      <c r="F16" s="1"/>
      <c r="G16" s="335" t="str">
        <f>INTRAKURIKULER!D17</f>
        <v>INFORMATIKA</v>
      </c>
      <c r="H16" s="336"/>
      <c r="I16" s="337"/>
      <c r="J16" s="1"/>
      <c r="K16" s="335" t="str">
        <f>INTRAKURIKULER!D22</f>
        <v>BAHASA ARAB</v>
      </c>
      <c r="L16" s="336"/>
      <c r="M16" s="337"/>
      <c r="N16" s="1"/>
      <c r="O16" s="1"/>
      <c r="P16" s="2"/>
      <c r="Q16" s="9"/>
      <c r="R16" s="9"/>
      <c r="S16" s="9"/>
      <c r="T16" s="9"/>
      <c r="U16" s="9"/>
      <c r="V16" s="9"/>
      <c r="W16" s="9"/>
      <c r="X16" s="9"/>
      <c r="Y16" s="9"/>
      <c r="Z16" s="9"/>
      <c r="AA16" s="9"/>
      <c r="AB16" s="9"/>
      <c r="AC16" s="9"/>
      <c r="AD16" s="9"/>
    </row>
    <row r="17" spans="1:30" x14ac:dyDescent="0.3">
      <c r="A17" s="2"/>
      <c r="B17" s="1"/>
      <c r="C17" s="338"/>
      <c r="D17" s="339"/>
      <c r="E17" s="340"/>
      <c r="F17" s="1"/>
      <c r="G17" s="338"/>
      <c r="H17" s="339"/>
      <c r="I17" s="340"/>
      <c r="J17" s="1"/>
      <c r="K17" s="338"/>
      <c r="L17" s="339"/>
      <c r="M17" s="340"/>
      <c r="N17" s="1"/>
      <c r="O17" s="1"/>
      <c r="P17" s="2"/>
      <c r="Q17" s="9"/>
      <c r="R17" s="9"/>
      <c r="S17" s="9"/>
      <c r="T17" s="9"/>
      <c r="U17" s="9"/>
      <c r="V17" s="9"/>
      <c r="W17" s="9"/>
      <c r="X17" s="9"/>
      <c r="Y17" s="9"/>
      <c r="Z17" s="9"/>
      <c r="AA17" s="9"/>
      <c r="AB17" s="9"/>
      <c r="AC17" s="9"/>
      <c r="AD17" s="9"/>
    </row>
    <row r="18" spans="1:30" x14ac:dyDescent="0.3">
      <c r="A18" s="2"/>
      <c r="B18" s="1"/>
      <c r="C18" s="1"/>
      <c r="D18" s="1"/>
      <c r="E18" s="1"/>
      <c r="F18" s="1"/>
      <c r="G18" s="26"/>
      <c r="H18" s="26"/>
      <c r="I18" s="26"/>
      <c r="J18" s="1"/>
      <c r="K18" s="1"/>
      <c r="L18" s="1"/>
      <c r="M18" s="1"/>
      <c r="N18" s="1"/>
      <c r="O18" s="1"/>
      <c r="P18" s="2"/>
      <c r="Q18" s="9"/>
      <c r="R18" s="9"/>
      <c r="S18" s="9"/>
      <c r="T18" s="9"/>
      <c r="U18" s="9"/>
      <c r="V18" s="9"/>
      <c r="W18" s="9"/>
      <c r="X18" s="9"/>
      <c r="Y18" s="9"/>
      <c r="Z18" s="9"/>
      <c r="AA18" s="9"/>
      <c r="AB18" s="9"/>
      <c r="AC18" s="9"/>
      <c r="AD18" s="9"/>
    </row>
    <row r="19" spans="1:30" x14ac:dyDescent="0.3">
      <c r="A19" s="2"/>
      <c r="B19" s="1"/>
      <c r="C19" s="335" t="str">
        <f>INTRAKURIKULER!$D$13</f>
        <v>ILMU PENGETAHUAN ALAM</v>
      </c>
      <c r="D19" s="336"/>
      <c r="E19" s="337"/>
      <c r="F19" s="1"/>
      <c r="G19" s="335" t="str">
        <f>INTRAKURIKULER!D18</f>
        <v>SENI TARI</v>
      </c>
      <c r="H19" s="336"/>
      <c r="I19" s="337"/>
      <c r="J19" s="1"/>
      <c r="K19" s="335" t="str">
        <f>INTRAKURIKULER!D23</f>
        <v>TAHFIDZUL QU'RAN</v>
      </c>
      <c r="L19" s="336"/>
      <c r="M19" s="337"/>
      <c r="N19" s="1"/>
      <c r="O19" s="1"/>
      <c r="P19" s="2"/>
      <c r="Q19" s="9"/>
      <c r="R19" s="9"/>
      <c r="S19" s="9"/>
      <c r="T19" s="9"/>
      <c r="U19" s="9"/>
      <c r="V19" s="9"/>
      <c r="W19" s="9"/>
      <c r="X19" s="9"/>
      <c r="Y19" s="9"/>
      <c r="Z19" s="9"/>
      <c r="AA19" s="9"/>
      <c r="AB19" s="9"/>
      <c r="AC19" s="9"/>
      <c r="AD19" s="9"/>
    </row>
    <row r="20" spans="1:30" x14ac:dyDescent="0.3">
      <c r="A20" s="2"/>
      <c r="B20" s="1"/>
      <c r="C20" s="338"/>
      <c r="D20" s="339"/>
      <c r="E20" s="340"/>
      <c r="F20" s="1"/>
      <c r="G20" s="338"/>
      <c r="H20" s="339"/>
      <c r="I20" s="340"/>
      <c r="J20" s="1"/>
      <c r="K20" s="338"/>
      <c r="L20" s="339"/>
      <c r="M20" s="340"/>
      <c r="N20" s="1"/>
      <c r="O20" s="1"/>
      <c r="P20" s="2"/>
      <c r="Q20" s="9"/>
      <c r="R20" s="9"/>
      <c r="S20" s="9"/>
      <c r="T20" s="9"/>
      <c r="U20" s="9"/>
      <c r="V20" s="9"/>
      <c r="W20" s="9"/>
      <c r="X20" s="9"/>
      <c r="Y20" s="9"/>
      <c r="Z20" s="9"/>
      <c r="AA20" s="9"/>
      <c r="AB20" s="9"/>
      <c r="AC20" s="9"/>
      <c r="AD20" s="9"/>
    </row>
    <row r="21" spans="1:30" x14ac:dyDescent="0.3">
      <c r="A21" s="2"/>
      <c r="B21" s="1"/>
      <c r="C21" s="1"/>
      <c r="D21" s="1"/>
      <c r="E21" s="1"/>
      <c r="F21" s="1"/>
      <c r="G21" s="1"/>
      <c r="H21" s="1"/>
      <c r="I21" s="1"/>
      <c r="J21" s="1"/>
      <c r="K21" s="1"/>
      <c r="L21" s="1"/>
      <c r="M21" s="1"/>
      <c r="N21" s="1"/>
      <c r="O21" s="1"/>
      <c r="P21" s="2"/>
      <c r="Q21" s="9"/>
      <c r="R21" s="9"/>
      <c r="S21" s="9"/>
      <c r="T21" s="9"/>
      <c r="U21" s="9"/>
      <c r="V21" s="9"/>
      <c r="W21" s="9"/>
      <c r="X21" s="9"/>
      <c r="Y21" s="9"/>
      <c r="Z21" s="9"/>
      <c r="AA21" s="9"/>
      <c r="AB21" s="9"/>
      <c r="AC21" s="9"/>
      <c r="AD21" s="9"/>
    </row>
    <row r="22" spans="1:30" x14ac:dyDescent="0.3">
      <c r="A22" s="2"/>
      <c r="B22" s="1"/>
      <c r="C22" s="1"/>
      <c r="D22" s="1"/>
      <c r="E22" s="1"/>
      <c r="F22" s="1"/>
      <c r="G22" s="1"/>
      <c r="H22" s="1"/>
      <c r="I22" s="1"/>
      <c r="J22" s="1"/>
      <c r="K22" s="1"/>
      <c r="L22" s="1"/>
      <c r="M22" s="1"/>
      <c r="N22" s="1"/>
      <c r="O22" s="1"/>
      <c r="P22" s="2"/>
      <c r="Q22" s="9"/>
      <c r="R22" s="9"/>
      <c r="S22" s="9"/>
      <c r="T22" s="9"/>
      <c r="U22" s="9"/>
      <c r="V22" s="9"/>
      <c r="W22" s="9"/>
      <c r="X22" s="9"/>
      <c r="Y22" s="9"/>
      <c r="Z22" s="9"/>
      <c r="AA22" s="9"/>
      <c r="AB22" s="9"/>
      <c r="AC22" s="9"/>
      <c r="AD22" s="9"/>
    </row>
    <row r="23" spans="1:30" x14ac:dyDescent="0.3">
      <c r="A23" s="2"/>
      <c r="B23" s="1"/>
      <c r="C23" s="1"/>
      <c r="D23" s="1"/>
      <c r="E23" s="1"/>
      <c r="F23" s="1"/>
      <c r="G23" s="1"/>
      <c r="H23" s="1"/>
      <c r="I23" s="1"/>
      <c r="J23" s="1"/>
      <c r="K23" s="1"/>
      <c r="L23" s="1"/>
      <c r="M23" s="1"/>
      <c r="N23" s="1"/>
      <c r="O23" s="1"/>
      <c r="P23" s="2"/>
      <c r="Q23" s="9"/>
      <c r="R23" s="9"/>
      <c r="S23" s="9"/>
      <c r="T23" s="9"/>
      <c r="U23" s="9"/>
      <c r="V23" s="9"/>
      <c r="W23" s="9"/>
      <c r="X23" s="9"/>
      <c r="Y23" s="9"/>
      <c r="Z23" s="9"/>
      <c r="AA23" s="9"/>
      <c r="AB23" s="9"/>
      <c r="AC23" s="9"/>
      <c r="AD23" s="9"/>
    </row>
    <row r="24" spans="1:30" x14ac:dyDescent="0.3">
      <c r="A24" s="2"/>
      <c r="B24" s="1"/>
      <c r="C24" s="1"/>
      <c r="D24" s="1"/>
      <c r="E24" s="1"/>
      <c r="F24" s="1"/>
      <c r="G24" s="1"/>
      <c r="H24" s="1"/>
      <c r="I24" s="1"/>
      <c r="J24" s="1"/>
      <c r="K24" s="1"/>
      <c r="L24" s="1"/>
      <c r="M24" s="1"/>
      <c r="N24" s="1"/>
      <c r="O24" s="1"/>
      <c r="P24" s="2"/>
      <c r="Q24" s="9"/>
      <c r="R24" s="9"/>
      <c r="S24" s="9"/>
      <c r="T24" s="9"/>
      <c r="U24" s="9"/>
      <c r="V24" s="9"/>
      <c r="W24" s="9"/>
      <c r="X24" s="9"/>
      <c r="Y24" s="9"/>
      <c r="Z24" s="9"/>
      <c r="AA24" s="9"/>
      <c r="AB24" s="9"/>
      <c r="AC24" s="9"/>
      <c r="AD24" s="9"/>
    </row>
    <row r="25" spans="1:30" x14ac:dyDescent="0.3">
      <c r="A25" s="2"/>
      <c r="B25" s="1"/>
      <c r="C25" s="1"/>
      <c r="D25" s="1"/>
      <c r="E25" s="1"/>
      <c r="F25" s="1"/>
      <c r="G25" s="1"/>
      <c r="H25" s="1"/>
      <c r="I25" s="1"/>
      <c r="J25" s="1"/>
      <c r="K25" s="1"/>
      <c r="L25" s="1"/>
      <c r="M25" s="1"/>
      <c r="N25" s="1"/>
      <c r="O25" s="1"/>
      <c r="P25" s="2"/>
      <c r="Q25" s="9"/>
      <c r="R25" s="9"/>
      <c r="S25" s="9"/>
      <c r="T25" s="9"/>
      <c r="U25" s="9"/>
      <c r="V25" s="9"/>
      <c r="W25" s="9"/>
      <c r="X25" s="9"/>
      <c r="Y25" s="9"/>
      <c r="Z25" s="9"/>
      <c r="AA25" s="9"/>
      <c r="AB25" s="9"/>
      <c r="AC25" s="9"/>
      <c r="AD25" s="9"/>
    </row>
    <row r="26" spans="1:30" x14ac:dyDescent="0.3">
      <c r="A26" s="2"/>
      <c r="B26" s="2"/>
      <c r="C26" s="2"/>
      <c r="D26" s="2"/>
      <c r="E26" s="2"/>
      <c r="F26" s="2"/>
      <c r="G26" s="2"/>
      <c r="H26" s="2"/>
      <c r="I26" s="2"/>
      <c r="J26" s="2"/>
      <c r="K26" s="2"/>
      <c r="L26" s="2"/>
      <c r="M26" s="2"/>
      <c r="N26" s="2"/>
      <c r="O26" s="2"/>
      <c r="P26" s="2"/>
      <c r="Q26" s="9"/>
      <c r="R26" s="9"/>
      <c r="S26" s="9"/>
      <c r="T26" s="9"/>
      <c r="U26" s="9"/>
      <c r="V26" s="9"/>
      <c r="W26" s="9"/>
      <c r="X26" s="9"/>
      <c r="Y26" s="9"/>
      <c r="Z26" s="9"/>
      <c r="AA26" s="9"/>
      <c r="AB26" s="9"/>
      <c r="AC26" s="9"/>
      <c r="AD26" s="9"/>
    </row>
    <row r="27" spans="1:30"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row>
    <row r="28" spans="1:30"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row>
    <row r="29" spans="1:30"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row>
    <row r="30" spans="1:30"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row>
    <row r="31" spans="1:30"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row>
    <row r="32" spans="1:30"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row>
    <row r="33" spans="1:30"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row>
    <row r="34" spans="1:30"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row>
    <row r="35" spans="1:30"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row>
    <row r="36" spans="1:30"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row>
    <row r="37" spans="1:30"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row>
    <row r="38" spans="1:30"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spans="1:30"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spans="1:30"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spans="1:30"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spans="1:30"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spans="1:30"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spans="1:30"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spans="1:30"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spans="1:30"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spans="1:30"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spans="1:30"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row>
    <row r="53" spans="1:30"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row>
    <row r="54" spans="1:30"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row>
  </sheetData>
  <sheetProtection formatCells="0" formatColumns="0" formatRows="0" deleteColumns="0" deleteRows="0"/>
  <mergeCells count="16">
    <mergeCell ref="K19:M20"/>
    <mergeCell ref="B3:O3"/>
    <mergeCell ref="C7:E8"/>
    <mergeCell ref="C10:E11"/>
    <mergeCell ref="C13:E14"/>
    <mergeCell ref="C16:E17"/>
    <mergeCell ref="K7:M8"/>
    <mergeCell ref="K10:M11"/>
    <mergeCell ref="K13:M14"/>
    <mergeCell ref="K16:M17"/>
    <mergeCell ref="C19:E20"/>
    <mergeCell ref="G7:I8"/>
    <mergeCell ref="G10:I11"/>
    <mergeCell ref="G13:I14"/>
    <mergeCell ref="G16:I17"/>
    <mergeCell ref="G19:I20"/>
  </mergeCells>
  <hyperlinks>
    <hyperlink ref="C7:E8" location="'TP 1'!A1" display="'TP 1'!A1" xr:uid="{00000000-0004-0000-0100-000000000000}"/>
    <hyperlink ref="C10:E11" location="'TP 2'!A1" display="'TP 2'!A1" xr:uid="{00000000-0004-0000-0100-000001000000}"/>
    <hyperlink ref="C13:E14" location="'TP 3'!A1" display="'TP 3'!A1" xr:uid="{00000000-0004-0000-0100-000002000000}"/>
    <hyperlink ref="C16:E17" location="'TP 4'!A1" display="'TP 4'!A1" xr:uid="{00000000-0004-0000-0100-000003000000}"/>
    <hyperlink ref="C19:E20" location="'TP 5'!A1" display="'TP 5'!A1" xr:uid="{00000000-0004-0000-0100-000004000000}"/>
    <hyperlink ref="G7:I8" location="'TP 6'!A1" display="'TP 6'!A1" xr:uid="{00000000-0004-0000-0100-000005000000}"/>
    <hyperlink ref="G10:I11" location="'TP 7'!A1" display="'TP 7'!A1" xr:uid="{00000000-0004-0000-0100-000006000000}"/>
    <hyperlink ref="G13:I14" location="'TP 8'!A1" display="'TP 8'!A1" xr:uid="{00000000-0004-0000-0100-000007000000}"/>
    <hyperlink ref="G16:I17" location="'TP 9'!A1" display="'TP 9'!A1" xr:uid="{00000000-0004-0000-0100-000008000000}"/>
    <hyperlink ref="G19:I20" location="'TP 10'!A1" display="'TP 10'!A1" xr:uid="{00000000-0004-0000-0100-000009000000}"/>
    <hyperlink ref="K7:M8" location="'TP 11'!A1" display="'TP 11'!A1" xr:uid="{00000000-0004-0000-0100-00000A000000}"/>
    <hyperlink ref="K10:M11" location="'TP 12'!A1" display="'TP 12'!A1" xr:uid="{00000000-0004-0000-0100-00000B000000}"/>
    <hyperlink ref="K13:M14" location="'TP 13'!A1" display="'TP 13'!A1" xr:uid="{00000000-0004-0000-0100-00000C000000}"/>
    <hyperlink ref="K16:M17" location="'TP 14'!A1" display="'TP 14'!A1" xr:uid="{00000000-0004-0000-0100-00000D000000}"/>
    <hyperlink ref="K19:M20" location="'TP 15'!A1" display="'TP 15'!A1" xr:uid="{00000000-0004-0000-0100-00000E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50"/>
  <sheetViews>
    <sheetView workbookViewId="0"/>
  </sheetViews>
  <sheetFormatPr defaultRowHeight="14.4" x14ac:dyDescent="0.3"/>
  <cols>
    <col min="1" max="1" width="3.88671875" customWidth="1"/>
    <col min="16" max="16" width="4.5546875" customWidth="1"/>
  </cols>
  <sheetData>
    <row r="1" spans="1:30"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row>
    <row r="2" spans="1:30"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row>
    <row r="3" spans="1:30"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row>
    <row r="4" spans="1:30"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row>
    <row r="5" spans="1:30" x14ac:dyDescent="0.3">
      <c r="A5" s="5"/>
      <c r="B5" s="3"/>
      <c r="C5" s="20"/>
      <c r="D5" s="30"/>
      <c r="E5" s="30"/>
      <c r="F5" s="31" t="s">
        <v>5</v>
      </c>
      <c r="G5" s="22"/>
      <c r="H5" s="348" t="str">
        <f>INTRAKURIKULER!D9</f>
        <v>PENDIDIKAN AGAMA ISLAM DAN BUDI PEKERTI</v>
      </c>
      <c r="I5" s="348"/>
      <c r="J5" s="348"/>
      <c r="K5" s="348"/>
      <c r="L5" s="3"/>
      <c r="M5" s="3"/>
      <c r="N5" s="3"/>
      <c r="O5" s="3"/>
      <c r="P5" s="5"/>
      <c r="Q5" s="9"/>
      <c r="R5" s="9"/>
      <c r="S5" s="9"/>
      <c r="T5" s="9"/>
      <c r="U5" s="9"/>
      <c r="V5" s="9"/>
      <c r="W5" s="9"/>
      <c r="X5" s="9"/>
      <c r="Y5" s="9"/>
      <c r="Z5" s="9"/>
      <c r="AA5" s="9"/>
      <c r="AB5" s="9"/>
      <c r="AC5" s="9"/>
      <c r="AD5" s="9"/>
    </row>
    <row r="6" spans="1:30"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row>
    <row r="7" spans="1:30"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row>
    <row r="8" spans="1:30" ht="35.25" customHeight="1" x14ac:dyDescent="0.3">
      <c r="A8" s="5"/>
      <c r="B8" s="3"/>
      <c r="C8" s="29">
        <v>1</v>
      </c>
      <c r="D8" s="343"/>
      <c r="E8" s="344"/>
      <c r="F8" s="344"/>
      <c r="G8" s="344"/>
      <c r="H8" s="344"/>
      <c r="I8" s="344"/>
      <c r="J8" s="344"/>
      <c r="K8" s="344"/>
      <c r="L8" s="344"/>
      <c r="M8" s="344"/>
      <c r="N8" s="345"/>
      <c r="O8" s="3"/>
      <c r="P8" s="5"/>
      <c r="Q8" s="9"/>
      <c r="R8" s="9"/>
      <c r="S8" s="9"/>
      <c r="T8" s="9"/>
      <c r="U8" s="9"/>
      <c r="V8" s="9"/>
      <c r="W8" s="9"/>
      <c r="X8" s="9"/>
      <c r="Y8" s="9"/>
      <c r="Z8" s="9"/>
      <c r="AA8" s="9"/>
      <c r="AB8" s="9"/>
      <c r="AC8" s="9"/>
      <c r="AD8" s="9"/>
    </row>
    <row r="9" spans="1:30" ht="35.25" customHeight="1" x14ac:dyDescent="0.3">
      <c r="A9" s="5"/>
      <c r="B9" s="3"/>
      <c r="C9" s="29">
        <v>2</v>
      </c>
      <c r="D9" s="343"/>
      <c r="E9" s="344"/>
      <c r="F9" s="344"/>
      <c r="G9" s="344"/>
      <c r="H9" s="344"/>
      <c r="I9" s="344"/>
      <c r="J9" s="344"/>
      <c r="K9" s="344"/>
      <c r="L9" s="344"/>
      <c r="M9" s="344"/>
      <c r="N9" s="345"/>
      <c r="O9" s="3"/>
      <c r="P9" s="5"/>
      <c r="Q9" s="9"/>
      <c r="R9" s="9"/>
      <c r="S9" s="9"/>
      <c r="T9" s="9"/>
      <c r="U9" s="9"/>
      <c r="V9" s="9"/>
      <c r="W9" s="9"/>
      <c r="X9" s="9"/>
      <c r="Y9" s="9"/>
      <c r="Z9" s="9"/>
      <c r="AA9" s="9"/>
      <c r="AB9" s="9"/>
      <c r="AC9" s="9"/>
      <c r="AD9" s="9"/>
    </row>
    <row r="10" spans="1:30" ht="35.25" customHeight="1" x14ac:dyDescent="0.3">
      <c r="A10" s="5"/>
      <c r="B10" s="3"/>
      <c r="C10" s="29">
        <v>3</v>
      </c>
      <c r="D10" s="343"/>
      <c r="E10" s="344"/>
      <c r="F10" s="344"/>
      <c r="G10" s="344"/>
      <c r="H10" s="344"/>
      <c r="I10" s="344"/>
      <c r="J10" s="344"/>
      <c r="K10" s="344"/>
      <c r="L10" s="344"/>
      <c r="M10" s="344"/>
      <c r="N10" s="345"/>
      <c r="O10" s="3"/>
      <c r="P10" s="5"/>
      <c r="Q10" s="9"/>
      <c r="R10" s="9"/>
      <c r="S10" s="9"/>
      <c r="T10" s="9"/>
      <c r="U10" s="9"/>
      <c r="V10" s="9"/>
      <c r="W10" s="9"/>
      <c r="X10" s="9"/>
      <c r="Y10" s="9"/>
      <c r="Z10" s="9"/>
      <c r="AA10" s="9"/>
      <c r="AB10" s="9"/>
      <c r="AC10" s="9"/>
      <c r="AD10" s="9"/>
    </row>
    <row r="11" spans="1:30" ht="35.25" customHeight="1" x14ac:dyDescent="0.3">
      <c r="A11" s="5"/>
      <c r="B11" s="3"/>
      <c r="C11" s="29">
        <v>4</v>
      </c>
      <c r="D11" s="343"/>
      <c r="E11" s="344"/>
      <c r="F11" s="344"/>
      <c r="G11" s="344"/>
      <c r="H11" s="344"/>
      <c r="I11" s="344"/>
      <c r="J11" s="344"/>
      <c r="K11" s="344"/>
      <c r="L11" s="344"/>
      <c r="M11" s="344"/>
      <c r="N11" s="345"/>
      <c r="O11" s="3"/>
      <c r="P11" s="5"/>
      <c r="Q11" s="9"/>
      <c r="R11" s="9"/>
      <c r="S11" s="9"/>
      <c r="T11" s="9"/>
      <c r="U11" s="9"/>
      <c r="V11" s="9"/>
      <c r="W11" s="9"/>
      <c r="X11" s="9"/>
      <c r="Y11" s="9"/>
      <c r="Z11" s="9"/>
      <c r="AA11" s="9"/>
      <c r="AB11" s="9"/>
      <c r="AC11" s="9"/>
      <c r="AD11" s="9"/>
    </row>
    <row r="12" spans="1:30" ht="35.25" customHeight="1" x14ac:dyDescent="0.3">
      <c r="A12" s="5"/>
      <c r="B12" s="3"/>
      <c r="C12" s="29">
        <v>5</v>
      </c>
      <c r="D12" s="343"/>
      <c r="E12" s="344"/>
      <c r="F12" s="344"/>
      <c r="G12" s="344"/>
      <c r="H12" s="344"/>
      <c r="I12" s="344"/>
      <c r="J12" s="344"/>
      <c r="K12" s="344"/>
      <c r="L12" s="344"/>
      <c r="M12" s="344"/>
      <c r="N12" s="345"/>
      <c r="O12" s="3"/>
      <c r="P12" s="5"/>
      <c r="Q12" s="9"/>
      <c r="R12" s="9"/>
      <c r="S12" s="9"/>
      <c r="T12" s="9"/>
      <c r="U12" s="9"/>
      <c r="V12" s="9"/>
      <c r="W12" s="9"/>
      <c r="X12" s="9"/>
      <c r="Y12" s="9"/>
      <c r="Z12" s="9"/>
      <c r="AA12" s="9"/>
      <c r="AB12" s="9"/>
      <c r="AC12" s="9"/>
      <c r="AD12" s="9"/>
    </row>
    <row r="13" spans="1:30" ht="35.25" customHeight="1" x14ac:dyDescent="0.3">
      <c r="A13" s="5"/>
      <c r="B13" s="3"/>
      <c r="C13" s="29">
        <v>6</v>
      </c>
      <c r="D13" s="343"/>
      <c r="E13" s="344"/>
      <c r="F13" s="344"/>
      <c r="G13" s="344"/>
      <c r="H13" s="344"/>
      <c r="I13" s="344"/>
      <c r="J13" s="344"/>
      <c r="K13" s="344"/>
      <c r="L13" s="344"/>
      <c r="M13" s="344"/>
      <c r="N13" s="345"/>
      <c r="O13" s="3"/>
      <c r="P13" s="5"/>
      <c r="Q13" s="9"/>
      <c r="R13" s="9"/>
      <c r="S13" s="9"/>
      <c r="T13" s="9"/>
      <c r="U13" s="9"/>
      <c r="V13" s="9"/>
      <c r="W13" s="9"/>
      <c r="X13" s="9"/>
      <c r="Y13" s="9"/>
      <c r="Z13" s="9"/>
      <c r="AA13" s="9"/>
      <c r="AB13" s="9"/>
      <c r="AC13" s="9"/>
      <c r="AD13" s="9"/>
    </row>
    <row r="14" spans="1:30" ht="35.25" customHeight="1" x14ac:dyDescent="0.3">
      <c r="A14" s="5"/>
      <c r="B14" s="3"/>
      <c r="C14" s="29">
        <v>7</v>
      </c>
      <c r="D14" s="343"/>
      <c r="E14" s="344"/>
      <c r="F14" s="344"/>
      <c r="G14" s="344"/>
      <c r="H14" s="344"/>
      <c r="I14" s="344"/>
      <c r="J14" s="344"/>
      <c r="K14" s="344"/>
      <c r="L14" s="344"/>
      <c r="M14" s="344"/>
      <c r="N14" s="345"/>
      <c r="O14" s="3"/>
      <c r="P14" s="5"/>
      <c r="Q14" s="9"/>
      <c r="R14" s="9"/>
      <c r="S14" s="9"/>
      <c r="T14" s="9"/>
      <c r="U14" s="9"/>
      <c r="V14" s="9"/>
      <c r="W14" s="9"/>
      <c r="X14" s="9"/>
      <c r="Y14" s="9"/>
      <c r="Z14" s="9"/>
      <c r="AA14" s="9"/>
      <c r="AB14" s="9"/>
      <c r="AC14" s="9"/>
      <c r="AD14" s="9"/>
    </row>
    <row r="15" spans="1:30" ht="35.25" customHeight="1" x14ac:dyDescent="0.3">
      <c r="A15" s="5"/>
      <c r="B15" s="3"/>
      <c r="C15" s="29">
        <v>8</v>
      </c>
      <c r="D15" s="343"/>
      <c r="E15" s="344"/>
      <c r="F15" s="344"/>
      <c r="G15" s="344"/>
      <c r="H15" s="344"/>
      <c r="I15" s="344"/>
      <c r="J15" s="344"/>
      <c r="K15" s="344"/>
      <c r="L15" s="344"/>
      <c r="M15" s="344"/>
      <c r="N15" s="345"/>
      <c r="O15" s="3"/>
      <c r="P15" s="5"/>
      <c r="Q15" s="9"/>
      <c r="R15" s="9"/>
      <c r="S15" s="9"/>
      <c r="T15" s="9"/>
      <c r="U15" s="9"/>
      <c r="V15" s="9"/>
      <c r="W15" s="9"/>
      <c r="X15" s="9"/>
      <c r="Y15" s="9"/>
      <c r="Z15" s="9"/>
      <c r="AA15" s="9"/>
      <c r="AB15" s="9"/>
      <c r="AC15" s="9"/>
      <c r="AD15" s="9"/>
    </row>
    <row r="16" spans="1:30" ht="35.25" customHeight="1" x14ac:dyDescent="0.3">
      <c r="A16" s="5"/>
      <c r="B16" s="3"/>
      <c r="C16" s="29">
        <v>9</v>
      </c>
      <c r="D16" s="343"/>
      <c r="E16" s="344"/>
      <c r="F16" s="344"/>
      <c r="G16" s="344"/>
      <c r="H16" s="344"/>
      <c r="I16" s="344"/>
      <c r="J16" s="344"/>
      <c r="K16" s="344"/>
      <c r="L16" s="344"/>
      <c r="M16" s="344"/>
      <c r="N16" s="345"/>
      <c r="O16" s="3"/>
      <c r="P16" s="5"/>
      <c r="Q16" s="9"/>
      <c r="R16" s="9"/>
      <c r="S16" s="9"/>
      <c r="T16" s="9"/>
      <c r="U16" s="9"/>
      <c r="V16" s="9"/>
      <c r="W16" s="9"/>
      <c r="X16" s="9"/>
      <c r="Y16" s="9"/>
      <c r="Z16" s="9"/>
      <c r="AA16" s="9"/>
      <c r="AB16" s="9"/>
      <c r="AC16" s="9"/>
      <c r="AD16" s="9"/>
    </row>
    <row r="17" spans="1:30" ht="35.25" customHeight="1" x14ac:dyDescent="0.3">
      <c r="A17" s="5"/>
      <c r="B17" s="3"/>
      <c r="C17" s="29">
        <v>10</v>
      </c>
      <c r="D17" s="343"/>
      <c r="E17" s="344"/>
      <c r="F17" s="344"/>
      <c r="G17" s="344"/>
      <c r="H17" s="344"/>
      <c r="I17" s="344"/>
      <c r="J17" s="344"/>
      <c r="K17" s="344"/>
      <c r="L17" s="344"/>
      <c r="M17" s="344"/>
      <c r="N17" s="345"/>
      <c r="O17" s="3"/>
      <c r="P17" s="5"/>
      <c r="Q17" s="9"/>
      <c r="R17" s="9"/>
      <c r="S17" s="9"/>
      <c r="T17" s="9"/>
      <c r="U17" s="9"/>
      <c r="V17" s="9"/>
      <c r="W17" s="9"/>
      <c r="X17" s="9"/>
      <c r="Y17" s="9"/>
      <c r="Z17" s="9"/>
      <c r="AA17" s="9"/>
      <c r="AB17" s="9"/>
      <c r="AC17" s="9"/>
      <c r="AD17" s="9"/>
    </row>
    <row r="18" spans="1:30" ht="35.25" customHeight="1" x14ac:dyDescent="0.3">
      <c r="A18" s="5"/>
      <c r="B18" s="3"/>
      <c r="C18" s="29">
        <v>11</v>
      </c>
      <c r="D18" s="343"/>
      <c r="E18" s="344"/>
      <c r="F18" s="344"/>
      <c r="G18" s="344"/>
      <c r="H18" s="344"/>
      <c r="I18" s="344"/>
      <c r="J18" s="344"/>
      <c r="K18" s="344"/>
      <c r="L18" s="344"/>
      <c r="M18" s="344"/>
      <c r="N18" s="345"/>
      <c r="O18" s="3"/>
      <c r="P18" s="5"/>
      <c r="Q18" s="9"/>
      <c r="R18" s="9"/>
      <c r="S18" s="9"/>
      <c r="T18" s="9"/>
      <c r="U18" s="9"/>
      <c r="V18" s="9"/>
      <c r="W18" s="9"/>
      <c r="X18" s="9"/>
      <c r="Y18" s="9"/>
      <c r="Z18" s="9"/>
      <c r="AA18" s="9"/>
      <c r="AB18" s="9"/>
      <c r="AC18" s="9"/>
      <c r="AD18" s="9"/>
    </row>
    <row r="19" spans="1:30" ht="35.25" customHeight="1" x14ac:dyDescent="0.3">
      <c r="A19" s="5"/>
      <c r="B19" s="3"/>
      <c r="C19" s="29">
        <v>12</v>
      </c>
      <c r="D19" s="343"/>
      <c r="E19" s="344"/>
      <c r="F19" s="344"/>
      <c r="G19" s="344"/>
      <c r="H19" s="344"/>
      <c r="I19" s="344"/>
      <c r="J19" s="344"/>
      <c r="K19" s="344"/>
      <c r="L19" s="344"/>
      <c r="M19" s="344"/>
      <c r="N19" s="345"/>
      <c r="O19" s="3"/>
      <c r="P19" s="5"/>
      <c r="Q19" s="9"/>
      <c r="R19" s="9"/>
      <c r="S19" s="9"/>
      <c r="T19" s="9"/>
      <c r="U19" s="9"/>
      <c r="V19" s="9"/>
      <c r="W19" s="9"/>
      <c r="X19" s="9"/>
      <c r="Y19" s="9"/>
      <c r="Z19" s="9"/>
      <c r="AA19" s="9"/>
      <c r="AB19" s="9"/>
      <c r="AC19" s="9"/>
      <c r="AD19" s="9"/>
    </row>
    <row r="20" spans="1:30" ht="35.25" customHeight="1" x14ac:dyDescent="0.3">
      <c r="A20" s="5"/>
      <c r="B20" s="3"/>
      <c r="C20" s="29">
        <v>13</v>
      </c>
      <c r="D20" s="343"/>
      <c r="E20" s="344"/>
      <c r="F20" s="344"/>
      <c r="G20" s="344"/>
      <c r="H20" s="344"/>
      <c r="I20" s="344"/>
      <c r="J20" s="344"/>
      <c r="K20" s="344"/>
      <c r="L20" s="344"/>
      <c r="M20" s="344"/>
      <c r="N20" s="345"/>
      <c r="O20" s="3"/>
      <c r="P20" s="5"/>
      <c r="Q20" s="9"/>
      <c r="R20" s="9"/>
      <c r="S20" s="9"/>
      <c r="T20" s="9"/>
      <c r="U20" s="9"/>
      <c r="V20" s="9"/>
      <c r="W20" s="9"/>
      <c r="X20" s="9"/>
      <c r="Y20" s="9"/>
      <c r="Z20" s="9"/>
      <c r="AA20" s="9"/>
      <c r="AB20" s="9"/>
      <c r="AC20" s="9"/>
      <c r="AD20" s="9"/>
    </row>
    <row r="21" spans="1:30" ht="35.25" customHeight="1" x14ac:dyDescent="0.3">
      <c r="A21" s="5"/>
      <c r="B21" s="3"/>
      <c r="C21" s="29">
        <v>14</v>
      </c>
      <c r="D21" s="343"/>
      <c r="E21" s="344"/>
      <c r="F21" s="344"/>
      <c r="G21" s="344"/>
      <c r="H21" s="344"/>
      <c r="I21" s="344"/>
      <c r="J21" s="344"/>
      <c r="K21" s="344"/>
      <c r="L21" s="344"/>
      <c r="M21" s="344"/>
      <c r="N21" s="345"/>
      <c r="O21" s="3"/>
      <c r="P21" s="5"/>
      <c r="Q21" s="9"/>
      <c r="R21" s="9"/>
      <c r="S21" s="9"/>
      <c r="T21" s="9"/>
      <c r="U21" s="9"/>
      <c r="V21" s="9"/>
      <c r="W21" s="9"/>
      <c r="X21" s="9"/>
      <c r="Y21" s="9"/>
      <c r="Z21" s="9"/>
      <c r="AA21" s="9"/>
      <c r="AB21" s="9"/>
      <c r="AC21" s="9"/>
      <c r="AD21" s="9"/>
    </row>
    <row r="22" spans="1:30" ht="35.25" customHeight="1" x14ac:dyDescent="0.3">
      <c r="A22" s="5"/>
      <c r="B22" s="3"/>
      <c r="C22" s="29">
        <v>15</v>
      </c>
      <c r="D22" s="343"/>
      <c r="E22" s="344"/>
      <c r="F22" s="344"/>
      <c r="G22" s="344"/>
      <c r="H22" s="344"/>
      <c r="I22" s="344"/>
      <c r="J22" s="344"/>
      <c r="K22" s="344"/>
      <c r="L22" s="344"/>
      <c r="M22" s="344"/>
      <c r="N22" s="345"/>
      <c r="O22" s="3"/>
      <c r="P22" s="5"/>
      <c r="Q22" s="9"/>
      <c r="R22" s="9"/>
      <c r="S22" s="9"/>
      <c r="T22" s="9"/>
      <c r="U22" s="9"/>
      <c r="V22" s="9"/>
      <c r="W22" s="9"/>
      <c r="X22" s="9"/>
      <c r="Y22" s="9"/>
      <c r="Z22" s="9"/>
      <c r="AA22" s="9"/>
      <c r="AB22" s="9"/>
      <c r="AC22" s="9"/>
      <c r="AD22" s="9"/>
    </row>
    <row r="23" spans="1:30" ht="35.25" customHeight="1" x14ac:dyDescent="0.3">
      <c r="A23" s="5"/>
      <c r="B23" s="3"/>
      <c r="C23" s="29">
        <v>16</v>
      </c>
      <c r="D23" s="343"/>
      <c r="E23" s="344"/>
      <c r="F23" s="344"/>
      <c r="G23" s="344"/>
      <c r="H23" s="344"/>
      <c r="I23" s="344"/>
      <c r="J23" s="344"/>
      <c r="K23" s="344"/>
      <c r="L23" s="344"/>
      <c r="M23" s="344"/>
      <c r="N23" s="345"/>
      <c r="O23" s="3"/>
      <c r="P23" s="5"/>
      <c r="Q23" s="9"/>
      <c r="R23" s="9"/>
      <c r="S23" s="9"/>
      <c r="T23" s="9"/>
      <c r="U23" s="9"/>
      <c r="V23" s="9"/>
      <c r="W23" s="9"/>
      <c r="X23" s="9"/>
      <c r="Y23" s="9"/>
      <c r="Z23" s="9"/>
      <c r="AA23" s="9"/>
      <c r="AB23" s="9"/>
      <c r="AC23" s="9"/>
      <c r="AD23" s="9"/>
    </row>
    <row r="24" spans="1:30" ht="35.25" customHeight="1" x14ac:dyDescent="0.3">
      <c r="A24" s="5"/>
      <c r="B24" s="3"/>
      <c r="C24" s="29">
        <v>17</v>
      </c>
      <c r="D24" s="343"/>
      <c r="E24" s="344"/>
      <c r="F24" s="344"/>
      <c r="G24" s="344"/>
      <c r="H24" s="344"/>
      <c r="I24" s="344"/>
      <c r="J24" s="344"/>
      <c r="K24" s="344"/>
      <c r="L24" s="344"/>
      <c r="M24" s="344"/>
      <c r="N24" s="345"/>
      <c r="O24" s="3"/>
      <c r="P24" s="5"/>
      <c r="Q24" s="9"/>
      <c r="R24" s="9"/>
      <c r="S24" s="9"/>
      <c r="T24" s="9"/>
      <c r="U24" s="9"/>
      <c r="V24" s="9"/>
      <c r="W24" s="9"/>
      <c r="X24" s="9"/>
      <c r="Y24" s="9"/>
      <c r="Z24" s="9"/>
      <c r="AA24" s="9"/>
      <c r="AB24" s="9"/>
      <c r="AC24" s="9"/>
      <c r="AD24" s="9"/>
    </row>
    <row r="25" spans="1:30" ht="35.25" customHeight="1" x14ac:dyDescent="0.3">
      <c r="A25" s="5"/>
      <c r="B25" s="3"/>
      <c r="C25" s="29">
        <v>18</v>
      </c>
      <c r="D25" s="343"/>
      <c r="E25" s="344"/>
      <c r="F25" s="344"/>
      <c r="G25" s="344"/>
      <c r="H25" s="344"/>
      <c r="I25" s="344"/>
      <c r="J25" s="344"/>
      <c r="K25" s="344"/>
      <c r="L25" s="344"/>
      <c r="M25" s="344"/>
      <c r="N25" s="345"/>
      <c r="O25" s="3"/>
      <c r="P25" s="5"/>
      <c r="Q25" s="9"/>
      <c r="R25" s="9"/>
      <c r="S25" s="9"/>
      <c r="T25" s="9"/>
      <c r="U25" s="9"/>
      <c r="V25" s="9"/>
      <c r="W25" s="9"/>
      <c r="X25" s="9"/>
      <c r="Y25" s="9"/>
      <c r="Z25" s="9"/>
      <c r="AA25" s="9"/>
      <c r="AB25" s="9"/>
      <c r="AC25" s="9"/>
      <c r="AD25" s="9"/>
    </row>
    <row r="26" spans="1:30" ht="35.25" customHeight="1" x14ac:dyDescent="0.3">
      <c r="A26" s="5"/>
      <c r="B26" s="3"/>
      <c r="C26" s="29">
        <v>19</v>
      </c>
      <c r="D26" s="343"/>
      <c r="E26" s="344"/>
      <c r="F26" s="344"/>
      <c r="G26" s="344"/>
      <c r="H26" s="344"/>
      <c r="I26" s="344"/>
      <c r="J26" s="344"/>
      <c r="K26" s="344"/>
      <c r="L26" s="344"/>
      <c r="M26" s="344"/>
      <c r="N26" s="345"/>
      <c r="O26" s="3"/>
      <c r="P26" s="5"/>
      <c r="Q26" s="9"/>
      <c r="R26" s="9"/>
      <c r="S26" s="9"/>
      <c r="T26" s="9"/>
      <c r="U26" s="9"/>
      <c r="V26" s="9"/>
      <c r="W26" s="9"/>
      <c r="X26" s="9"/>
      <c r="Y26" s="9"/>
      <c r="Z26" s="9"/>
      <c r="AA26" s="9"/>
      <c r="AB26" s="9"/>
      <c r="AC26" s="9"/>
      <c r="AD26" s="9"/>
    </row>
    <row r="27" spans="1:30" ht="35.25" customHeight="1" x14ac:dyDescent="0.3">
      <c r="A27" s="5"/>
      <c r="B27" s="3"/>
      <c r="C27" s="29">
        <v>20</v>
      </c>
      <c r="D27" s="343"/>
      <c r="E27" s="344"/>
      <c r="F27" s="344"/>
      <c r="G27" s="344"/>
      <c r="H27" s="344"/>
      <c r="I27" s="344"/>
      <c r="J27" s="344"/>
      <c r="K27" s="344"/>
      <c r="L27" s="344"/>
      <c r="M27" s="344"/>
      <c r="N27" s="345"/>
      <c r="O27" s="3"/>
      <c r="P27" s="5"/>
      <c r="Q27" s="9"/>
      <c r="R27" s="9"/>
      <c r="S27" s="9"/>
      <c r="T27" s="9"/>
      <c r="U27" s="9"/>
      <c r="V27" s="9"/>
      <c r="W27" s="9"/>
      <c r="X27" s="9"/>
      <c r="Y27" s="9"/>
      <c r="Z27" s="9"/>
      <c r="AA27" s="9"/>
      <c r="AB27" s="9"/>
      <c r="AC27" s="9"/>
      <c r="AD27" s="9"/>
    </row>
    <row r="28" spans="1:30" ht="35.25" customHeight="1" x14ac:dyDescent="0.3">
      <c r="A28" s="5"/>
      <c r="B28" s="3"/>
      <c r="C28" s="29">
        <v>21</v>
      </c>
      <c r="D28" s="343"/>
      <c r="E28" s="344"/>
      <c r="F28" s="344"/>
      <c r="G28" s="344"/>
      <c r="H28" s="344"/>
      <c r="I28" s="344"/>
      <c r="J28" s="344"/>
      <c r="K28" s="344"/>
      <c r="L28" s="344"/>
      <c r="M28" s="344"/>
      <c r="N28" s="345"/>
      <c r="O28" s="3"/>
      <c r="P28" s="5"/>
      <c r="Q28" s="9"/>
      <c r="R28" s="9"/>
      <c r="S28" s="9"/>
      <c r="T28" s="9"/>
      <c r="U28" s="9"/>
      <c r="V28" s="9"/>
      <c r="W28" s="9"/>
      <c r="X28" s="9"/>
      <c r="Y28" s="9"/>
      <c r="Z28" s="9"/>
      <c r="AA28" s="9"/>
      <c r="AB28" s="9"/>
      <c r="AC28" s="9"/>
      <c r="AD28" s="9"/>
    </row>
    <row r="29" spans="1:30" ht="35.25" customHeight="1" x14ac:dyDescent="0.3">
      <c r="A29" s="5"/>
      <c r="B29" s="3"/>
      <c r="C29" s="29">
        <v>22</v>
      </c>
      <c r="D29" s="343"/>
      <c r="E29" s="344"/>
      <c r="F29" s="344"/>
      <c r="G29" s="344"/>
      <c r="H29" s="344"/>
      <c r="I29" s="344"/>
      <c r="J29" s="344"/>
      <c r="K29" s="344"/>
      <c r="L29" s="344"/>
      <c r="M29" s="344"/>
      <c r="N29" s="345"/>
      <c r="O29" s="3"/>
      <c r="P29" s="5"/>
      <c r="Q29" s="9"/>
      <c r="R29" s="9"/>
      <c r="S29" s="9"/>
      <c r="T29" s="9"/>
      <c r="U29" s="9"/>
      <c r="V29" s="9"/>
      <c r="W29" s="9"/>
      <c r="X29" s="9"/>
      <c r="Y29" s="9"/>
      <c r="Z29" s="9"/>
      <c r="AA29" s="9"/>
      <c r="AB29" s="9"/>
      <c r="AC29" s="9"/>
      <c r="AD29" s="9"/>
    </row>
    <row r="30" spans="1:30" ht="35.25" customHeight="1" x14ac:dyDescent="0.3">
      <c r="A30" s="5"/>
      <c r="B30" s="3"/>
      <c r="C30" s="29">
        <v>23</v>
      </c>
      <c r="D30" s="343"/>
      <c r="E30" s="344"/>
      <c r="F30" s="344"/>
      <c r="G30" s="344"/>
      <c r="H30" s="344"/>
      <c r="I30" s="344"/>
      <c r="J30" s="344"/>
      <c r="K30" s="344"/>
      <c r="L30" s="344"/>
      <c r="M30" s="344"/>
      <c r="N30" s="345"/>
      <c r="O30" s="3"/>
      <c r="P30" s="5"/>
      <c r="Q30" s="9"/>
      <c r="R30" s="9"/>
      <c r="S30" s="9"/>
      <c r="T30" s="9"/>
      <c r="U30" s="9"/>
      <c r="V30" s="9"/>
      <c r="W30" s="9"/>
      <c r="X30" s="9"/>
      <c r="Y30" s="9"/>
      <c r="Z30" s="9"/>
      <c r="AA30" s="9"/>
      <c r="AB30" s="9"/>
      <c r="AC30" s="9"/>
      <c r="AD30" s="9"/>
    </row>
    <row r="31" spans="1:30" ht="35.25" customHeight="1" x14ac:dyDescent="0.3">
      <c r="A31" s="5"/>
      <c r="B31" s="3"/>
      <c r="C31" s="29">
        <v>24</v>
      </c>
      <c r="D31" s="343"/>
      <c r="E31" s="344"/>
      <c r="F31" s="344"/>
      <c r="G31" s="344"/>
      <c r="H31" s="344"/>
      <c r="I31" s="344"/>
      <c r="J31" s="344"/>
      <c r="K31" s="344"/>
      <c r="L31" s="344"/>
      <c r="M31" s="344"/>
      <c r="N31" s="345"/>
      <c r="O31" s="3"/>
      <c r="P31" s="5"/>
      <c r="Q31" s="9"/>
      <c r="R31" s="9"/>
      <c r="S31" s="9"/>
      <c r="T31" s="9"/>
      <c r="U31" s="9"/>
      <c r="V31" s="9"/>
      <c r="W31" s="9"/>
      <c r="X31" s="9"/>
      <c r="Y31" s="9"/>
      <c r="Z31" s="9"/>
      <c r="AA31" s="9"/>
      <c r="AB31" s="9"/>
      <c r="AC31" s="9"/>
      <c r="AD31" s="9"/>
    </row>
    <row r="32" spans="1:30" ht="35.25" customHeight="1" x14ac:dyDescent="0.3">
      <c r="A32" s="5"/>
      <c r="B32" s="3"/>
      <c r="C32" s="29">
        <v>25</v>
      </c>
      <c r="D32" s="343"/>
      <c r="E32" s="344"/>
      <c r="F32" s="344"/>
      <c r="G32" s="344"/>
      <c r="H32" s="344"/>
      <c r="I32" s="344"/>
      <c r="J32" s="344"/>
      <c r="K32" s="344"/>
      <c r="L32" s="344"/>
      <c r="M32" s="344"/>
      <c r="N32" s="345"/>
      <c r="O32" s="3"/>
      <c r="P32" s="5"/>
      <c r="Q32" s="9"/>
      <c r="R32" s="9"/>
      <c r="S32" s="9"/>
      <c r="T32" s="9"/>
      <c r="U32" s="9"/>
      <c r="V32" s="9"/>
      <c r="W32" s="9"/>
      <c r="X32" s="9"/>
      <c r="Y32" s="9"/>
      <c r="Z32" s="9"/>
      <c r="AA32" s="9"/>
      <c r="AB32" s="9"/>
      <c r="AC32" s="9"/>
      <c r="AD32" s="9"/>
    </row>
    <row r="33" spans="1:30"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row>
    <row r="34" spans="1:30"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row>
    <row r="35" spans="1:30"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row>
    <row r="36" spans="1:30"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row>
    <row r="37" spans="1:30"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row>
    <row r="38" spans="1:30"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spans="1:30"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spans="1:30"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spans="1:30"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spans="1:30"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spans="1:30"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spans="1:30"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spans="1:30"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spans="1:30"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sheetData>
  <mergeCells count="28">
    <mergeCell ref="B3:O3"/>
    <mergeCell ref="D7:N7"/>
    <mergeCell ref="H5:K5"/>
    <mergeCell ref="D8:N8"/>
    <mergeCell ref="D9:N9"/>
    <mergeCell ref="D10:N10"/>
    <mergeCell ref="D11:N11"/>
    <mergeCell ref="D12:N12"/>
    <mergeCell ref="D13:N13"/>
    <mergeCell ref="D14:N14"/>
    <mergeCell ref="D15:N15"/>
    <mergeCell ref="D16:N16"/>
    <mergeCell ref="D17:N17"/>
    <mergeCell ref="D18:N18"/>
    <mergeCell ref="D19:N19"/>
    <mergeCell ref="D20:N20"/>
    <mergeCell ref="D32:N32"/>
    <mergeCell ref="D31:N31"/>
    <mergeCell ref="D30:N30"/>
    <mergeCell ref="D29:N29"/>
    <mergeCell ref="D28:N28"/>
    <mergeCell ref="D27:N27"/>
    <mergeCell ref="D26:N26"/>
    <mergeCell ref="D25:N25"/>
    <mergeCell ref="D24:N24"/>
    <mergeCell ref="D23:N23"/>
    <mergeCell ref="D22:N22"/>
    <mergeCell ref="D21:N2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G54"/>
  <sheetViews>
    <sheetView showGridLines="0" workbookViewId="0"/>
  </sheetViews>
  <sheetFormatPr defaultRowHeight="14.4" x14ac:dyDescent="0.3"/>
  <cols>
    <col min="1" max="1" width="3.88671875" customWidth="1"/>
    <col min="16" max="16" width="4.5546875" customWidth="1"/>
  </cols>
  <sheetData>
    <row r="1" spans="1:33"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row>
    <row r="2" spans="1:33"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row>
    <row r="3" spans="1:33"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row>
    <row r="4" spans="1:33"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row>
    <row r="5" spans="1:33" x14ac:dyDescent="0.3">
      <c r="A5" s="5"/>
      <c r="B5" s="3"/>
      <c r="C5" s="20"/>
      <c r="D5" s="30"/>
      <c r="E5" s="30"/>
      <c r="F5" s="31" t="s">
        <v>5</v>
      </c>
      <c r="G5" s="22"/>
      <c r="H5" s="348" t="str">
        <f>INTRAKURIKULER!D10</f>
        <v>PPKN</v>
      </c>
      <c r="I5" s="348"/>
      <c r="J5" s="348"/>
      <c r="K5" s="348"/>
      <c r="L5" s="3"/>
      <c r="M5" s="3"/>
      <c r="N5" s="3"/>
      <c r="O5" s="3"/>
      <c r="P5" s="5"/>
      <c r="Q5" s="9"/>
      <c r="R5" s="9"/>
      <c r="S5" s="9"/>
      <c r="T5" s="9"/>
      <c r="U5" s="9"/>
      <c r="V5" s="9"/>
      <c r="W5" s="9"/>
      <c r="X5" s="9"/>
      <c r="Y5" s="9"/>
      <c r="Z5" s="9"/>
      <c r="AA5" s="9"/>
      <c r="AB5" s="9"/>
      <c r="AC5" s="9"/>
      <c r="AD5" s="9"/>
      <c r="AE5" s="9"/>
      <c r="AF5" s="9"/>
      <c r="AG5" s="9"/>
    </row>
    <row r="6" spans="1:33"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row>
    <row r="7" spans="1:33"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row>
    <row r="8" spans="1:33" ht="35.25" customHeight="1" x14ac:dyDescent="0.3">
      <c r="A8" s="5"/>
      <c r="B8" s="3"/>
      <c r="C8" s="29">
        <v>1</v>
      </c>
      <c r="D8" s="229"/>
      <c r="E8" s="230"/>
      <c r="F8" s="230"/>
      <c r="G8" s="230"/>
      <c r="H8" s="230"/>
      <c r="I8" s="230"/>
      <c r="J8" s="230"/>
      <c r="K8" s="230"/>
      <c r="L8" s="230"/>
      <c r="M8" s="230"/>
      <c r="N8" s="231"/>
      <c r="O8" s="3"/>
      <c r="P8" s="5"/>
      <c r="Q8" s="9"/>
      <c r="R8" s="9"/>
      <c r="S8" s="9"/>
      <c r="T8" s="9"/>
      <c r="U8" s="9"/>
      <c r="V8" s="9"/>
      <c r="W8" s="9"/>
      <c r="X8" s="9"/>
      <c r="Y8" s="9"/>
      <c r="Z8" s="9"/>
      <c r="AA8" s="9"/>
      <c r="AB8" s="9"/>
      <c r="AC8" s="9"/>
      <c r="AD8" s="9"/>
      <c r="AE8" s="9"/>
      <c r="AF8" s="9"/>
      <c r="AG8" s="9"/>
    </row>
    <row r="9" spans="1:33" ht="35.25" customHeight="1" x14ac:dyDescent="0.3">
      <c r="A9" s="5"/>
      <c r="B9" s="3"/>
      <c r="C9" s="29">
        <v>2</v>
      </c>
      <c r="D9" s="229"/>
      <c r="E9" s="230"/>
      <c r="F9" s="230"/>
      <c r="G9" s="230"/>
      <c r="H9" s="230"/>
      <c r="I9" s="230"/>
      <c r="J9" s="230"/>
      <c r="K9" s="230"/>
      <c r="L9" s="230"/>
      <c r="M9" s="230"/>
      <c r="N9" s="231"/>
      <c r="O9" s="3"/>
      <c r="P9" s="5"/>
      <c r="Q9" s="9"/>
      <c r="R9" s="9"/>
      <c r="S9" s="9"/>
      <c r="T9" s="9"/>
      <c r="U9" s="9"/>
      <c r="V9" s="9"/>
      <c r="W9" s="9"/>
      <c r="X9" s="9"/>
      <c r="Y9" s="9"/>
      <c r="Z9" s="9"/>
      <c r="AA9" s="9"/>
      <c r="AB9" s="9"/>
      <c r="AC9" s="9"/>
      <c r="AD9" s="9"/>
      <c r="AE9" s="9"/>
      <c r="AF9" s="9"/>
      <c r="AG9" s="9"/>
    </row>
    <row r="10" spans="1:33" ht="35.25" customHeight="1" x14ac:dyDescent="0.3">
      <c r="A10" s="5"/>
      <c r="B10" s="3"/>
      <c r="C10" s="29">
        <v>3</v>
      </c>
      <c r="D10" s="229"/>
      <c r="E10" s="230"/>
      <c r="F10" s="230"/>
      <c r="G10" s="230"/>
      <c r="H10" s="230"/>
      <c r="I10" s="230"/>
      <c r="J10" s="230"/>
      <c r="K10" s="230"/>
      <c r="L10" s="230"/>
      <c r="M10" s="230"/>
      <c r="N10" s="231"/>
      <c r="O10" s="3"/>
      <c r="P10" s="5"/>
      <c r="Q10" s="9"/>
      <c r="R10" s="9"/>
      <c r="S10" s="9"/>
      <c r="T10" s="9"/>
      <c r="U10" s="9"/>
      <c r="V10" s="9"/>
      <c r="W10" s="9"/>
      <c r="X10" s="9"/>
      <c r="Y10" s="9"/>
      <c r="Z10" s="9"/>
      <c r="AA10" s="9"/>
      <c r="AB10" s="9"/>
      <c r="AC10" s="9"/>
      <c r="AD10" s="9"/>
      <c r="AE10" s="9"/>
      <c r="AF10" s="9"/>
      <c r="AG10" s="9"/>
    </row>
    <row r="11" spans="1:33" ht="35.25" customHeight="1" x14ac:dyDescent="0.3">
      <c r="A11" s="5"/>
      <c r="B11" s="3"/>
      <c r="C11" s="29">
        <v>4</v>
      </c>
      <c r="D11" s="229"/>
      <c r="E11" s="230"/>
      <c r="F11" s="230"/>
      <c r="G11" s="230"/>
      <c r="H11" s="230"/>
      <c r="I11" s="230"/>
      <c r="J11" s="230"/>
      <c r="K11" s="230"/>
      <c r="L11" s="230"/>
      <c r="M11" s="230"/>
      <c r="N11" s="231"/>
      <c r="O11" s="3"/>
      <c r="P11" s="5"/>
      <c r="Q11" s="9"/>
      <c r="R11" s="9"/>
      <c r="S11" s="9"/>
      <c r="T11" s="9"/>
      <c r="U11" s="9"/>
      <c r="V11" s="9"/>
      <c r="W11" s="9"/>
      <c r="X11" s="9"/>
      <c r="Y11" s="9"/>
      <c r="Z11" s="9"/>
      <c r="AA11" s="9"/>
      <c r="AB11" s="9"/>
      <c r="AC11" s="9"/>
      <c r="AD11" s="9"/>
      <c r="AE11" s="9"/>
      <c r="AF11" s="9"/>
      <c r="AG11" s="9"/>
    </row>
    <row r="12" spans="1:33" ht="35.25" customHeight="1" x14ac:dyDescent="0.3">
      <c r="A12" s="5"/>
      <c r="B12" s="3"/>
      <c r="C12" s="29">
        <v>5</v>
      </c>
      <c r="D12" s="229"/>
      <c r="E12" s="230"/>
      <c r="F12" s="230"/>
      <c r="G12" s="230"/>
      <c r="H12" s="230"/>
      <c r="I12" s="230"/>
      <c r="J12" s="230"/>
      <c r="K12" s="230"/>
      <c r="L12" s="230"/>
      <c r="M12" s="230"/>
      <c r="N12" s="231"/>
      <c r="O12" s="3"/>
      <c r="P12" s="5"/>
      <c r="Q12" s="9"/>
      <c r="R12" s="9"/>
      <c r="S12" s="9"/>
      <c r="T12" s="9"/>
      <c r="U12" s="9"/>
      <c r="V12" s="9"/>
      <c r="W12" s="9"/>
      <c r="X12" s="9"/>
      <c r="Y12" s="9"/>
      <c r="Z12" s="9"/>
      <c r="AA12" s="9"/>
      <c r="AB12" s="9"/>
      <c r="AC12" s="9"/>
      <c r="AD12" s="9"/>
      <c r="AE12" s="9"/>
      <c r="AF12" s="9"/>
      <c r="AG12" s="9"/>
    </row>
    <row r="13" spans="1:33" ht="35.25" customHeight="1" x14ac:dyDescent="0.3">
      <c r="A13" s="5"/>
      <c r="B13" s="3"/>
      <c r="C13" s="29">
        <v>6</v>
      </c>
      <c r="D13" s="229"/>
      <c r="E13" s="230"/>
      <c r="F13" s="230"/>
      <c r="G13" s="230"/>
      <c r="H13" s="230"/>
      <c r="I13" s="230"/>
      <c r="J13" s="230"/>
      <c r="K13" s="230"/>
      <c r="L13" s="230"/>
      <c r="M13" s="230"/>
      <c r="N13" s="231"/>
      <c r="O13" s="3"/>
      <c r="P13" s="5"/>
      <c r="Q13" s="9"/>
      <c r="R13" s="9"/>
      <c r="S13" s="9"/>
      <c r="T13" s="9"/>
      <c r="U13" s="9"/>
      <c r="V13" s="9"/>
      <c r="W13" s="9"/>
      <c r="X13" s="9"/>
      <c r="Y13" s="9"/>
      <c r="Z13" s="9"/>
      <c r="AA13" s="9"/>
      <c r="AB13" s="9"/>
      <c r="AC13" s="9"/>
      <c r="AD13" s="9"/>
      <c r="AE13" s="9"/>
      <c r="AF13" s="9"/>
      <c r="AG13" s="9"/>
    </row>
    <row r="14" spans="1:33" ht="35.25" customHeight="1" x14ac:dyDescent="0.3">
      <c r="A14" s="5"/>
      <c r="B14" s="3"/>
      <c r="C14" s="29">
        <v>7</v>
      </c>
      <c r="D14" s="229"/>
      <c r="E14" s="230"/>
      <c r="F14" s="230"/>
      <c r="G14" s="230"/>
      <c r="H14" s="230"/>
      <c r="I14" s="230"/>
      <c r="J14" s="230"/>
      <c r="K14" s="230"/>
      <c r="L14" s="230"/>
      <c r="M14" s="230"/>
      <c r="N14" s="231"/>
      <c r="O14" s="3"/>
      <c r="P14" s="5"/>
      <c r="Q14" s="9"/>
      <c r="R14" s="9"/>
      <c r="S14" s="9"/>
      <c r="T14" s="9"/>
      <c r="U14" s="9"/>
      <c r="V14" s="9"/>
      <c r="W14" s="9"/>
      <c r="X14" s="9"/>
      <c r="Y14" s="9"/>
      <c r="Z14" s="9"/>
      <c r="AA14" s="9"/>
      <c r="AB14" s="9"/>
      <c r="AC14" s="9"/>
      <c r="AD14" s="9"/>
      <c r="AE14" s="9"/>
      <c r="AF14" s="9"/>
      <c r="AG14" s="9"/>
    </row>
    <row r="15" spans="1:33" ht="35.25" customHeight="1" x14ac:dyDescent="0.3">
      <c r="A15" s="5"/>
      <c r="B15" s="3"/>
      <c r="C15" s="29">
        <v>8</v>
      </c>
      <c r="D15" s="229"/>
      <c r="E15" s="230"/>
      <c r="F15" s="230"/>
      <c r="G15" s="230"/>
      <c r="H15" s="230"/>
      <c r="I15" s="230"/>
      <c r="J15" s="230"/>
      <c r="K15" s="230"/>
      <c r="L15" s="230"/>
      <c r="M15" s="230"/>
      <c r="N15" s="231"/>
      <c r="O15" s="3"/>
      <c r="P15" s="5"/>
      <c r="Q15" s="9"/>
      <c r="R15" s="9"/>
      <c r="S15" s="9"/>
      <c r="T15" s="9"/>
      <c r="U15" s="9"/>
      <c r="V15" s="9"/>
      <c r="W15" s="9"/>
      <c r="X15" s="9"/>
      <c r="Y15" s="9"/>
      <c r="Z15" s="9"/>
      <c r="AA15" s="9"/>
      <c r="AB15" s="9"/>
      <c r="AC15" s="9"/>
      <c r="AD15" s="9"/>
      <c r="AE15" s="9"/>
      <c r="AF15" s="9"/>
      <c r="AG15" s="9"/>
    </row>
    <row r="16" spans="1:33" ht="35.25" customHeight="1" x14ac:dyDescent="0.3">
      <c r="A16" s="5"/>
      <c r="B16" s="3"/>
      <c r="C16" s="29">
        <v>9</v>
      </c>
      <c r="D16" s="229"/>
      <c r="E16" s="230"/>
      <c r="F16" s="230"/>
      <c r="G16" s="230"/>
      <c r="H16" s="230"/>
      <c r="I16" s="230"/>
      <c r="J16" s="230"/>
      <c r="K16" s="230"/>
      <c r="L16" s="230"/>
      <c r="M16" s="230"/>
      <c r="N16" s="231"/>
      <c r="O16" s="3"/>
      <c r="P16" s="5"/>
      <c r="Q16" s="9"/>
      <c r="R16" s="9"/>
      <c r="S16" s="9"/>
      <c r="T16" s="9"/>
      <c r="U16" s="9"/>
      <c r="V16" s="9"/>
      <c r="W16" s="9"/>
      <c r="X16" s="9"/>
      <c r="Y16" s="9"/>
      <c r="Z16" s="9"/>
      <c r="AA16" s="9"/>
      <c r="AB16" s="9"/>
      <c r="AC16" s="9"/>
      <c r="AD16" s="9"/>
      <c r="AE16" s="9"/>
      <c r="AF16" s="9"/>
      <c r="AG16" s="9"/>
    </row>
    <row r="17" spans="1:33" ht="35.25" customHeight="1" x14ac:dyDescent="0.3">
      <c r="A17" s="5"/>
      <c r="B17" s="3"/>
      <c r="C17" s="29">
        <v>10</v>
      </c>
      <c r="D17" s="229"/>
      <c r="E17" s="230"/>
      <c r="F17" s="230"/>
      <c r="G17" s="230"/>
      <c r="H17" s="230"/>
      <c r="I17" s="230"/>
      <c r="J17" s="230"/>
      <c r="K17" s="230"/>
      <c r="L17" s="230"/>
      <c r="M17" s="230"/>
      <c r="N17" s="231"/>
      <c r="O17" s="3"/>
      <c r="P17" s="5"/>
      <c r="Q17" s="9"/>
      <c r="R17" s="9"/>
      <c r="S17" s="9"/>
      <c r="T17" s="9"/>
      <c r="U17" s="9"/>
      <c r="V17" s="9"/>
      <c r="W17" s="9"/>
      <c r="X17" s="9"/>
      <c r="Y17" s="9"/>
      <c r="Z17" s="9"/>
      <c r="AA17" s="9"/>
      <c r="AB17" s="9"/>
      <c r="AC17" s="9"/>
      <c r="AD17" s="9"/>
      <c r="AE17" s="9"/>
      <c r="AF17" s="9"/>
      <c r="AG17" s="9"/>
    </row>
    <row r="18" spans="1:33" ht="35.25" customHeight="1" x14ac:dyDescent="0.3">
      <c r="A18" s="5"/>
      <c r="B18" s="3"/>
      <c r="C18" s="29">
        <v>11</v>
      </c>
      <c r="D18" s="229"/>
      <c r="E18" s="230"/>
      <c r="F18" s="230"/>
      <c r="G18" s="230"/>
      <c r="H18" s="230"/>
      <c r="I18" s="230"/>
      <c r="J18" s="230"/>
      <c r="K18" s="230"/>
      <c r="L18" s="230"/>
      <c r="M18" s="230"/>
      <c r="N18" s="231"/>
      <c r="O18" s="3"/>
      <c r="P18" s="5"/>
      <c r="Q18" s="9"/>
      <c r="R18" s="9"/>
      <c r="S18" s="9"/>
      <c r="T18" s="9"/>
      <c r="U18" s="9"/>
      <c r="V18" s="9"/>
      <c r="W18" s="9"/>
      <c r="X18" s="9"/>
      <c r="Y18" s="9"/>
      <c r="Z18" s="9"/>
      <c r="AA18" s="9"/>
      <c r="AB18" s="9"/>
      <c r="AC18" s="9"/>
      <c r="AD18" s="9"/>
      <c r="AE18" s="9"/>
      <c r="AF18" s="9"/>
      <c r="AG18" s="9"/>
    </row>
    <row r="19" spans="1:33" ht="35.25" customHeight="1" x14ac:dyDescent="0.3">
      <c r="A19" s="5"/>
      <c r="B19" s="3"/>
      <c r="C19" s="29">
        <v>12</v>
      </c>
      <c r="D19" s="229"/>
      <c r="E19" s="230"/>
      <c r="F19" s="230"/>
      <c r="G19" s="230"/>
      <c r="H19" s="230"/>
      <c r="I19" s="230"/>
      <c r="J19" s="230"/>
      <c r="K19" s="230"/>
      <c r="L19" s="230"/>
      <c r="M19" s="230"/>
      <c r="N19" s="231"/>
      <c r="O19" s="3"/>
      <c r="P19" s="5"/>
      <c r="Q19" s="9"/>
      <c r="R19" s="9"/>
      <c r="S19" s="9"/>
      <c r="T19" s="9"/>
      <c r="U19" s="9"/>
      <c r="V19" s="9"/>
      <c r="W19" s="9"/>
      <c r="X19" s="9"/>
      <c r="Y19" s="9"/>
      <c r="Z19" s="9"/>
      <c r="AA19" s="9"/>
      <c r="AB19" s="9"/>
      <c r="AC19" s="9"/>
      <c r="AD19" s="9"/>
      <c r="AE19" s="9"/>
      <c r="AF19" s="9"/>
      <c r="AG19" s="9"/>
    </row>
    <row r="20" spans="1:33" ht="35.25" customHeight="1" x14ac:dyDescent="0.3">
      <c r="A20" s="5"/>
      <c r="B20" s="3"/>
      <c r="C20" s="29">
        <v>13</v>
      </c>
      <c r="D20" s="229"/>
      <c r="E20" s="230"/>
      <c r="F20" s="230"/>
      <c r="G20" s="230"/>
      <c r="H20" s="230"/>
      <c r="I20" s="230"/>
      <c r="J20" s="230"/>
      <c r="K20" s="230"/>
      <c r="L20" s="230"/>
      <c r="M20" s="230"/>
      <c r="N20" s="231"/>
      <c r="O20" s="3"/>
      <c r="P20" s="5"/>
      <c r="Q20" s="9"/>
      <c r="R20" s="9"/>
      <c r="S20" s="9"/>
      <c r="T20" s="9"/>
      <c r="U20" s="9"/>
      <c r="V20" s="9"/>
      <c r="W20" s="9"/>
      <c r="X20" s="9"/>
      <c r="Y20" s="9"/>
      <c r="Z20" s="9"/>
      <c r="AA20" s="9"/>
      <c r="AB20" s="9"/>
      <c r="AC20" s="9"/>
      <c r="AD20" s="9"/>
      <c r="AE20" s="9"/>
      <c r="AF20" s="9"/>
      <c r="AG20" s="9"/>
    </row>
    <row r="21" spans="1:33" ht="35.25" customHeight="1" x14ac:dyDescent="0.3">
      <c r="A21" s="5"/>
      <c r="B21" s="3"/>
      <c r="C21" s="29">
        <v>14</v>
      </c>
      <c r="D21" s="229"/>
      <c r="E21" s="230"/>
      <c r="F21" s="230"/>
      <c r="G21" s="230"/>
      <c r="H21" s="230"/>
      <c r="I21" s="230"/>
      <c r="J21" s="230"/>
      <c r="K21" s="230"/>
      <c r="L21" s="230"/>
      <c r="M21" s="230"/>
      <c r="N21" s="231"/>
      <c r="O21" s="3"/>
      <c r="P21" s="5"/>
      <c r="Q21" s="9"/>
      <c r="R21" s="9"/>
      <c r="S21" s="9"/>
      <c r="T21" s="9"/>
      <c r="U21" s="9"/>
      <c r="V21" s="9"/>
      <c r="W21" s="9"/>
      <c r="X21" s="9"/>
      <c r="Y21" s="9"/>
      <c r="Z21" s="9"/>
      <c r="AA21" s="9"/>
      <c r="AB21" s="9"/>
      <c r="AC21" s="9"/>
      <c r="AD21" s="9"/>
      <c r="AE21" s="9"/>
      <c r="AF21" s="9"/>
      <c r="AG21" s="9"/>
    </row>
    <row r="22" spans="1:33" ht="35.25" customHeight="1" x14ac:dyDescent="0.3">
      <c r="A22" s="5"/>
      <c r="B22" s="3"/>
      <c r="C22" s="29">
        <v>15</v>
      </c>
      <c r="D22" s="229"/>
      <c r="E22" s="230"/>
      <c r="F22" s="230"/>
      <c r="G22" s="230"/>
      <c r="H22" s="230"/>
      <c r="I22" s="230"/>
      <c r="J22" s="230"/>
      <c r="K22" s="230"/>
      <c r="L22" s="230"/>
      <c r="M22" s="230"/>
      <c r="N22" s="231"/>
      <c r="O22" s="3"/>
      <c r="P22" s="5"/>
      <c r="Q22" s="9"/>
      <c r="R22" s="9"/>
      <c r="S22" s="9"/>
      <c r="T22" s="9"/>
      <c r="U22" s="9"/>
      <c r="V22" s="9"/>
      <c r="W22" s="9"/>
      <c r="X22" s="9"/>
      <c r="Y22" s="9"/>
      <c r="Z22" s="9"/>
      <c r="AA22" s="9"/>
      <c r="AB22" s="9"/>
      <c r="AC22" s="9"/>
      <c r="AD22" s="9"/>
      <c r="AE22" s="9"/>
      <c r="AF22" s="9"/>
      <c r="AG22" s="9"/>
    </row>
    <row r="23" spans="1:33" ht="35.25" customHeight="1" x14ac:dyDescent="0.3">
      <c r="A23" s="5"/>
      <c r="B23" s="3"/>
      <c r="C23" s="29">
        <v>16</v>
      </c>
      <c r="D23" s="229"/>
      <c r="E23" s="230"/>
      <c r="F23" s="230"/>
      <c r="G23" s="230"/>
      <c r="H23" s="230"/>
      <c r="I23" s="230"/>
      <c r="J23" s="230"/>
      <c r="K23" s="230"/>
      <c r="L23" s="230"/>
      <c r="M23" s="230"/>
      <c r="N23" s="231"/>
      <c r="O23" s="3"/>
      <c r="P23" s="5"/>
      <c r="Q23" s="9"/>
      <c r="R23" s="9"/>
      <c r="S23" s="9"/>
      <c r="T23" s="9"/>
      <c r="U23" s="9"/>
      <c r="V23" s="9"/>
      <c r="W23" s="9"/>
      <c r="X23" s="9"/>
      <c r="Y23" s="9"/>
      <c r="Z23" s="9"/>
      <c r="AA23" s="9"/>
      <c r="AB23" s="9"/>
      <c r="AC23" s="9"/>
      <c r="AD23" s="9"/>
      <c r="AE23" s="9"/>
      <c r="AF23" s="9"/>
      <c r="AG23" s="9"/>
    </row>
    <row r="24" spans="1:33" ht="35.25" customHeight="1" x14ac:dyDescent="0.3">
      <c r="A24" s="5"/>
      <c r="B24" s="3"/>
      <c r="C24" s="29">
        <v>17</v>
      </c>
      <c r="D24" s="229"/>
      <c r="E24" s="230"/>
      <c r="F24" s="230"/>
      <c r="G24" s="230"/>
      <c r="H24" s="230"/>
      <c r="I24" s="230"/>
      <c r="J24" s="230"/>
      <c r="K24" s="230"/>
      <c r="L24" s="230"/>
      <c r="M24" s="230"/>
      <c r="N24" s="231"/>
      <c r="O24" s="3"/>
      <c r="P24" s="5"/>
      <c r="Q24" s="9"/>
      <c r="R24" s="9"/>
      <c r="S24" s="9"/>
      <c r="T24" s="9"/>
      <c r="U24" s="9"/>
      <c r="V24" s="9"/>
      <c r="W24" s="9"/>
      <c r="X24" s="9"/>
      <c r="Y24" s="9"/>
      <c r="Z24" s="9"/>
      <c r="AA24" s="9"/>
      <c r="AB24" s="9"/>
      <c r="AC24" s="9"/>
      <c r="AD24" s="9"/>
      <c r="AE24" s="9"/>
      <c r="AF24" s="9"/>
      <c r="AG24" s="9"/>
    </row>
    <row r="25" spans="1:33" ht="35.25" customHeight="1" x14ac:dyDescent="0.3">
      <c r="A25" s="5"/>
      <c r="B25" s="3"/>
      <c r="C25" s="29">
        <v>18</v>
      </c>
      <c r="D25" s="229"/>
      <c r="E25" s="230"/>
      <c r="F25" s="230"/>
      <c r="G25" s="230"/>
      <c r="H25" s="230"/>
      <c r="I25" s="230"/>
      <c r="J25" s="230"/>
      <c r="K25" s="230"/>
      <c r="L25" s="230"/>
      <c r="M25" s="230"/>
      <c r="N25" s="231"/>
      <c r="O25" s="3"/>
      <c r="P25" s="5"/>
      <c r="Q25" s="9"/>
      <c r="R25" s="9"/>
      <c r="S25" s="9"/>
      <c r="T25" s="9"/>
      <c r="U25" s="9"/>
      <c r="V25" s="9"/>
      <c r="W25" s="9"/>
      <c r="X25" s="9"/>
      <c r="Y25" s="9"/>
      <c r="Z25" s="9"/>
      <c r="AA25" s="9"/>
      <c r="AB25" s="9"/>
      <c r="AC25" s="9"/>
      <c r="AD25" s="9"/>
      <c r="AE25" s="9"/>
      <c r="AF25" s="9"/>
      <c r="AG25" s="9"/>
    </row>
    <row r="26" spans="1:33" ht="35.25" customHeight="1" x14ac:dyDescent="0.3">
      <c r="A26" s="5"/>
      <c r="B26" s="3"/>
      <c r="C26" s="29">
        <v>19</v>
      </c>
      <c r="D26" s="229"/>
      <c r="E26" s="230"/>
      <c r="F26" s="230"/>
      <c r="G26" s="230"/>
      <c r="H26" s="230"/>
      <c r="I26" s="230"/>
      <c r="J26" s="230"/>
      <c r="K26" s="230"/>
      <c r="L26" s="230"/>
      <c r="M26" s="230"/>
      <c r="N26" s="231"/>
      <c r="O26" s="3"/>
      <c r="P26" s="5"/>
      <c r="Q26" s="9"/>
      <c r="R26" s="9"/>
      <c r="S26" s="9"/>
      <c r="T26" s="9"/>
      <c r="U26" s="9"/>
      <c r="V26" s="9"/>
      <c r="W26" s="9"/>
      <c r="X26" s="9"/>
      <c r="Y26" s="9"/>
      <c r="Z26" s="9"/>
      <c r="AA26" s="9"/>
      <c r="AB26" s="9"/>
      <c r="AC26" s="9"/>
      <c r="AD26" s="9"/>
      <c r="AE26" s="9"/>
      <c r="AF26" s="9"/>
      <c r="AG26" s="9"/>
    </row>
    <row r="27" spans="1:33" ht="35.25" customHeight="1" x14ac:dyDescent="0.3">
      <c r="A27" s="5"/>
      <c r="B27" s="3"/>
      <c r="C27" s="29">
        <v>20</v>
      </c>
      <c r="D27" s="229"/>
      <c r="E27" s="230"/>
      <c r="F27" s="230"/>
      <c r="G27" s="230"/>
      <c r="H27" s="230"/>
      <c r="I27" s="230"/>
      <c r="J27" s="230"/>
      <c r="K27" s="230"/>
      <c r="L27" s="230"/>
      <c r="M27" s="230"/>
      <c r="N27" s="231"/>
      <c r="O27" s="3"/>
      <c r="P27" s="5"/>
      <c r="Q27" s="9"/>
      <c r="R27" s="9"/>
      <c r="S27" s="9"/>
      <c r="T27" s="9"/>
      <c r="U27" s="9"/>
      <c r="V27" s="9"/>
      <c r="W27" s="9"/>
      <c r="X27" s="9"/>
      <c r="Y27" s="9"/>
      <c r="Z27" s="9"/>
      <c r="AA27" s="9"/>
      <c r="AB27" s="9"/>
      <c r="AC27" s="9"/>
      <c r="AD27" s="9"/>
      <c r="AE27" s="9"/>
      <c r="AF27" s="9"/>
      <c r="AG27" s="9"/>
    </row>
    <row r="28" spans="1:33" ht="35.25" customHeight="1" x14ac:dyDescent="0.3">
      <c r="A28" s="5"/>
      <c r="B28" s="3"/>
      <c r="C28" s="29">
        <v>21</v>
      </c>
      <c r="D28" s="229"/>
      <c r="E28" s="230"/>
      <c r="F28" s="230"/>
      <c r="G28" s="230"/>
      <c r="H28" s="230"/>
      <c r="I28" s="230"/>
      <c r="J28" s="230"/>
      <c r="K28" s="230"/>
      <c r="L28" s="230"/>
      <c r="M28" s="230"/>
      <c r="N28" s="231"/>
      <c r="O28" s="3"/>
      <c r="P28" s="5"/>
      <c r="Q28" s="9"/>
      <c r="R28" s="9"/>
      <c r="S28" s="9"/>
      <c r="T28" s="9"/>
      <c r="U28" s="9"/>
      <c r="V28" s="9"/>
      <c r="W28" s="9"/>
      <c r="X28" s="9"/>
      <c r="Y28" s="9"/>
      <c r="Z28" s="9"/>
      <c r="AA28" s="9"/>
      <c r="AB28" s="9"/>
      <c r="AC28" s="9"/>
      <c r="AD28" s="9"/>
      <c r="AE28" s="9"/>
      <c r="AF28" s="9"/>
      <c r="AG28" s="9"/>
    </row>
    <row r="29" spans="1:33" ht="35.25" customHeight="1" x14ac:dyDescent="0.3">
      <c r="A29" s="5"/>
      <c r="B29" s="3"/>
      <c r="C29" s="29">
        <v>22</v>
      </c>
      <c r="D29" s="229"/>
      <c r="E29" s="230"/>
      <c r="F29" s="230"/>
      <c r="G29" s="230"/>
      <c r="H29" s="230"/>
      <c r="I29" s="230"/>
      <c r="J29" s="230"/>
      <c r="K29" s="230"/>
      <c r="L29" s="230"/>
      <c r="M29" s="230"/>
      <c r="N29" s="231"/>
      <c r="O29" s="3"/>
      <c r="P29" s="5"/>
      <c r="Q29" s="9"/>
      <c r="R29" s="9"/>
      <c r="S29" s="9"/>
      <c r="T29" s="9"/>
      <c r="U29" s="9"/>
      <c r="V29" s="9"/>
      <c r="W29" s="9"/>
      <c r="X29" s="9"/>
      <c r="Y29" s="9"/>
      <c r="Z29" s="9"/>
      <c r="AA29" s="9"/>
      <c r="AB29" s="9"/>
      <c r="AC29" s="9"/>
      <c r="AD29" s="9"/>
      <c r="AE29" s="9"/>
      <c r="AF29" s="9"/>
      <c r="AG29" s="9"/>
    </row>
    <row r="30" spans="1:33" ht="35.25" customHeight="1" x14ac:dyDescent="0.3">
      <c r="A30" s="5"/>
      <c r="B30" s="3"/>
      <c r="C30" s="29">
        <v>23</v>
      </c>
      <c r="D30" s="229"/>
      <c r="E30" s="230"/>
      <c r="F30" s="230"/>
      <c r="G30" s="230"/>
      <c r="H30" s="230"/>
      <c r="I30" s="230"/>
      <c r="J30" s="230"/>
      <c r="K30" s="230"/>
      <c r="L30" s="230"/>
      <c r="M30" s="230"/>
      <c r="N30" s="231"/>
      <c r="O30" s="3"/>
      <c r="P30" s="5"/>
      <c r="Q30" s="9"/>
      <c r="R30" s="9"/>
      <c r="S30" s="9"/>
      <c r="T30" s="9"/>
      <c r="U30" s="9"/>
      <c r="V30" s="9"/>
      <c r="W30" s="9"/>
      <c r="X30" s="9"/>
      <c r="Y30" s="9"/>
      <c r="Z30" s="9"/>
      <c r="AA30" s="9"/>
      <c r="AB30" s="9"/>
      <c r="AC30" s="9"/>
      <c r="AD30" s="9"/>
      <c r="AE30" s="9"/>
      <c r="AF30" s="9"/>
      <c r="AG30" s="9"/>
    </row>
    <row r="31" spans="1:33" ht="35.25" customHeight="1" x14ac:dyDescent="0.3">
      <c r="A31" s="5"/>
      <c r="B31" s="3"/>
      <c r="C31" s="29">
        <v>24</v>
      </c>
      <c r="D31" s="229"/>
      <c r="E31" s="230"/>
      <c r="F31" s="230"/>
      <c r="G31" s="230"/>
      <c r="H31" s="230"/>
      <c r="I31" s="230"/>
      <c r="J31" s="230"/>
      <c r="K31" s="230"/>
      <c r="L31" s="230"/>
      <c r="M31" s="230"/>
      <c r="N31" s="231"/>
      <c r="O31" s="3"/>
      <c r="P31" s="5"/>
      <c r="Q31" s="9"/>
      <c r="R31" s="9"/>
      <c r="S31" s="9"/>
      <c r="T31" s="9"/>
      <c r="U31" s="9"/>
      <c r="V31" s="9"/>
      <c r="W31" s="9"/>
      <c r="X31" s="9"/>
      <c r="Y31" s="9"/>
      <c r="Z31" s="9"/>
      <c r="AA31" s="9"/>
      <c r="AB31" s="9"/>
      <c r="AC31" s="9"/>
      <c r="AD31" s="9"/>
      <c r="AE31" s="9"/>
      <c r="AF31" s="9"/>
      <c r="AG31" s="9"/>
    </row>
    <row r="32" spans="1:33" ht="35.25" customHeight="1" x14ac:dyDescent="0.3">
      <c r="A32" s="5"/>
      <c r="B32" s="3"/>
      <c r="C32" s="29">
        <v>25</v>
      </c>
      <c r="D32" s="229"/>
      <c r="E32" s="230"/>
      <c r="F32" s="230"/>
      <c r="G32" s="230"/>
      <c r="H32" s="230"/>
      <c r="I32" s="230"/>
      <c r="J32" s="230"/>
      <c r="K32" s="230"/>
      <c r="L32" s="230"/>
      <c r="M32" s="230"/>
      <c r="N32" s="231"/>
      <c r="O32" s="3"/>
      <c r="P32" s="5"/>
      <c r="Q32" s="9"/>
      <c r="R32" s="9"/>
      <c r="S32" s="9"/>
      <c r="T32" s="9"/>
      <c r="U32" s="9"/>
      <c r="V32" s="9"/>
      <c r="W32" s="9"/>
      <c r="X32" s="9"/>
      <c r="Y32" s="9"/>
      <c r="Z32" s="9"/>
      <c r="AA32" s="9"/>
      <c r="AB32" s="9"/>
      <c r="AC32" s="9"/>
      <c r="AD32" s="9"/>
      <c r="AE32" s="9"/>
      <c r="AF32" s="9"/>
      <c r="AG32" s="9"/>
    </row>
    <row r="33" spans="1:33"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c r="AE33" s="9"/>
      <c r="AF33" s="9"/>
      <c r="AG33" s="9"/>
    </row>
    <row r="34" spans="1:33"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c r="AE34" s="9"/>
      <c r="AF34" s="9"/>
      <c r="AG34" s="9"/>
    </row>
    <row r="35" spans="1:33"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c r="AE35" s="9"/>
      <c r="AF35" s="9"/>
      <c r="AG35" s="9"/>
    </row>
    <row r="36" spans="1:33"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c r="AE36" s="9"/>
      <c r="AF36" s="9"/>
      <c r="AG36" s="9"/>
    </row>
    <row r="37" spans="1:33"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sheetData>
  <mergeCells count="3">
    <mergeCell ref="B3:O3"/>
    <mergeCell ref="H5:K5"/>
    <mergeCell ref="D7:N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C61"/>
  <sheetViews>
    <sheetView workbookViewId="0"/>
  </sheetViews>
  <sheetFormatPr defaultRowHeight="14.4" x14ac:dyDescent="0.3"/>
  <cols>
    <col min="1" max="1" width="3.88671875" customWidth="1"/>
    <col min="16" max="16" width="4.5546875" customWidth="1"/>
  </cols>
  <sheetData>
    <row r="1" spans="1:29"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row>
    <row r="2" spans="1:29"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row>
    <row r="3" spans="1:29"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row>
    <row r="4" spans="1:29"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row>
    <row r="5" spans="1:29" x14ac:dyDescent="0.3">
      <c r="A5" s="5"/>
      <c r="B5" s="3"/>
      <c r="C5" s="20"/>
      <c r="D5" s="30"/>
      <c r="E5" s="30"/>
      <c r="F5" s="31" t="s">
        <v>5</v>
      </c>
      <c r="G5" s="22"/>
      <c r="H5" s="348" t="str">
        <f>INTRAKURIKULER!D11</f>
        <v>BAHASA INDONESIA</v>
      </c>
      <c r="I5" s="348"/>
      <c r="J5" s="348"/>
      <c r="K5" s="348"/>
      <c r="L5" s="3"/>
      <c r="M5" s="3"/>
      <c r="N5" s="3"/>
      <c r="O5" s="3"/>
      <c r="P5" s="5"/>
      <c r="Q5" s="9"/>
      <c r="R5" s="9"/>
      <c r="S5" s="9"/>
      <c r="T5" s="9"/>
      <c r="U5" s="9"/>
      <c r="V5" s="9"/>
      <c r="W5" s="9"/>
      <c r="X5" s="9"/>
      <c r="Y5" s="9"/>
      <c r="Z5" s="9"/>
      <c r="AA5" s="9"/>
      <c r="AB5" s="9"/>
      <c r="AC5" s="9"/>
    </row>
    <row r="6" spans="1:29"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row>
    <row r="7" spans="1:29"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row>
    <row r="8" spans="1:29" ht="35.25" customHeight="1" x14ac:dyDescent="0.3">
      <c r="A8" s="5"/>
      <c r="B8" s="3"/>
      <c r="C8" s="29">
        <v>1</v>
      </c>
      <c r="D8" s="349" t="s">
        <v>340</v>
      </c>
      <c r="E8" s="349"/>
      <c r="F8" s="349"/>
      <c r="G8" s="349"/>
      <c r="H8" s="349"/>
      <c r="I8" s="349"/>
      <c r="J8" s="349"/>
      <c r="K8" s="349"/>
      <c r="L8" s="349"/>
      <c r="M8" s="349"/>
      <c r="N8" s="349"/>
      <c r="O8" s="3"/>
      <c r="P8" s="5"/>
      <c r="Q8" s="9"/>
      <c r="R8" s="9"/>
      <c r="S8" s="9"/>
      <c r="T8" s="9"/>
      <c r="U8" s="9"/>
      <c r="V8" s="9"/>
      <c r="W8" s="9"/>
      <c r="X8" s="9"/>
      <c r="Y8" s="9"/>
      <c r="Z8" s="9"/>
      <c r="AA8" s="9"/>
      <c r="AB8" s="9"/>
      <c r="AC8" s="9"/>
    </row>
    <row r="9" spans="1:29" ht="35.25" customHeight="1" x14ac:dyDescent="0.3">
      <c r="A9" s="5"/>
      <c r="B9" s="3"/>
      <c r="C9" s="29">
        <v>2</v>
      </c>
      <c r="D9" s="349" t="s">
        <v>342</v>
      </c>
      <c r="E9" s="349"/>
      <c r="F9" s="349"/>
      <c r="G9" s="349"/>
      <c r="H9" s="349"/>
      <c r="I9" s="349"/>
      <c r="J9" s="349"/>
      <c r="K9" s="349"/>
      <c r="L9" s="349"/>
      <c r="M9" s="349"/>
      <c r="N9" s="349"/>
      <c r="O9" s="3"/>
      <c r="P9" s="5"/>
      <c r="Q9" s="9"/>
      <c r="R9" s="9"/>
      <c r="S9" s="9"/>
      <c r="T9" s="9"/>
      <c r="U9" s="9"/>
      <c r="V9" s="9"/>
      <c r="W9" s="9"/>
      <c r="X9" s="9"/>
      <c r="Y9" s="9"/>
      <c r="Z9" s="9"/>
      <c r="AA9" s="9"/>
      <c r="AB9" s="9"/>
      <c r="AC9" s="9"/>
    </row>
    <row r="10" spans="1:29" ht="35.25" customHeight="1" x14ac:dyDescent="0.3">
      <c r="A10" s="5"/>
      <c r="B10" s="3"/>
      <c r="C10" s="29">
        <v>3</v>
      </c>
      <c r="D10" s="349" t="s">
        <v>341</v>
      </c>
      <c r="E10" s="349"/>
      <c r="F10" s="349"/>
      <c r="G10" s="349"/>
      <c r="H10" s="349"/>
      <c r="I10" s="349"/>
      <c r="J10" s="349"/>
      <c r="K10" s="349"/>
      <c r="L10" s="349"/>
      <c r="M10" s="349"/>
      <c r="N10" s="349"/>
      <c r="O10" s="3"/>
      <c r="P10" s="5"/>
      <c r="Q10" s="9"/>
      <c r="R10" s="9"/>
      <c r="S10" s="9"/>
      <c r="T10" s="9"/>
      <c r="U10" s="9"/>
      <c r="V10" s="9"/>
      <c r="W10" s="9"/>
      <c r="X10" s="9"/>
      <c r="Y10" s="9"/>
      <c r="Z10" s="9"/>
      <c r="AA10" s="9"/>
      <c r="AB10" s="9"/>
      <c r="AC10" s="9"/>
    </row>
    <row r="11" spans="1:29" ht="35.25" customHeight="1" x14ac:dyDescent="0.3">
      <c r="A11" s="5"/>
      <c r="B11" s="3"/>
      <c r="C11" s="29">
        <v>4</v>
      </c>
      <c r="D11" s="349" t="s">
        <v>343</v>
      </c>
      <c r="E11" s="349"/>
      <c r="F11" s="349"/>
      <c r="G11" s="349"/>
      <c r="H11" s="349"/>
      <c r="I11" s="349"/>
      <c r="J11" s="349"/>
      <c r="K11" s="349"/>
      <c r="L11" s="349"/>
      <c r="M11" s="349"/>
      <c r="N11" s="349"/>
      <c r="O11" s="3"/>
      <c r="P11" s="5"/>
      <c r="Q11" s="9"/>
      <c r="R11" s="9"/>
      <c r="S11" s="9"/>
      <c r="T11" s="9"/>
      <c r="U11" s="9"/>
      <c r="V11" s="9"/>
      <c r="W11" s="9"/>
      <c r="X11" s="9"/>
      <c r="Y11" s="9"/>
      <c r="Z11" s="9"/>
      <c r="AA11" s="9"/>
      <c r="AB11" s="9"/>
      <c r="AC11" s="9"/>
    </row>
    <row r="12" spans="1:29" ht="35.25" customHeight="1" x14ac:dyDescent="0.3">
      <c r="A12" s="5"/>
      <c r="B12" s="3"/>
      <c r="C12" s="29">
        <v>5</v>
      </c>
      <c r="D12" s="349"/>
      <c r="E12" s="349"/>
      <c r="F12" s="349"/>
      <c r="G12" s="349"/>
      <c r="H12" s="349"/>
      <c r="I12" s="349"/>
      <c r="J12" s="349"/>
      <c r="K12" s="349"/>
      <c r="L12" s="349"/>
      <c r="M12" s="349"/>
      <c r="N12" s="349"/>
      <c r="O12" s="3"/>
      <c r="P12" s="5"/>
      <c r="Q12" s="9"/>
      <c r="R12" s="9"/>
      <c r="S12" s="9"/>
      <c r="T12" s="9"/>
      <c r="U12" s="9"/>
      <c r="V12" s="9"/>
      <c r="W12" s="9"/>
      <c r="X12" s="9"/>
      <c r="Y12" s="9"/>
      <c r="Z12" s="9"/>
      <c r="AA12" s="9"/>
      <c r="AB12" s="9"/>
      <c r="AC12" s="9"/>
    </row>
    <row r="13" spans="1:29" ht="35.25" customHeight="1" x14ac:dyDescent="0.3">
      <c r="A13" s="5"/>
      <c r="B13" s="3"/>
      <c r="C13" s="29">
        <v>6</v>
      </c>
      <c r="D13" s="349"/>
      <c r="E13" s="349"/>
      <c r="F13" s="349"/>
      <c r="G13" s="349"/>
      <c r="H13" s="349"/>
      <c r="I13" s="349"/>
      <c r="J13" s="349"/>
      <c r="K13" s="349"/>
      <c r="L13" s="349"/>
      <c r="M13" s="349"/>
      <c r="N13" s="349"/>
      <c r="O13" s="3"/>
      <c r="P13" s="5"/>
      <c r="Q13" s="9"/>
      <c r="R13" s="9"/>
      <c r="S13" s="9"/>
      <c r="T13" s="9"/>
      <c r="U13" s="9"/>
      <c r="V13" s="9"/>
      <c r="W13" s="9"/>
      <c r="X13" s="9"/>
      <c r="Y13" s="9"/>
      <c r="Z13" s="9"/>
      <c r="AA13" s="9"/>
      <c r="AB13" s="9"/>
      <c r="AC13" s="9"/>
    </row>
    <row r="14" spans="1:29" ht="35.25" customHeight="1" x14ac:dyDescent="0.3">
      <c r="A14" s="5"/>
      <c r="B14" s="3"/>
      <c r="C14" s="29">
        <v>7</v>
      </c>
      <c r="D14" s="349"/>
      <c r="E14" s="349"/>
      <c r="F14" s="349"/>
      <c r="G14" s="349"/>
      <c r="H14" s="349"/>
      <c r="I14" s="349"/>
      <c r="J14" s="349"/>
      <c r="K14" s="349"/>
      <c r="L14" s="349"/>
      <c r="M14" s="349"/>
      <c r="N14" s="349"/>
      <c r="O14" s="3"/>
      <c r="P14" s="5"/>
      <c r="Q14" s="9"/>
      <c r="R14" s="9"/>
      <c r="S14" s="9"/>
      <c r="T14" s="9"/>
      <c r="U14" s="9"/>
      <c r="V14" s="9"/>
      <c r="W14" s="9"/>
      <c r="X14" s="9"/>
      <c r="Y14" s="9"/>
      <c r="Z14" s="9"/>
      <c r="AA14" s="9"/>
      <c r="AB14" s="9"/>
      <c r="AC14" s="9"/>
    </row>
    <row r="15" spans="1:29" ht="35.25" customHeight="1" x14ac:dyDescent="0.3">
      <c r="A15" s="5"/>
      <c r="B15" s="3"/>
      <c r="C15" s="29">
        <v>8</v>
      </c>
      <c r="D15" s="349"/>
      <c r="E15" s="349"/>
      <c r="F15" s="349"/>
      <c r="G15" s="349"/>
      <c r="H15" s="349"/>
      <c r="I15" s="349"/>
      <c r="J15" s="349"/>
      <c r="K15" s="349"/>
      <c r="L15" s="349"/>
      <c r="M15" s="349"/>
      <c r="N15" s="349"/>
      <c r="O15" s="3"/>
      <c r="P15" s="5"/>
      <c r="Q15" s="9"/>
      <c r="R15" s="9"/>
      <c r="S15" s="9"/>
      <c r="T15" s="9"/>
      <c r="U15" s="9"/>
      <c r="V15" s="9"/>
      <c r="W15" s="9"/>
      <c r="X15" s="9"/>
      <c r="Y15" s="9"/>
      <c r="Z15" s="9"/>
      <c r="AA15" s="9"/>
      <c r="AB15" s="9"/>
      <c r="AC15" s="9"/>
    </row>
    <row r="16" spans="1:29" ht="35.25" customHeight="1" x14ac:dyDescent="0.3">
      <c r="A16" s="5"/>
      <c r="B16" s="3"/>
      <c r="C16" s="29">
        <v>9</v>
      </c>
      <c r="D16" s="349"/>
      <c r="E16" s="349"/>
      <c r="F16" s="349"/>
      <c r="G16" s="349"/>
      <c r="H16" s="349"/>
      <c r="I16" s="349"/>
      <c r="J16" s="349"/>
      <c r="K16" s="349"/>
      <c r="L16" s="349"/>
      <c r="M16" s="349"/>
      <c r="N16" s="349"/>
      <c r="O16" s="3"/>
      <c r="P16" s="5"/>
      <c r="Q16" s="9"/>
      <c r="R16" s="9"/>
      <c r="S16" s="9"/>
      <c r="T16" s="9"/>
      <c r="U16" s="9"/>
      <c r="V16" s="9"/>
      <c r="W16" s="9"/>
      <c r="X16" s="9"/>
      <c r="Y16" s="9"/>
      <c r="Z16" s="9"/>
      <c r="AA16" s="9"/>
      <c r="AB16" s="9"/>
      <c r="AC16" s="9"/>
    </row>
    <row r="17" spans="1:29" ht="35.25" customHeight="1" x14ac:dyDescent="0.3">
      <c r="A17" s="5"/>
      <c r="B17" s="3"/>
      <c r="C17" s="29">
        <v>10</v>
      </c>
      <c r="D17" s="349"/>
      <c r="E17" s="349"/>
      <c r="F17" s="349"/>
      <c r="G17" s="349"/>
      <c r="H17" s="349"/>
      <c r="I17" s="349"/>
      <c r="J17" s="349"/>
      <c r="K17" s="349"/>
      <c r="L17" s="349"/>
      <c r="M17" s="349"/>
      <c r="N17" s="349"/>
      <c r="O17" s="3"/>
      <c r="P17" s="5"/>
      <c r="Q17" s="9"/>
      <c r="R17" s="9"/>
      <c r="S17" s="9"/>
      <c r="T17" s="9"/>
      <c r="U17" s="9"/>
      <c r="V17" s="9"/>
      <c r="W17" s="9"/>
      <c r="X17" s="9"/>
      <c r="Y17" s="9"/>
      <c r="Z17" s="9"/>
      <c r="AA17" s="9"/>
      <c r="AB17" s="9"/>
      <c r="AC17" s="9"/>
    </row>
    <row r="18" spans="1:29" ht="35.25" customHeight="1" x14ac:dyDescent="0.3">
      <c r="A18" s="5"/>
      <c r="B18" s="3"/>
      <c r="C18" s="29">
        <v>11</v>
      </c>
      <c r="D18" s="349"/>
      <c r="E18" s="349"/>
      <c r="F18" s="349"/>
      <c r="G18" s="349"/>
      <c r="H18" s="349"/>
      <c r="I18" s="349"/>
      <c r="J18" s="349"/>
      <c r="K18" s="349"/>
      <c r="L18" s="349"/>
      <c r="M18" s="349"/>
      <c r="N18" s="349"/>
      <c r="O18" s="3"/>
      <c r="P18" s="5"/>
      <c r="Q18" s="9"/>
      <c r="R18" s="9"/>
      <c r="S18" s="9"/>
      <c r="T18" s="9"/>
      <c r="U18" s="9"/>
      <c r="V18" s="9"/>
      <c r="W18" s="9"/>
      <c r="X18" s="9"/>
      <c r="Y18" s="9"/>
      <c r="Z18" s="9"/>
      <c r="AA18" s="9"/>
      <c r="AB18" s="9"/>
      <c r="AC18" s="9"/>
    </row>
    <row r="19" spans="1:29" ht="35.25" customHeight="1" x14ac:dyDescent="0.3">
      <c r="A19" s="5"/>
      <c r="B19" s="3"/>
      <c r="C19" s="29">
        <v>12</v>
      </c>
      <c r="D19" s="349"/>
      <c r="E19" s="349"/>
      <c r="F19" s="349"/>
      <c r="G19" s="349"/>
      <c r="H19" s="349"/>
      <c r="I19" s="349"/>
      <c r="J19" s="349"/>
      <c r="K19" s="349"/>
      <c r="L19" s="349"/>
      <c r="M19" s="349"/>
      <c r="N19" s="349"/>
      <c r="O19" s="3"/>
      <c r="P19" s="5"/>
      <c r="Q19" s="9"/>
      <c r="R19" s="9"/>
      <c r="S19" s="9"/>
      <c r="T19" s="9"/>
      <c r="U19" s="9"/>
      <c r="V19" s="9"/>
      <c r="W19" s="9"/>
      <c r="X19" s="9"/>
      <c r="Y19" s="9"/>
      <c r="Z19" s="9"/>
      <c r="AA19" s="9"/>
      <c r="AB19" s="9"/>
      <c r="AC19" s="9"/>
    </row>
    <row r="20" spans="1:29" ht="35.25" customHeight="1" x14ac:dyDescent="0.3">
      <c r="A20" s="5"/>
      <c r="B20" s="3"/>
      <c r="C20" s="29">
        <v>13</v>
      </c>
      <c r="D20" s="349"/>
      <c r="E20" s="349"/>
      <c r="F20" s="349"/>
      <c r="G20" s="349"/>
      <c r="H20" s="349"/>
      <c r="I20" s="349"/>
      <c r="J20" s="349"/>
      <c r="K20" s="349"/>
      <c r="L20" s="349"/>
      <c r="M20" s="349"/>
      <c r="N20" s="349"/>
      <c r="O20" s="3"/>
      <c r="P20" s="5"/>
      <c r="Q20" s="9"/>
      <c r="R20" s="9"/>
      <c r="S20" s="9"/>
      <c r="T20" s="9"/>
      <c r="U20" s="9"/>
      <c r="V20" s="9"/>
      <c r="W20" s="9"/>
      <c r="X20" s="9"/>
      <c r="Y20" s="9"/>
      <c r="Z20" s="9"/>
      <c r="AA20" s="9"/>
      <c r="AB20" s="9"/>
      <c r="AC20" s="9"/>
    </row>
    <row r="21" spans="1:29" ht="35.25" customHeight="1" x14ac:dyDescent="0.3">
      <c r="A21" s="5"/>
      <c r="B21" s="3"/>
      <c r="C21" s="29">
        <v>14</v>
      </c>
      <c r="D21" s="349"/>
      <c r="E21" s="349"/>
      <c r="F21" s="349"/>
      <c r="G21" s="349"/>
      <c r="H21" s="349"/>
      <c r="I21" s="349"/>
      <c r="J21" s="349"/>
      <c r="K21" s="349"/>
      <c r="L21" s="349"/>
      <c r="M21" s="349"/>
      <c r="N21" s="349"/>
      <c r="O21" s="3"/>
      <c r="P21" s="5"/>
      <c r="Q21" s="9"/>
      <c r="R21" s="9"/>
      <c r="S21" s="9"/>
      <c r="T21" s="9"/>
      <c r="U21" s="9"/>
      <c r="V21" s="9"/>
      <c r="W21" s="9"/>
      <c r="X21" s="9"/>
      <c r="Y21" s="9"/>
      <c r="Z21" s="9"/>
      <c r="AA21" s="9"/>
      <c r="AB21" s="9"/>
      <c r="AC21" s="9"/>
    </row>
    <row r="22" spans="1:29" ht="35.25" customHeight="1" x14ac:dyDescent="0.3">
      <c r="A22" s="5"/>
      <c r="B22" s="3"/>
      <c r="C22" s="29">
        <v>15</v>
      </c>
      <c r="D22" s="349"/>
      <c r="E22" s="349"/>
      <c r="F22" s="349"/>
      <c r="G22" s="349"/>
      <c r="H22" s="349"/>
      <c r="I22" s="349"/>
      <c r="J22" s="349"/>
      <c r="K22" s="349"/>
      <c r="L22" s="349"/>
      <c r="M22" s="349"/>
      <c r="N22" s="349"/>
      <c r="O22" s="3"/>
      <c r="P22" s="5"/>
      <c r="Q22" s="9"/>
      <c r="R22" s="9"/>
      <c r="S22" s="9"/>
      <c r="T22" s="9"/>
      <c r="U22" s="9"/>
      <c r="V22" s="9"/>
      <c r="W22" s="9"/>
      <c r="X22" s="9"/>
      <c r="Y22" s="9"/>
      <c r="Z22" s="9"/>
      <c r="AA22" s="9"/>
      <c r="AB22" s="9"/>
      <c r="AC22" s="9"/>
    </row>
    <row r="23" spans="1:29" ht="35.25" customHeight="1" x14ac:dyDescent="0.3">
      <c r="A23" s="5"/>
      <c r="B23" s="3"/>
      <c r="C23" s="29">
        <v>16</v>
      </c>
      <c r="D23" s="349"/>
      <c r="E23" s="349"/>
      <c r="F23" s="349"/>
      <c r="G23" s="349"/>
      <c r="H23" s="349"/>
      <c r="I23" s="349"/>
      <c r="J23" s="349"/>
      <c r="K23" s="349"/>
      <c r="L23" s="349"/>
      <c r="M23" s="349"/>
      <c r="N23" s="349"/>
      <c r="O23" s="3"/>
      <c r="P23" s="5"/>
      <c r="Q23" s="9"/>
      <c r="R23" s="9"/>
      <c r="S23" s="9"/>
      <c r="T23" s="9"/>
      <c r="U23" s="9"/>
      <c r="V23" s="9"/>
      <c r="W23" s="9"/>
      <c r="X23" s="9"/>
      <c r="Y23" s="9"/>
      <c r="Z23" s="9"/>
      <c r="AA23" s="9"/>
      <c r="AB23" s="9"/>
      <c r="AC23" s="9"/>
    </row>
    <row r="24" spans="1:29" ht="35.25" customHeight="1" x14ac:dyDescent="0.3">
      <c r="A24" s="5"/>
      <c r="B24" s="3"/>
      <c r="C24" s="29">
        <v>17</v>
      </c>
      <c r="D24" s="349"/>
      <c r="E24" s="349"/>
      <c r="F24" s="349"/>
      <c r="G24" s="349"/>
      <c r="H24" s="349"/>
      <c r="I24" s="349"/>
      <c r="J24" s="349"/>
      <c r="K24" s="349"/>
      <c r="L24" s="349"/>
      <c r="M24" s="349"/>
      <c r="N24" s="349"/>
      <c r="O24" s="3"/>
      <c r="P24" s="5"/>
      <c r="Q24" s="9"/>
      <c r="R24" s="9"/>
      <c r="S24" s="9"/>
      <c r="T24" s="9"/>
      <c r="U24" s="9"/>
      <c r="V24" s="9"/>
      <c r="W24" s="9"/>
      <c r="X24" s="9"/>
      <c r="Y24" s="9"/>
      <c r="Z24" s="9"/>
      <c r="AA24" s="9"/>
      <c r="AB24" s="9"/>
      <c r="AC24" s="9"/>
    </row>
    <row r="25" spans="1:29" ht="35.25" customHeight="1" x14ac:dyDescent="0.3">
      <c r="A25" s="5"/>
      <c r="B25" s="3"/>
      <c r="C25" s="29">
        <v>18</v>
      </c>
      <c r="D25" s="349"/>
      <c r="E25" s="349"/>
      <c r="F25" s="349"/>
      <c r="G25" s="349"/>
      <c r="H25" s="349"/>
      <c r="I25" s="349"/>
      <c r="J25" s="349"/>
      <c r="K25" s="349"/>
      <c r="L25" s="349"/>
      <c r="M25" s="349"/>
      <c r="N25" s="349"/>
      <c r="O25" s="3"/>
      <c r="P25" s="5"/>
      <c r="Q25" s="9"/>
      <c r="R25" s="9"/>
      <c r="S25" s="9"/>
      <c r="T25" s="9"/>
      <c r="U25" s="9"/>
      <c r="V25" s="9"/>
      <c r="W25" s="9"/>
      <c r="X25" s="9"/>
      <c r="Y25" s="9"/>
      <c r="Z25" s="9"/>
      <c r="AA25" s="9"/>
      <c r="AB25" s="9"/>
      <c r="AC25" s="9"/>
    </row>
    <row r="26" spans="1:29" ht="35.25" customHeight="1" x14ac:dyDescent="0.3">
      <c r="A26" s="5"/>
      <c r="B26" s="3"/>
      <c r="C26" s="29">
        <v>19</v>
      </c>
      <c r="D26" s="349"/>
      <c r="E26" s="349"/>
      <c r="F26" s="349"/>
      <c r="G26" s="349"/>
      <c r="H26" s="349"/>
      <c r="I26" s="349"/>
      <c r="J26" s="349"/>
      <c r="K26" s="349"/>
      <c r="L26" s="349"/>
      <c r="M26" s="349"/>
      <c r="N26" s="349"/>
      <c r="O26" s="3"/>
      <c r="P26" s="5"/>
      <c r="Q26" s="9"/>
      <c r="R26" s="9"/>
      <c r="S26" s="9"/>
      <c r="T26" s="9"/>
      <c r="U26" s="9"/>
      <c r="V26" s="9"/>
      <c r="W26" s="9"/>
      <c r="X26" s="9"/>
      <c r="Y26" s="9"/>
      <c r="Z26" s="9"/>
      <c r="AA26" s="9"/>
      <c r="AB26" s="9"/>
      <c r="AC26" s="9"/>
    </row>
    <row r="27" spans="1:29" ht="35.25" customHeight="1" x14ac:dyDescent="0.3">
      <c r="A27" s="5"/>
      <c r="B27" s="3"/>
      <c r="C27" s="29">
        <v>20</v>
      </c>
      <c r="D27" s="349"/>
      <c r="E27" s="349"/>
      <c r="F27" s="349"/>
      <c r="G27" s="349"/>
      <c r="H27" s="349"/>
      <c r="I27" s="349"/>
      <c r="J27" s="349"/>
      <c r="K27" s="349"/>
      <c r="L27" s="349"/>
      <c r="M27" s="349"/>
      <c r="N27" s="349"/>
      <c r="O27" s="3"/>
      <c r="P27" s="5"/>
      <c r="Q27" s="9"/>
      <c r="R27" s="9"/>
      <c r="S27" s="9"/>
      <c r="T27" s="9"/>
      <c r="U27" s="9"/>
      <c r="V27" s="9"/>
      <c r="W27" s="9"/>
      <c r="X27" s="9"/>
      <c r="Y27" s="9"/>
      <c r="Z27" s="9"/>
      <c r="AA27" s="9"/>
      <c r="AB27" s="9"/>
      <c r="AC27" s="9"/>
    </row>
    <row r="28" spans="1:29" ht="35.25" customHeight="1" x14ac:dyDescent="0.3">
      <c r="A28" s="5"/>
      <c r="B28" s="3"/>
      <c r="C28" s="29">
        <v>21</v>
      </c>
      <c r="D28" s="349"/>
      <c r="E28" s="349"/>
      <c r="F28" s="349"/>
      <c r="G28" s="349"/>
      <c r="H28" s="349"/>
      <c r="I28" s="349"/>
      <c r="J28" s="349"/>
      <c r="K28" s="349"/>
      <c r="L28" s="349"/>
      <c r="M28" s="349"/>
      <c r="N28" s="349"/>
      <c r="O28" s="3"/>
      <c r="P28" s="5"/>
      <c r="Q28" s="9"/>
      <c r="R28" s="9"/>
      <c r="S28" s="9"/>
      <c r="T28" s="9"/>
      <c r="U28" s="9"/>
      <c r="V28" s="9"/>
      <c r="W28" s="9"/>
      <c r="X28" s="9"/>
      <c r="Y28" s="9"/>
      <c r="Z28" s="9"/>
      <c r="AA28" s="9"/>
      <c r="AB28" s="9"/>
      <c r="AC28" s="9"/>
    </row>
    <row r="29" spans="1:29" ht="35.25" customHeight="1" x14ac:dyDescent="0.3">
      <c r="A29" s="5"/>
      <c r="B29" s="3"/>
      <c r="C29" s="29">
        <v>22</v>
      </c>
      <c r="D29" s="349"/>
      <c r="E29" s="349"/>
      <c r="F29" s="349"/>
      <c r="G29" s="349"/>
      <c r="H29" s="349"/>
      <c r="I29" s="349"/>
      <c r="J29" s="349"/>
      <c r="K29" s="349"/>
      <c r="L29" s="349"/>
      <c r="M29" s="349"/>
      <c r="N29" s="349"/>
      <c r="O29" s="3"/>
      <c r="P29" s="5"/>
      <c r="Q29" s="9"/>
      <c r="R29" s="9"/>
      <c r="S29" s="9"/>
      <c r="T29" s="9"/>
      <c r="U29" s="9"/>
      <c r="V29" s="9"/>
      <c r="W29" s="9"/>
      <c r="X29" s="9"/>
      <c r="Y29" s="9"/>
      <c r="Z29" s="9"/>
      <c r="AA29" s="9"/>
      <c r="AB29" s="9"/>
      <c r="AC29" s="9"/>
    </row>
    <row r="30" spans="1:29" ht="35.25" customHeight="1" x14ac:dyDescent="0.3">
      <c r="A30" s="5"/>
      <c r="B30" s="3"/>
      <c r="C30" s="29">
        <v>23</v>
      </c>
      <c r="D30" s="349"/>
      <c r="E30" s="349"/>
      <c r="F30" s="349"/>
      <c r="G30" s="349"/>
      <c r="H30" s="349"/>
      <c r="I30" s="349"/>
      <c r="J30" s="349"/>
      <c r="K30" s="349"/>
      <c r="L30" s="349"/>
      <c r="M30" s="349"/>
      <c r="N30" s="349"/>
      <c r="O30" s="3"/>
      <c r="P30" s="5"/>
      <c r="Q30" s="9"/>
      <c r="R30" s="9"/>
      <c r="S30" s="9"/>
      <c r="T30" s="9"/>
      <c r="U30" s="9"/>
      <c r="V30" s="9"/>
      <c r="W30" s="9"/>
      <c r="X30" s="9"/>
      <c r="Y30" s="9"/>
      <c r="Z30" s="9"/>
      <c r="AA30" s="9"/>
      <c r="AB30" s="9"/>
      <c r="AC30" s="9"/>
    </row>
    <row r="31" spans="1:29" ht="35.25" customHeight="1" x14ac:dyDescent="0.3">
      <c r="A31" s="5"/>
      <c r="B31" s="3"/>
      <c r="C31" s="29">
        <v>24</v>
      </c>
      <c r="D31" s="349"/>
      <c r="E31" s="349"/>
      <c r="F31" s="349"/>
      <c r="G31" s="349"/>
      <c r="H31" s="349"/>
      <c r="I31" s="349"/>
      <c r="J31" s="349"/>
      <c r="K31" s="349"/>
      <c r="L31" s="349"/>
      <c r="M31" s="349"/>
      <c r="N31" s="349"/>
      <c r="O31" s="3"/>
      <c r="P31" s="5"/>
      <c r="Q31" s="9"/>
      <c r="R31" s="9"/>
      <c r="S31" s="9"/>
      <c r="T31" s="9"/>
      <c r="U31" s="9"/>
      <c r="V31" s="9"/>
      <c r="W31" s="9"/>
      <c r="X31" s="9"/>
      <c r="Y31" s="9"/>
      <c r="Z31" s="9"/>
      <c r="AA31" s="9"/>
      <c r="AB31" s="9"/>
      <c r="AC31" s="9"/>
    </row>
    <row r="32" spans="1:29" ht="35.25" customHeight="1" x14ac:dyDescent="0.3">
      <c r="A32" s="5"/>
      <c r="B32" s="3"/>
      <c r="C32" s="29">
        <v>25</v>
      </c>
      <c r="D32" s="349"/>
      <c r="E32" s="349"/>
      <c r="F32" s="349"/>
      <c r="G32" s="349"/>
      <c r="H32" s="349"/>
      <c r="I32" s="349"/>
      <c r="J32" s="349"/>
      <c r="K32" s="349"/>
      <c r="L32" s="349"/>
      <c r="M32" s="349"/>
      <c r="N32" s="349"/>
      <c r="O32" s="3"/>
      <c r="P32" s="5"/>
      <c r="Q32" s="9"/>
      <c r="R32" s="9"/>
      <c r="S32" s="9"/>
      <c r="T32" s="9"/>
      <c r="U32" s="9"/>
      <c r="V32" s="9"/>
      <c r="W32" s="9"/>
      <c r="X32" s="9"/>
      <c r="Y32" s="9"/>
      <c r="Z32" s="9"/>
      <c r="AA32" s="9"/>
      <c r="AB32" s="9"/>
      <c r="AC32" s="9"/>
    </row>
    <row r="33" spans="1:29"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row>
    <row r="34" spans="1:29"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row>
    <row r="35" spans="1:29"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row>
    <row r="36" spans="1:29"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row>
    <row r="37" spans="1:29" s="9" customFormat="1" x14ac:dyDescent="0.3"/>
    <row r="38" spans="1:29"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row>
    <row r="39" spans="1:29"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row>
    <row r="40" spans="1:29"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row>
    <row r="41" spans="1:29"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row>
    <row r="42" spans="1:29"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row>
    <row r="44" spans="1:29"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row>
    <row r="45" spans="1:29"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row>
    <row r="46" spans="1:29"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row>
    <row r="47" spans="1:29"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row>
    <row r="48" spans="1:29"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row>
    <row r="49" spans="1:29"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spans="1:29"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row>
    <row r="51" spans="1:29"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row>
    <row r="52" spans="1:29"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row>
    <row r="53" spans="1:29"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row>
    <row r="54" spans="1:29"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row>
    <row r="55" spans="1:29"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row>
    <row r="56" spans="1:29"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row>
    <row r="57" spans="1:29"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row>
    <row r="58" spans="1:29"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row>
    <row r="59" spans="1:29"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row>
    <row r="60" spans="1:29"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row>
    <row r="61" spans="1:29"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A54"/>
  <sheetViews>
    <sheetView workbookViewId="0"/>
  </sheetViews>
  <sheetFormatPr defaultRowHeight="14.4" x14ac:dyDescent="0.3"/>
  <cols>
    <col min="1" max="1" width="3.88671875" customWidth="1"/>
    <col min="16" max="16" width="4.5546875" customWidth="1"/>
  </cols>
  <sheetData>
    <row r="1" spans="1:27" x14ac:dyDescent="0.3">
      <c r="A1" s="5"/>
      <c r="B1" s="5"/>
      <c r="C1" s="5"/>
      <c r="D1" s="5"/>
      <c r="E1" s="5"/>
      <c r="F1" s="5"/>
      <c r="G1" s="5"/>
      <c r="H1" s="5"/>
      <c r="I1" s="5"/>
      <c r="J1" s="5"/>
      <c r="K1" s="5"/>
      <c r="L1" s="5"/>
      <c r="M1" s="5"/>
      <c r="N1" s="5"/>
      <c r="O1" s="5"/>
      <c r="P1" s="5"/>
      <c r="Q1" s="9"/>
      <c r="R1" s="9"/>
      <c r="S1" s="9"/>
      <c r="T1" s="9"/>
      <c r="U1" s="9"/>
      <c r="V1" s="9"/>
      <c r="W1" s="9"/>
      <c r="X1" s="9"/>
      <c r="Y1" s="9"/>
      <c r="Z1" s="9"/>
      <c r="AA1" s="9"/>
    </row>
    <row r="2" spans="1:27" x14ac:dyDescent="0.3">
      <c r="A2" s="5"/>
      <c r="B2" s="3"/>
      <c r="C2" s="3"/>
      <c r="D2" s="3"/>
      <c r="E2" s="3"/>
      <c r="F2" s="3"/>
      <c r="G2" s="3"/>
      <c r="H2" s="3"/>
      <c r="I2" s="3"/>
      <c r="J2" s="3"/>
      <c r="K2" s="3"/>
      <c r="L2" s="3"/>
      <c r="M2" s="3"/>
      <c r="N2" s="3"/>
      <c r="O2" s="3"/>
      <c r="P2" s="5"/>
      <c r="Q2" s="9"/>
      <c r="R2" s="9"/>
      <c r="S2" s="9"/>
      <c r="T2" s="9"/>
      <c r="U2" s="9"/>
      <c r="V2" s="9"/>
      <c r="W2" s="9"/>
      <c r="X2" s="9"/>
      <c r="Y2" s="9"/>
      <c r="Z2" s="9"/>
      <c r="AA2" s="9"/>
    </row>
    <row r="3" spans="1:27"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row>
    <row r="4" spans="1:27" x14ac:dyDescent="0.3">
      <c r="A4" s="5"/>
      <c r="B4" s="3"/>
      <c r="C4" s="3"/>
      <c r="D4" s="3"/>
      <c r="E4" s="3"/>
      <c r="F4" s="3"/>
      <c r="G4" s="3"/>
      <c r="H4" s="3"/>
      <c r="I4" s="3"/>
      <c r="J4" s="3"/>
      <c r="K4" s="3"/>
      <c r="L4" s="3"/>
      <c r="M4" s="3"/>
      <c r="N4" s="3"/>
      <c r="O4" s="3"/>
      <c r="P4" s="5"/>
      <c r="Q4" s="9"/>
      <c r="R4" s="9"/>
      <c r="S4" s="9"/>
      <c r="T4" s="9"/>
      <c r="U4" s="9"/>
      <c r="V4" s="9"/>
      <c r="W4" s="9"/>
      <c r="X4" s="9"/>
      <c r="Y4" s="9"/>
      <c r="Z4" s="9"/>
      <c r="AA4" s="9"/>
    </row>
    <row r="5" spans="1:27" x14ac:dyDescent="0.3">
      <c r="A5" s="5"/>
      <c r="B5" s="3"/>
      <c r="C5" s="20"/>
      <c r="D5" s="30"/>
      <c r="E5" s="30"/>
      <c r="F5" s="31" t="s">
        <v>5</v>
      </c>
      <c r="G5" s="22"/>
      <c r="H5" s="348" t="str">
        <f>INTRAKURIKULER!D12</f>
        <v>MATEMATIKA</v>
      </c>
      <c r="I5" s="348"/>
      <c r="J5" s="348"/>
      <c r="K5" s="348"/>
      <c r="L5" s="3"/>
      <c r="M5" s="3"/>
      <c r="N5" s="3"/>
      <c r="O5" s="3"/>
      <c r="P5" s="5"/>
      <c r="Q5" s="9"/>
      <c r="R5" s="9"/>
      <c r="S5" s="9"/>
      <c r="T5" s="9"/>
      <c r="U5" s="9"/>
      <c r="V5" s="9"/>
      <c r="W5" s="9"/>
      <c r="X5" s="9"/>
      <c r="Y5" s="9"/>
      <c r="Z5" s="9"/>
      <c r="AA5" s="9"/>
    </row>
    <row r="6" spans="1:27" x14ac:dyDescent="0.3">
      <c r="A6" s="5"/>
      <c r="B6" s="3"/>
      <c r="C6" s="20"/>
      <c r="D6" s="3"/>
      <c r="E6" s="3"/>
      <c r="F6" s="3"/>
      <c r="G6" s="3"/>
      <c r="H6" s="3"/>
      <c r="I6" s="3"/>
      <c r="J6" s="3"/>
      <c r="K6" s="3"/>
      <c r="L6" s="3"/>
      <c r="M6" s="3"/>
      <c r="N6" s="3"/>
      <c r="O6" s="3"/>
      <c r="P6" s="5"/>
      <c r="Q6" s="9"/>
      <c r="R6" s="9"/>
      <c r="S6" s="9"/>
      <c r="T6" s="9"/>
      <c r="U6" s="9"/>
      <c r="V6" s="9"/>
      <c r="W6" s="9"/>
      <c r="X6" s="9"/>
      <c r="Y6" s="9"/>
      <c r="Z6" s="9"/>
      <c r="AA6" s="9"/>
    </row>
    <row r="7" spans="1:27"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row>
    <row r="8" spans="1:27"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row>
    <row r="9" spans="1:27"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row>
    <row r="10" spans="1:27"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row>
    <row r="11" spans="1:27"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row>
    <row r="12" spans="1:27"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row>
    <row r="13" spans="1:27"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row>
    <row r="14" spans="1:27"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row>
    <row r="15" spans="1:27"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row>
    <row r="16" spans="1:27"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row>
    <row r="17" spans="1:27"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row>
    <row r="18" spans="1:27" ht="35.25" hidden="1"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row>
    <row r="19" spans="1:27" ht="35.25" hidden="1"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row>
    <row r="20" spans="1:27" ht="35.25" hidden="1"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row>
    <row r="21" spans="1:27" ht="35.25" hidden="1"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row>
    <row r="22" spans="1:27" ht="35.25" hidden="1"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row>
    <row r="23" spans="1:27" ht="35.25" hidden="1"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row>
    <row r="24" spans="1:27" ht="35.25" hidden="1"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row>
    <row r="25" spans="1:27" ht="35.25" hidden="1"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row>
    <row r="26" spans="1:27" ht="35.25" hidden="1"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row>
    <row r="27" spans="1:27" ht="35.25" hidden="1"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row>
    <row r="28" spans="1:27" ht="35.25" hidden="1"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row>
    <row r="29" spans="1:27" ht="35.25" hidden="1"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row>
    <row r="30" spans="1:27" ht="35.25" hidden="1"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row>
    <row r="31" spans="1:27" ht="35.25" hidden="1"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row>
    <row r="32" spans="1:27" ht="35.25" hidden="1"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row>
    <row r="33" spans="1:27"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row>
    <row r="34" spans="1:27"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row>
    <row r="35" spans="1:27"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row>
    <row r="36" spans="1:27"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row>
    <row r="37" spans="1:27"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E65"/>
  <sheetViews>
    <sheetView workbookViewId="0">
      <selection activeCell="D8" sqref="D8:N32"/>
    </sheetView>
  </sheetViews>
  <sheetFormatPr defaultRowHeight="14.4" x14ac:dyDescent="0.3"/>
  <cols>
    <col min="1" max="1" width="3.88671875" customWidth="1"/>
    <col min="16" max="16" width="4.5546875" customWidth="1"/>
  </cols>
  <sheetData>
    <row r="1" spans="1:31"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row>
    <row r="2" spans="1:31"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row>
    <row r="3" spans="1:31"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row>
    <row r="4" spans="1:31"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row>
    <row r="5" spans="1:31" x14ac:dyDescent="0.3">
      <c r="A5" s="5"/>
      <c r="B5" s="3"/>
      <c r="C5" s="20"/>
      <c r="D5" s="30"/>
      <c r="E5" s="30"/>
      <c r="F5" s="31" t="s">
        <v>5</v>
      </c>
      <c r="G5" s="22"/>
      <c r="H5" s="348" t="str">
        <f>INTRAKURIKULER!D13</f>
        <v>ILMU PENGETAHUAN ALAM</v>
      </c>
      <c r="I5" s="348"/>
      <c r="J5" s="348"/>
      <c r="K5" s="348"/>
      <c r="L5" s="3"/>
      <c r="M5" s="3"/>
      <c r="N5" s="3"/>
      <c r="O5" s="3"/>
      <c r="P5" s="5"/>
      <c r="Q5" s="9"/>
      <c r="R5" s="9"/>
      <c r="S5" s="9"/>
      <c r="T5" s="9"/>
      <c r="U5" s="9"/>
      <c r="V5" s="9"/>
      <c r="W5" s="9"/>
      <c r="X5" s="9"/>
      <c r="Y5" s="9"/>
      <c r="Z5" s="9"/>
      <c r="AA5" s="9"/>
      <c r="AB5" s="9"/>
      <c r="AC5" s="9"/>
      <c r="AD5" s="9"/>
      <c r="AE5" s="9"/>
    </row>
    <row r="6" spans="1:31"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row>
    <row r="7" spans="1:31"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c r="AE7" s="9"/>
    </row>
    <row r="8" spans="1:31"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c r="AB8" s="9"/>
      <c r="AC8" s="9"/>
      <c r="AD8" s="9"/>
      <c r="AE8" s="9"/>
    </row>
    <row r="9" spans="1:31"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c r="AB9" s="9"/>
      <c r="AC9" s="9"/>
      <c r="AD9" s="9"/>
      <c r="AE9" s="9"/>
    </row>
    <row r="10" spans="1:31"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row>
    <row r="11" spans="1:31"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row>
    <row r="12" spans="1:31"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row>
    <row r="13" spans="1:31"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row>
    <row r="14" spans="1:31"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row>
    <row r="15" spans="1:31"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row>
    <row r="16" spans="1:31"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row>
    <row r="17" spans="1:31"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row>
    <row r="18" spans="1:31" ht="35.25" hidden="1"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c r="AD18" s="9"/>
      <c r="AE18" s="9"/>
    </row>
    <row r="19" spans="1:31" ht="35.25" hidden="1"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c r="AD19" s="9"/>
      <c r="AE19" s="9"/>
    </row>
    <row r="20" spans="1:31" ht="35.25" hidden="1"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c r="AD20" s="9"/>
      <c r="AE20" s="9"/>
    </row>
    <row r="21" spans="1:31" ht="35.25" hidden="1"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c r="AD21" s="9"/>
      <c r="AE21" s="9"/>
    </row>
    <row r="22" spans="1:31" ht="35.25" hidden="1"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c r="AD22" s="9"/>
      <c r="AE22" s="9"/>
    </row>
    <row r="23" spans="1:31" ht="35.25" hidden="1"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c r="AD23" s="9"/>
      <c r="AE23" s="9"/>
    </row>
    <row r="24" spans="1:31" ht="35.25" hidden="1"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c r="AD24" s="9"/>
      <c r="AE24" s="9"/>
    </row>
    <row r="25" spans="1:31" ht="35.25" hidden="1"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c r="AD25" s="9"/>
      <c r="AE25" s="9"/>
    </row>
    <row r="26" spans="1:31" ht="35.25" hidden="1"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c r="AD26" s="9"/>
      <c r="AE26" s="9"/>
    </row>
    <row r="27" spans="1:31" ht="35.25" hidden="1"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c r="AD27" s="9"/>
      <c r="AE27" s="9"/>
    </row>
    <row r="28" spans="1:31" ht="35.25" hidden="1"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c r="AD28" s="9"/>
      <c r="AE28" s="9"/>
    </row>
    <row r="29" spans="1:31" ht="35.25" hidden="1"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c r="AD29" s="9"/>
      <c r="AE29" s="9"/>
    </row>
    <row r="30" spans="1:31" ht="35.25" hidden="1"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c r="AD30" s="9"/>
      <c r="AE30" s="9"/>
    </row>
    <row r="31" spans="1:31" ht="35.25" hidden="1"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c r="AD31" s="9"/>
      <c r="AE31" s="9"/>
    </row>
    <row r="32" spans="1:31" ht="35.25" hidden="1"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c r="AD32" s="9"/>
      <c r="AE32" s="9"/>
    </row>
    <row r="33" spans="1:31"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c r="AE33" s="9"/>
    </row>
    <row r="34" spans="1:31"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c r="AE34" s="9"/>
    </row>
    <row r="35" spans="1:31"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c r="AE35" s="9"/>
    </row>
    <row r="36" spans="1:31"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c r="AE36" s="9"/>
    </row>
    <row r="37" spans="1:31"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row>
    <row r="38" spans="1:31"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row>
    <row r="39" spans="1:31"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row>
    <row r="40" spans="1:31"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row>
    <row r="41" spans="1:31"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row>
    <row r="42" spans="1:31"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row>
    <row r="43" spans="1:31"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spans="1:31"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row>
    <row r="45" spans="1:31"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row>
    <row r="46" spans="1:31"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row>
    <row r="47" spans="1:31"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row>
    <row r="48" spans="1:31"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row>
    <row r="49" spans="1:31"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row>
    <row r="50" spans="1:31"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row>
    <row r="51" spans="1:31"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row>
    <row r="52" spans="1:31"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row>
    <row r="53" spans="1:31"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row>
    <row r="54" spans="1:31"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row>
    <row r="55" spans="1:31"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row>
    <row r="56" spans="1:31"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row>
    <row r="57" spans="1:31"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row>
    <row r="58" spans="1:31"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spans="1:31"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spans="1:31"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spans="1:31"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spans="1:31"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spans="1:31"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spans="1:31"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spans="1:31"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64"/>
  <sheetViews>
    <sheetView workbookViewId="0"/>
  </sheetViews>
  <sheetFormatPr defaultRowHeight="14.4" x14ac:dyDescent="0.3"/>
  <cols>
    <col min="1" max="1" width="3.88671875" customWidth="1"/>
    <col min="16" max="16" width="4.5546875" customWidth="1"/>
  </cols>
  <sheetData>
    <row r="1" spans="1:30"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row>
    <row r="2" spans="1:30"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row>
    <row r="3" spans="1:30"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row>
    <row r="4" spans="1:30"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row>
    <row r="5" spans="1:30" x14ac:dyDescent="0.3">
      <c r="A5" s="5"/>
      <c r="B5" s="3"/>
      <c r="C5" s="20"/>
      <c r="D5" s="30"/>
      <c r="E5" s="30"/>
      <c r="F5" s="31" t="s">
        <v>5</v>
      </c>
      <c r="G5" s="22"/>
      <c r="H5" s="348" t="str">
        <f>INTRAKURIKULER!D14</f>
        <v>ILMU PENGETAHUAN SOSIAL</v>
      </c>
      <c r="I5" s="348"/>
      <c r="J5" s="348"/>
      <c r="K5" s="348"/>
      <c r="L5" s="3"/>
      <c r="M5" s="3"/>
      <c r="N5" s="3"/>
      <c r="O5" s="3"/>
      <c r="P5" s="5"/>
      <c r="Q5" s="9"/>
      <c r="R5" s="9"/>
      <c r="S5" s="9"/>
      <c r="T5" s="9"/>
      <c r="U5" s="9"/>
      <c r="V5" s="9"/>
      <c r="W5" s="9"/>
      <c r="X5" s="9"/>
      <c r="Y5" s="9"/>
      <c r="Z5" s="9"/>
      <c r="AA5" s="9"/>
      <c r="AB5" s="9"/>
      <c r="AC5" s="9"/>
      <c r="AD5" s="9"/>
    </row>
    <row r="6" spans="1:30"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row>
    <row r="7" spans="1:30"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row>
    <row r="8" spans="1:30" ht="35.25" customHeight="1" x14ac:dyDescent="0.3">
      <c r="A8" s="5"/>
      <c r="B8" s="3"/>
      <c r="C8" s="29">
        <v>1</v>
      </c>
      <c r="D8" s="349" t="s">
        <v>373</v>
      </c>
      <c r="E8" s="349"/>
      <c r="F8" s="349"/>
      <c r="G8" s="349"/>
      <c r="H8" s="349"/>
      <c r="I8" s="349"/>
      <c r="J8" s="349"/>
      <c r="K8" s="349"/>
      <c r="L8" s="349"/>
      <c r="M8" s="349"/>
      <c r="N8" s="349"/>
      <c r="O8" s="3"/>
      <c r="P8" s="5"/>
      <c r="Q8" s="9"/>
      <c r="R8" s="9"/>
      <c r="S8" s="9"/>
      <c r="T8" s="9"/>
      <c r="U8" s="9"/>
      <c r="V8" s="9"/>
      <c r="W8" s="9"/>
      <c r="X8" s="9"/>
      <c r="Y8" s="9"/>
      <c r="Z8" s="9"/>
      <c r="AA8" s="9"/>
      <c r="AB8" s="9"/>
      <c r="AC8" s="9"/>
      <c r="AD8" s="9"/>
    </row>
    <row r="9" spans="1:30" ht="35.25" customHeight="1" x14ac:dyDescent="0.3">
      <c r="A9" s="5"/>
      <c r="B9" s="3"/>
      <c r="C9" s="29">
        <v>2</v>
      </c>
      <c r="D9" s="349" t="s">
        <v>374</v>
      </c>
      <c r="E9" s="349"/>
      <c r="F9" s="349"/>
      <c r="G9" s="349"/>
      <c r="H9" s="349"/>
      <c r="I9" s="349"/>
      <c r="J9" s="349"/>
      <c r="K9" s="349"/>
      <c r="L9" s="349"/>
      <c r="M9" s="349"/>
      <c r="N9" s="349"/>
      <c r="O9" s="3"/>
      <c r="P9" s="5"/>
      <c r="Q9" s="9"/>
      <c r="R9" s="9"/>
      <c r="S9" s="9"/>
      <c r="T9" s="9"/>
      <c r="U9" s="9"/>
      <c r="V9" s="9"/>
      <c r="W9" s="9"/>
      <c r="X9" s="9"/>
      <c r="Y9" s="9"/>
      <c r="Z9" s="9"/>
      <c r="AA9" s="9"/>
      <c r="AB9" s="9"/>
      <c r="AC9" s="9"/>
      <c r="AD9" s="9"/>
    </row>
    <row r="10" spans="1:30" ht="35.25" customHeight="1" x14ac:dyDescent="0.3">
      <c r="A10" s="5"/>
      <c r="B10" s="3"/>
      <c r="C10" s="29">
        <v>3</v>
      </c>
      <c r="D10" s="349" t="s">
        <v>375</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row>
    <row r="11" spans="1:30" ht="35.25" customHeight="1" x14ac:dyDescent="0.3">
      <c r="A11" s="5"/>
      <c r="B11" s="3"/>
      <c r="C11" s="29">
        <v>4</v>
      </c>
      <c r="D11" s="349" t="s">
        <v>376</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row>
    <row r="12" spans="1:30" ht="35.25" customHeight="1" x14ac:dyDescent="0.3">
      <c r="A12" s="5"/>
      <c r="B12" s="3"/>
      <c r="C12" s="29">
        <v>5</v>
      </c>
      <c r="D12" s="349" t="s">
        <v>377</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row>
    <row r="13" spans="1:30"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row>
    <row r="14" spans="1:30"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row>
    <row r="15" spans="1:30"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row>
    <row r="16" spans="1:30"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row>
    <row r="17" spans="1:30"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row>
    <row r="18" spans="1:30"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c r="AD18" s="9"/>
    </row>
    <row r="19" spans="1:30"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c r="AD19" s="9"/>
    </row>
    <row r="20" spans="1:30"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c r="AD20" s="9"/>
    </row>
    <row r="21" spans="1:30"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c r="AD21" s="9"/>
    </row>
    <row r="22" spans="1:30"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c r="AD22" s="9"/>
    </row>
    <row r="23" spans="1:30"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c r="AD23" s="9"/>
    </row>
    <row r="24" spans="1:30"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c r="AD24" s="9"/>
    </row>
    <row r="25" spans="1:30"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c r="AD25" s="9"/>
    </row>
    <row r="26" spans="1:30"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c r="AD26" s="9"/>
    </row>
    <row r="27" spans="1:30"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c r="AD27" s="9"/>
    </row>
    <row r="28" spans="1:30"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c r="AD28" s="9"/>
    </row>
    <row r="29" spans="1:30"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c r="AD29" s="9"/>
    </row>
    <row r="30" spans="1:30"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c r="AD30" s="9"/>
    </row>
    <row r="31" spans="1:30"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c r="AD31" s="9"/>
    </row>
    <row r="32" spans="1:30"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c r="AD32" s="9"/>
    </row>
    <row r="33" spans="1:30"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row>
    <row r="34" spans="1:30"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row>
    <row r="35" spans="1:30"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row>
    <row r="36" spans="1:30"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row>
    <row r="37" spans="1:30"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row>
    <row r="38" spans="1:30"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spans="1:30"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spans="1:30"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spans="1:30"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spans="1:30"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spans="1:30"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spans="1:30"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spans="1:30"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spans="1:30"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spans="1:30"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spans="1:30"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row>
    <row r="53" spans="1:30"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row>
    <row r="54" spans="1:30"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row>
    <row r="55" spans="1:30"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row>
    <row r="56" spans="1:30"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row>
    <row r="57" spans="1:30"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row>
    <row r="58" spans="1:30"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row>
    <row r="59" spans="1:30"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row>
    <row r="60" spans="1:30"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row>
    <row r="61" spans="1:30"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row>
    <row r="62" spans="1:30"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row>
    <row r="63" spans="1:30"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row>
    <row r="64" spans="1:30"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H56"/>
  <sheetViews>
    <sheetView workbookViewId="0"/>
  </sheetViews>
  <sheetFormatPr defaultRowHeight="14.4" x14ac:dyDescent="0.3"/>
  <cols>
    <col min="1" max="1" width="3.88671875" customWidth="1"/>
    <col min="16" max="16" width="4.5546875" customWidth="1"/>
  </cols>
  <sheetData>
    <row r="1" spans="1:34"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c r="AH1" s="9"/>
    </row>
    <row r="2" spans="1:34"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c r="AH2" s="9"/>
    </row>
    <row r="3" spans="1:34"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c r="AH3" s="9"/>
    </row>
    <row r="4" spans="1:34"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c r="AH4" s="9"/>
    </row>
    <row r="5" spans="1:34" x14ac:dyDescent="0.3">
      <c r="A5" s="5"/>
      <c r="B5" s="3"/>
      <c r="C5" s="20"/>
      <c r="D5" s="30"/>
      <c r="E5" s="30"/>
      <c r="F5" s="31" t="s">
        <v>5</v>
      </c>
      <c r="G5" s="22"/>
      <c r="H5" s="348" t="str">
        <f>INTRAKURIKULER!D15</f>
        <v>BAHASA INGGRIS</v>
      </c>
      <c r="I5" s="348"/>
      <c r="J5" s="348"/>
      <c r="K5" s="348"/>
      <c r="L5" s="3"/>
      <c r="M5" s="3"/>
      <c r="N5" s="3"/>
      <c r="O5" s="3"/>
      <c r="P5" s="5"/>
      <c r="Q5" s="9"/>
      <c r="R5" s="9"/>
      <c r="S5" s="9"/>
      <c r="T5" s="9"/>
      <c r="U5" s="9"/>
      <c r="V5" s="9"/>
      <c r="W5" s="9"/>
      <c r="X5" s="9"/>
      <c r="Y5" s="9"/>
      <c r="Z5" s="9"/>
      <c r="AA5" s="9"/>
      <c r="AB5" s="9"/>
      <c r="AC5" s="9"/>
      <c r="AD5" s="9"/>
      <c r="AE5" s="9"/>
      <c r="AF5" s="9"/>
      <c r="AG5" s="9"/>
      <c r="AH5" s="9"/>
    </row>
    <row r="6" spans="1:34"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c r="AH6" s="9"/>
    </row>
    <row r="7" spans="1:34"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c r="AH7" s="9"/>
    </row>
    <row r="8" spans="1:34"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c r="AH8" s="9"/>
    </row>
    <row r="9" spans="1:34"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c r="AH9" s="9"/>
    </row>
    <row r="10" spans="1:34"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c r="AH10" s="9"/>
    </row>
    <row r="11" spans="1:34"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c r="AH11" s="9"/>
    </row>
    <row r="12" spans="1:34"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c r="AH12" s="9"/>
    </row>
    <row r="13" spans="1:34"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c r="AH13" s="9"/>
    </row>
    <row r="14" spans="1:34"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c r="AH14" s="9"/>
    </row>
    <row r="15" spans="1:34"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c r="AH15" s="9"/>
    </row>
    <row r="16" spans="1:34"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c r="AH16" s="9"/>
    </row>
    <row r="17" spans="1:34"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c r="AH17" s="9"/>
    </row>
    <row r="18" spans="1:34"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c r="AD18" s="9"/>
      <c r="AE18" s="9"/>
      <c r="AF18" s="9"/>
      <c r="AG18" s="9"/>
      <c r="AH18" s="9"/>
    </row>
    <row r="19" spans="1:34"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c r="AD19" s="9"/>
      <c r="AE19" s="9"/>
      <c r="AF19" s="9"/>
      <c r="AG19" s="9"/>
      <c r="AH19" s="9"/>
    </row>
    <row r="20" spans="1:34"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c r="AD20" s="9"/>
      <c r="AE20" s="9"/>
      <c r="AF20" s="9"/>
      <c r="AG20" s="9"/>
      <c r="AH20" s="9"/>
    </row>
    <row r="21" spans="1:34"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c r="AD21" s="9"/>
      <c r="AE21" s="9"/>
      <c r="AF21" s="9"/>
      <c r="AG21" s="9"/>
      <c r="AH21" s="9"/>
    </row>
    <row r="22" spans="1:34"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c r="AD22" s="9"/>
      <c r="AE22" s="9"/>
      <c r="AF22" s="9"/>
      <c r="AG22" s="9"/>
      <c r="AH22" s="9"/>
    </row>
    <row r="23" spans="1:34"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c r="AD23" s="9"/>
      <c r="AE23" s="9"/>
      <c r="AF23" s="9"/>
      <c r="AG23" s="9"/>
      <c r="AH23" s="9"/>
    </row>
    <row r="24" spans="1:34"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c r="AD24" s="9"/>
      <c r="AE24" s="9"/>
      <c r="AF24" s="9"/>
      <c r="AG24" s="9"/>
      <c r="AH24" s="9"/>
    </row>
    <row r="25" spans="1:34"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c r="AD25" s="9"/>
      <c r="AE25" s="9"/>
      <c r="AF25" s="9"/>
      <c r="AG25" s="9"/>
      <c r="AH25" s="9"/>
    </row>
    <row r="26" spans="1:34"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c r="AD26" s="9"/>
      <c r="AE26" s="9"/>
      <c r="AF26" s="9"/>
      <c r="AG26" s="9"/>
      <c r="AH26" s="9"/>
    </row>
    <row r="27" spans="1:34"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c r="AD27" s="9"/>
      <c r="AE27" s="9"/>
      <c r="AF27" s="9"/>
      <c r="AG27" s="9"/>
      <c r="AH27" s="9"/>
    </row>
    <row r="28" spans="1:34"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c r="AD28" s="9"/>
      <c r="AE28" s="9"/>
      <c r="AF28" s="9"/>
      <c r="AG28" s="9"/>
      <c r="AH28" s="9"/>
    </row>
    <row r="29" spans="1:34"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c r="AD29" s="9"/>
      <c r="AE29" s="9"/>
      <c r="AF29" s="9"/>
      <c r="AG29" s="9"/>
      <c r="AH29" s="9"/>
    </row>
    <row r="30" spans="1:34"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c r="AD30" s="9"/>
      <c r="AE30" s="9"/>
      <c r="AF30" s="9"/>
      <c r="AG30" s="9"/>
      <c r="AH30" s="9"/>
    </row>
    <row r="31" spans="1:34"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c r="AD31" s="9"/>
      <c r="AE31" s="9"/>
      <c r="AF31" s="9"/>
      <c r="AG31" s="9"/>
      <c r="AH31" s="9"/>
    </row>
    <row r="32" spans="1:34"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c r="AD32" s="9"/>
      <c r="AE32" s="9"/>
      <c r="AF32" s="9"/>
      <c r="AG32" s="9"/>
      <c r="AH32" s="9"/>
    </row>
    <row r="33" spans="1:34"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c r="AE33" s="9"/>
      <c r="AF33" s="9"/>
      <c r="AG33" s="9"/>
      <c r="AH33" s="9"/>
    </row>
    <row r="34" spans="1:34"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c r="AE34" s="9"/>
      <c r="AF34" s="9"/>
      <c r="AG34" s="9"/>
      <c r="AH34" s="9"/>
    </row>
    <row r="35" spans="1:34"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c r="AE35" s="9"/>
      <c r="AF35" s="9"/>
      <c r="AG35" s="9"/>
      <c r="AH35" s="9"/>
    </row>
    <row r="36" spans="1:34"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c r="AE36" s="9"/>
      <c r="AF36" s="9"/>
      <c r="AG36" s="9"/>
      <c r="AH36" s="9"/>
    </row>
    <row r="37" spans="1:34"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row>
    <row r="39" spans="1:34"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row>
    <row r="40" spans="1:34"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row>
    <row r="41" spans="1:34"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row>
    <row r="42" spans="1:34"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row>
    <row r="43" spans="1:34"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row>
    <row r="44" spans="1:34"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row>
    <row r="45" spans="1:34"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row>
    <row r="46" spans="1:34"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row>
    <row r="48" spans="1:34"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row>
    <row r="50" spans="1:34"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row>
    <row r="51" spans="1:34"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row>
    <row r="53" spans="1:34"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row>
    <row r="54" spans="1:34"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row>
    <row r="55" spans="1:34"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row>
    <row r="56" spans="1:34"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A66"/>
  <sheetViews>
    <sheetView workbookViewId="0">
      <selection activeCell="O13" sqref="O13"/>
    </sheetView>
  </sheetViews>
  <sheetFormatPr defaultRowHeight="14.4" x14ac:dyDescent="0.3"/>
  <cols>
    <col min="1" max="1" width="3.88671875" customWidth="1"/>
    <col min="16" max="16" width="4.5546875" customWidth="1"/>
  </cols>
  <sheetData>
    <row r="1" spans="1:27" x14ac:dyDescent="0.3">
      <c r="A1" s="5"/>
      <c r="B1" s="5"/>
      <c r="C1" s="5"/>
      <c r="D1" s="5"/>
      <c r="E1" s="5"/>
      <c r="F1" s="5"/>
      <c r="G1" s="5"/>
      <c r="H1" s="5"/>
      <c r="I1" s="5"/>
      <c r="J1" s="5"/>
      <c r="K1" s="5"/>
      <c r="L1" s="5"/>
      <c r="M1" s="5"/>
      <c r="N1" s="5"/>
      <c r="O1" s="5"/>
      <c r="P1" s="5"/>
      <c r="Q1" s="9"/>
      <c r="R1" s="9"/>
      <c r="S1" s="9"/>
      <c r="T1" s="9"/>
      <c r="U1" s="9"/>
      <c r="V1" s="9"/>
      <c r="W1" s="9"/>
      <c r="X1" s="9"/>
      <c r="Y1" s="9"/>
      <c r="Z1" s="9"/>
      <c r="AA1" s="9"/>
    </row>
    <row r="2" spans="1:27" x14ac:dyDescent="0.3">
      <c r="A2" s="5"/>
      <c r="B2" s="3"/>
      <c r="C2" s="3"/>
      <c r="D2" s="3"/>
      <c r="E2" s="3"/>
      <c r="F2" s="3"/>
      <c r="G2" s="3"/>
      <c r="H2" s="3"/>
      <c r="I2" s="3"/>
      <c r="J2" s="3"/>
      <c r="K2" s="3"/>
      <c r="L2" s="3"/>
      <c r="M2" s="3"/>
      <c r="N2" s="3"/>
      <c r="O2" s="3"/>
      <c r="P2" s="5"/>
      <c r="Q2" s="9"/>
      <c r="R2" s="9"/>
      <c r="S2" s="9"/>
      <c r="T2" s="9"/>
      <c r="U2" s="9"/>
      <c r="V2" s="9"/>
      <c r="W2" s="9"/>
      <c r="X2" s="9"/>
      <c r="Y2" s="9"/>
      <c r="Z2" s="9"/>
      <c r="AA2" s="9"/>
    </row>
    <row r="3" spans="1:27"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row>
    <row r="4" spans="1:27" x14ac:dyDescent="0.3">
      <c r="A4" s="5"/>
      <c r="B4" s="3"/>
      <c r="C4" s="3"/>
      <c r="D4" s="3"/>
      <c r="E4" s="3"/>
      <c r="F4" s="3"/>
      <c r="G4" s="3"/>
      <c r="H4" s="3"/>
      <c r="I4" s="3"/>
      <c r="J4" s="3"/>
      <c r="K4" s="3"/>
      <c r="L4" s="3"/>
      <c r="M4" s="3"/>
      <c r="N4" s="3"/>
      <c r="O4" s="3"/>
      <c r="P4" s="5"/>
      <c r="Q4" s="9"/>
      <c r="R4" s="9"/>
      <c r="S4" s="9"/>
      <c r="T4" s="9"/>
      <c r="U4" s="9"/>
      <c r="V4" s="9"/>
      <c r="W4" s="9"/>
      <c r="X4" s="9"/>
      <c r="Y4" s="9"/>
      <c r="Z4" s="9"/>
      <c r="AA4" s="9"/>
    </row>
    <row r="5" spans="1:27" x14ac:dyDescent="0.3">
      <c r="A5" s="5"/>
      <c r="B5" s="3"/>
      <c r="C5" s="20"/>
      <c r="D5" s="30"/>
      <c r="E5" s="30"/>
      <c r="F5" s="31" t="s">
        <v>5</v>
      </c>
      <c r="G5" s="22"/>
      <c r="H5" s="348" t="str">
        <f>INTRAKURIKULER!D16</f>
        <v>PJOK</v>
      </c>
      <c r="I5" s="348"/>
      <c r="J5" s="348"/>
      <c r="K5" s="348"/>
      <c r="L5" s="3"/>
      <c r="M5" s="3"/>
      <c r="N5" s="3"/>
      <c r="O5" s="3"/>
      <c r="P5" s="5"/>
      <c r="Q5" s="9"/>
      <c r="R5" s="9"/>
      <c r="S5" s="9"/>
      <c r="T5" s="9"/>
      <c r="U5" s="9"/>
      <c r="V5" s="9"/>
      <c r="W5" s="9"/>
      <c r="X5" s="9"/>
      <c r="Y5" s="9"/>
      <c r="Z5" s="9"/>
      <c r="AA5" s="9"/>
    </row>
    <row r="6" spans="1:27" x14ac:dyDescent="0.3">
      <c r="A6" s="5"/>
      <c r="B6" s="3"/>
      <c r="C6" s="20"/>
      <c r="D6" s="3"/>
      <c r="E6" s="3"/>
      <c r="F6" s="3"/>
      <c r="G6" s="3"/>
      <c r="H6" s="3"/>
      <c r="I6" s="3"/>
      <c r="J6" s="3"/>
      <c r="K6" s="3"/>
      <c r="L6" s="3"/>
      <c r="M6" s="3"/>
      <c r="N6" s="3"/>
      <c r="O6" s="3"/>
      <c r="P6" s="5"/>
      <c r="Q6" s="9"/>
      <c r="R6" s="9"/>
      <c r="S6" s="9"/>
      <c r="T6" s="9"/>
      <c r="U6" s="9"/>
      <c r="V6" s="9"/>
      <c r="W6" s="9"/>
      <c r="X6" s="9"/>
      <c r="Y6" s="9"/>
      <c r="Z6" s="9"/>
      <c r="AA6" s="9"/>
    </row>
    <row r="7" spans="1:27"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row>
    <row r="8" spans="1:27" ht="35.25" customHeight="1" x14ac:dyDescent="0.3">
      <c r="A8" s="5"/>
      <c r="B8" s="3"/>
      <c r="C8" s="29">
        <v>1</v>
      </c>
      <c r="D8" s="349" t="s">
        <v>401</v>
      </c>
      <c r="E8" s="349"/>
      <c r="F8" s="349"/>
      <c r="G8" s="349"/>
      <c r="H8" s="349"/>
      <c r="I8" s="349"/>
      <c r="J8" s="349"/>
      <c r="K8" s="349"/>
      <c r="L8" s="349"/>
      <c r="M8" s="349"/>
      <c r="N8" s="349"/>
      <c r="O8" s="3"/>
      <c r="P8" s="5"/>
      <c r="Q8" s="9"/>
      <c r="R8" s="9"/>
      <c r="S8" s="9"/>
      <c r="T8" s="9"/>
      <c r="U8" s="9"/>
      <c r="V8" s="9"/>
      <c r="W8" s="9"/>
      <c r="X8" s="9"/>
      <c r="Y8" s="9"/>
      <c r="Z8" s="9"/>
      <c r="AA8" s="9"/>
    </row>
    <row r="9" spans="1:27" ht="35.25" customHeight="1" x14ac:dyDescent="0.3">
      <c r="A9" s="5"/>
      <c r="B9" s="3"/>
      <c r="C9" s="29">
        <v>2</v>
      </c>
      <c r="D9" s="349" t="s">
        <v>402</v>
      </c>
      <c r="E9" s="349"/>
      <c r="F9" s="349"/>
      <c r="G9" s="349"/>
      <c r="H9" s="349"/>
      <c r="I9" s="349"/>
      <c r="J9" s="349"/>
      <c r="K9" s="349"/>
      <c r="L9" s="349"/>
      <c r="M9" s="349"/>
      <c r="N9" s="349"/>
      <c r="O9" s="3"/>
      <c r="P9" s="5"/>
      <c r="Q9" s="9"/>
      <c r="R9" s="9"/>
      <c r="S9" s="9"/>
      <c r="T9" s="9"/>
      <c r="U9" s="9"/>
      <c r="V9" s="9"/>
      <c r="W9" s="9"/>
      <c r="X9" s="9"/>
      <c r="Y9" s="9"/>
      <c r="Z9" s="9"/>
      <c r="AA9" s="9"/>
    </row>
    <row r="10" spans="1:27" ht="35.25" customHeight="1" x14ac:dyDescent="0.3">
      <c r="A10" s="5"/>
      <c r="B10" s="3"/>
      <c r="C10" s="29">
        <v>3</v>
      </c>
      <c r="D10" s="349" t="s">
        <v>403</v>
      </c>
      <c r="E10" s="349"/>
      <c r="F10" s="349"/>
      <c r="G10" s="349"/>
      <c r="H10" s="349"/>
      <c r="I10" s="349"/>
      <c r="J10" s="349"/>
      <c r="K10" s="349"/>
      <c r="L10" s="349"/>
      <c r="M10" s="349"/>
      <c r="N10" s="349"/>
      <c r="O10" s="3"/>
      <c r="P10" s="5"/>
      <c r="Q10" s="9"/>
      <c r="R10" s="9"/>
      <c r="S10" s="9"/>
      <c r="T10" s="9"/>
      <c r="U10" s="9"/>
      <c r="V10" s="9"/>
      <c r="W10" s="9"/>
      <c r="X10" s="9"/>
      <c r="Y10" s="9"/>
      <c r="Z10" s="9"/>
      <c r="AA10" s="9"/>
    </row>
    <row r="11" spans="1:27" ht="35.25" customHeight="1" x14ac:dyDescent="0.3">
      <c r="A11" s="5"/>
      <c r="B11" s="3"/>
      <c r="C11" s="29">
        <v>4</v>
      </c>
      <c r="D11" s="349" t="s">
        <v>404</v>
      </c>
      <c r="E11" s="349"/>
      <c r="F11" s="349"/>
      <c r="G11" s="349"/>
      <c r="H11" s="349"/>
      <c r="I11" s="349"/>
      <c r="J11" s="349"/>
      <c r="K11" s="349"/>
      <c r="L11" s="349"/>
      <c r="M11" s="349"/>
      <c r="N11" s="349"/>
      <c r="O11" s="3"/>
      <c r="P11" s="5"/>
      <c r="Q11" s="9"/>
      <c r="R11" s="9"/>
      <c r="S11" s="9"/>
      <c r="T11" s="9"/>
      <c r="U11" s="9"/>
      <c r="V11" s="9"/>
      <c r="W11" s="9"/>
      <c r="X11" s="9"/>
      <c r="Y11" s="9"/>
      <c r="Z11" s="9"/>
      <c r="AA11" s="9"/>
    </row>
    <row r="12" spans="1:27"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row>
    <row r="13" spans="1:27"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row>
    <row r="14" spans="1:27"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row>
    <row r="15" spans="1:27"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row>
    <row r="16" spans="1:27"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row>
    <row r="17" spans="1:27"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row>
    <row r="18" spans="1:27"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row>
    <row r="19" spans="1:27"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row>
    <row r="20" spans="1:27"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row>
    <row r="21" spans="1:27"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row>
    <row r="22" spans="1:27"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row>
    <row r="23" spans="1:27"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row>
    <row r="24" spans="1:27"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row>
    <row r="25" spans="1:27"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row>
    <row r="26" spans="1:27"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row>
    <row r="27" spans="1:27"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row>
    <row r="28" spans="1:27"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row>
    <row r="29" spans="1:27"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row>
    <row r="30" spans="1:27"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row>
    <row r="31" spans="1:27"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row>
    <row r="32" spans="1:27"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row>
    <row r="33" spans="1:27"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row>
    <row r="34" spans="1:27"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row>
    <row r="35" spans="1:27"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row>
    <row r="36" spans="1:27"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row>
    <row r="37" spans="1:27" x14ac:dyDescent="0.3">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x14ac:dyDescent="0.3">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x14ac:dyDescent="0.3">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x14ac:dyDescent="0.3">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x14ac:dyDescent="0.3">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x14ac:dyDescent="0.3">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x14ac:dyDescent="0.3">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x14ac:dyDescent="0.3">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x14ac:dyDescent="0.3">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x14ac:dyDescent="0.3">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x14ac:dyDescent="0.3">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x14ac:dyDescent="0.3">
      <c r="B48" s="9"/>
      <c r="C48" s="9"/>
      <c r="D48" s="9"/>
      <c r="E48" s="9"/>
      <c r="F48" s="9"/>
      <c r="G48" s="9"/>
      <c r="H48" s="9"/>
      <c r="I48" s="9"/>
      <c r="J48" s="9"/>
      <c r="K48" s="9"/>
      <c r="L48" s="9"/>
      <c r="M48" s="9"/>
      <c r="N48" s="9"/>
      <c r="O48" s="9"/>
      <c r="P48" s="9"/>
      <c r="Q48" s="9"/>
      <c r="R48" s="9"/>
      <c r="S48" s="9"/>
      <c r="T48" s="9"/>
      <c r="U48" s="9"/>
      <c r="V48" s="9"/>
      <c r="W48" s="9"/>
      <c r="X48" s="9"/>
      <c r="Y48" s="9"/>
      <c r="Z48" s="9"/>
      <c r="AA48" s="9"/>
    </row>
    <row r="49" spans="2:27" x14ac:dyDescent="0.3">
      <c r="B49" s="9"/>
      <c r="C49" s="9"/>
      <c r="D49" s="9"/>
      <c r="E49" s="9"/>
      <c r="F49" s="9"/>
      <c r="G49" s="9"/>
      <c r="H49" s="9"/>
      <c r="I49" s="9"/>
      <c r="J49" s="9"/>
      <c r="K49" s="9"/>
      <c r="L49" s="9"/>
      <c r="M49" s="9"/>
      <c r="N49" s="9"/>
      <c r="O49" s="9"/>
      <c r="P49" s="9"/>
      <c r="Q49" s="9"/>
      <c r="R49" s="9"/>
      <c r="S49" s="9"/>
      <c r="T49" s="9"/>
      <c r="U49" s="9"/>
      <c r="V49" s="9"/>
      <c r="W49" s="9"/>
      <c r="X49" s="9"/>
      <c r="Y49" s="9"/>
      <c r="Z49" s="9"/>
      <c r="AA49" s="9"/>
    </row>
    <row r="50" spans="2:27" x14ac:dyDescent="0.3">
      <c r="B50" s="9"/>
      <c r="C50" s="9"/>
      <c r="D50" s="9"/>
      <c r="E50" s="9"/>
      <c r="F50" s="9"/>
      <c r="G50" s="9"/>
      <c r="H50" s="9"/>
      <c r="I50" s="9"/>
      <c r="J50" s="9"/>
      <c r="K50" s="9"/>
      <c r="L50" s="9"/>
      <c r="M50" s="9"/>
      <c r="N50" s="9"/>
      <c r="O50" s="9"/>
      <c r="P50" s="9"/>
      <c r="Q50" s="9"/>
      <c r="R50" s="9"/>
      <c r="S50" s="9"/>
      <c r="T50" s="9"/>
      <c r="U50" s="9"/>
      <c r="V50" s="9"/>
      <c r="W50" s="9"/>
      <c r="X50" s="9"/>
      <c r="Y50" s="9"/>
      <c r="Z50" s="9"/>
      <c r="AA50" s="9"/>
    </row>
    <row r="51" spans="2:27" x14ac:dyDescent="0.3">
      <c r="B51" s="9"/>
      <c r="C51" s="9"/>
      <c r="D51" s="9"/>
      <c r="E51" s="9"/>
      <c r="F51" s="9"/>
      <c r="G51" s="9"/>
      <c r="H51" s="9"/>
      <c r="I51" s="9"/>
      <c r="J51" s="9"/>
      <c r="K51" s="9"/>
      <c r="L51" s="9"/>
      <c r="M51" s="9"/>
      <c r="N51" s="9"/>
      <c r="O51" s="9"/>
      <c r="P51" s="9"/>
      <c r="Q51" s="9"/>
      <c r="R51" s="9"/>
      <c r="S51" s="9"/>
      <c r="T51" s="9"/>
      <c r="U51" s="9"/>
      <c r="V51" s="9"/>
      <c r="W51" s="9"/>
      <c r="X51" s="9"/>
      <c r="Y51" s="9"/>
      <c r="Z51" s="9"/>
      <c r="AA51" s="9"/>
    </row>
    <row r="52" spans="2:27" x14ac:dyDescent="0.3">
      <c r="B52" s="9"/>
      <c r="C52" s="9"/>
      <c r="D52" s="9"/>
      <c r="E52" s="9"/>
      <c r="F52" s="9"/>
      <c r="G52" s="9"/>
      <c r="H52" s="9"/>
      <c r="I52" s="9"/>
      <c r="J52" s="9"/>
      <c r="K52" s="9"/>
      <c r="L52" s="9"/>
      <c r="M52" s="9"/>
      <c r="N52" s="9"/>
      <c r="O52" s="9"/>
      <c r="P52" s="9"/>
      <c r="Q52" s="9"/>
      <c r="R52" s="9"/>
      <c r="S52" s="9"/>
      <c r="T52" s="9"/>
      <c r="U52" s="9"/>
      <c r="V52" s="9"/>
      <c r="W52" s="9"/>
      <c r="X52" s="9"/>
      <c r="Y52" s="9"/>
      <c r="Z52" s="9"/>
      <c r="AA52" s="9"/>
    </row>
    <row r="53" spans="2:27" x14ac:dyDescent="0.3">
      <c r="B53" s="9"/>
      <c r="C53" s="9"/>
      <c r="D53" s="9"/>
      <c r="E53" s="9"/>
      <c r="F53" s="9"/>
      <c r="G53" s="9"/>
      <c r="H53" s="9"/>
      <c r="I53" s="9"/>
      <c r="J53" s="9"/>
      <c r="K53" s="9"/>
      <c r="L53" s="9"/>
      <c r="M53" s="9"/>
      <c r="N53" s="9"/>
      <c r="O53" s="9"/>
      <c r="P53" s="9"/>
      <c r="Q53" s="9"/>
      <c r="R53" s="9"/>
      <c r="S53" s="9"/>
      <c r="T53" s="9"/>
      <c r="U53" s="9"/>
      <c r="V53" s="9"/>
      <c r="W53" s="9"/>
      <c r="X53" s="9"/>
      <c r="Y53" s="9"/>
      <c r="Z53" s="9"/>
      <c r="AA53" s="9"/>
    </row>
    <row r="54" spans="2:27" x14ac:dyDescent="0.3">
      <c r="B54" s="9"/>
      <c r="C54" s="9"/>
      <c r="D54" s="9"/>
      <c r="E54" s="9"/>
      <c r="F54" s="9"/>
      <c r="G54" s="9"/>
      <c r="H54" s="9"/>
      <c r="I54" s="9"/>
      <c r="J54" s="9"/>
      <c r="K54" s="9"/>
      <c r="L54" s="9"/>
      <c r="M54" s="9"/>
      <c r="N54" s="9"/>
      <c r="O54" s="9"/>
      <c r="P54" s="9"/>
      <c r="Q54" s="9"/>
      <c r="R54" s="9"/>
      <c r="S54" s="9"/>
      <c r="T54" s="9"/>
      <c r="U54" s="9"/>
      <c r="V54" s="9"/>
      <c r="W54" s="9"/>
      <c r="X54" s="9"/>
      <c r="Y54" s="9"/>
      <c r="Z54" s="9"/>
      <c r="AA54" s="9"/>
    </row>
    <row r="55" spans="2:27" x14ac:dyDescent="0.3">
      <c r="B55" s="9"/>
      <c r="C55" s="9"/>
      <c r="D55" s="9"/>
      <c r="E55" s="9"/>
      <c r="F55" s="9"/>
      <c r="G55" s="9"/>
      <c r="H55" s="9"/>
      <c r="I55" s="9"/>
      <c r="J55" s="9"/>
      <c r="K55" s="9"/>
      <c r="L55" s="9"/>
      <c r="M55" s="9"/>
      <c r="N55" s="9"/>
      <c r="O55" s="9"/>
      <c r="P55" s="9"/>
      <c r="Q55" s="9"/>
      <c r="R55" s="9"/>
      <c r="S55" s="9"/>
      <c r="T55" s="9"/>
      <c r="U55" s="9"/>
      <c r="V55" s="9"/>
      <c r="W55" s="9"/>
      <c r="X55" s="9"/>
      <c r="Y55" s="9"/>
      <c r="Z55" s="9"/>
      <c r="AA55" s="9"/>
    </row>
    <row r="56" spans="2:27" x14ac:dyDescent="0.3">
      <c r="B56" s="9"/>
      <c r="C56" s="9"/>
      <c r="D56" s="9"/>
      <c r="E56" s="9"/>
      <c r="F56" s="9"/>
      <c r="G56" s="9"/>
      <c r="H56" s="9"/>
      <c r="I56" s="9"/>
      <c r="J56" s="9"/>
      <c r="K56" s="9"/>
      <c r="L56" s="9"/>
      <c r="M56" s="9"/>
      <c r="N56" s="9"/>
      <c r="O56" s="9"/>
      <c r="P56" s="9"/>
      <c r="Q56" s="9"/>
      <c r="R56" s="9"/>
      <c r="S56" s="9"/>
      <c r="T56" s="9"/>
      <c r="U56" s="9"/>
      <c r="V56" s="9"/>
      <c r="W56" s="9"/>
      <c r="X56" s="9"/>
      <c r="Y56" s="9"/>
      <c r="Z56" s="9"/>
      <c r="AA56" s="9"/>
    </row>
    <row r="57" spans="2:27" x14ac:dyDescent="0.3">
      <c r="B57" s="9"/>
      <c r="C57" s="9"/>
      <c r="D57" s="9"/>
      <c r="E57" s="9"/>
      <c r="F57" s="9"/>
      <c r="G57" s="9"/>
      <c r="H57" s="9"/>
      <c r="I57" s="9"/>
      <c r="J57" s="9"/>
      <c r="K57" s="9"/>
      <c r="L57" s="9"/>
      <c r="M57" s="9"/>
      <c r="N57" s="9"/>
      <c r="O57" s="9"/>
      <c r="P57" s="9"/>
      <c r="Q57" s="9"/>
      <c r="R57" s="9"/>
      <c r="S57" s="9"/>
      <c r="T57" s="9"/>
      <c r="U57" s="9"/>
      <c r="V57" s="9"/>
      <c r="W57" s="9"/>
      <c r="X57" s="9"/>
      <c r="Y57" s="9"/>
      <c r="Z57" s="9"/>
      <c r="AA57" s="9"/>
    </row>
    <row r="58" spans="2:27" x14ac:dyDescent="0.3">
      <c r="B58" s="9"/>
      <c r="C58" s="9"/>
      <c r="D58" s="9"/>
      <c r="E58" s="9"/>
      <c r="F58" s="9"/>
      <c r="G58" s="9"/>
      <c r="H58" s="9"/>
      <c r="I58" s="9"/>
      <c r="J58" s="9"/>
      <c r="K58" s="9"/>
      <c r="L58" s="9"/>
      <c r="M58" s="9"/>
      <c r="N58" s="9"/>
      <c r="O58" s="9"/>
      <c r="P58" s="9"/>
      <c r="Q58" s="9"/>
      <c r="R58" s="9"/>
      <c r="S58" s="9"/>
      <c r="T58" s="9"/>
      <c r="U58" s="9"/>
      <c r="V58" s="9"/>
      <c r="W58" s="9"/>
      <c r="X58" s="9"/>
      <c r="Y58" s="9"/>
      <c r="Z58" s="9"/>
      <c r="AA58" s="9"/>
    </row>
    <row r="59" spans="2:27" x14ac:dyDescent="0.3">
      <c r="B59" s="9"/>
      <c r="C59" s="9"/>
      <c r="D59" s="9"/>
      <c r="E59" s="9"/>
      <c r="F59" s="9"/>
      <c r="G59" s="9"/>
      <c r="H59" s="9"/>
      <c r="I59" s="9"/>
      <c r="J59" s="9"/>
      <c r="K59" s="9"/>
      <c r="L59" s="9"/>
      <c r="M59" s="9"/>
      <c r="N59" s="9"/>
      <c r="O59" s="9"/>
      <c r="P59" s="9"/>
      <c r="Q59" s="9"/>
      <c r="R59" s="9"/>
      <c r="S59" s="9"/>
      <c r="T59" s="9"/>
      <c r="U59" s="9"/>
      <c r="V59" s="9"/>
      <c r="W59" s="9"/>
      <c r="X59" s="9"/>
      <c r="Y59" s="9"/>
      <c r="Z59" s="9"/>
      <c r="AA59" s="9"/>
    </row>
    <row r="60" spans="2:27" x14ac:dyDescent="0.3">
      <c r="B60" s="9"/>
      <c r="C60" s="9"/>
      <c r="D60" s="9"/>
      <c r="E60" s="9"/>
      <c r="F60" s="9"/>
      <c r="G60" s="9"/>
      <c r="H60" s="9"/>
      <c r="I60" s="9"/>
      <c r="J60" s="9"/>
      <c r="K60" s="9"/>
      <c r="L60" s="9"/>
      <c r="M60" s="9"/>
      <c r="N60" s="9"/>
      <c r="O60" s="9"/>
      <c r="P60" s="9"/>
      <c r="Q60" s="9"/>
      <c r="R60" s="9"/>
      <c r="S60" s="9"/>
      <c r="T60" s="9"/>
      <c r="U60" s="9"/>
      <c r="V60" s="9"/>
      <c r="W60" s="9"/>
      <c r="X60" s="9"/>
      <c r="Y60" s="9"/>
      <c r="Z60" s="9"/>
      <c r="AA60" s="9"/>
    </row>
    <row r="61" spans="2:27" x14ac:dyDescent="0.3">
      <c r="B61" s="9"/>
      <c r="C61" s="9"/>
      <c r="D61" s="9"/>
      <c r="E61" s="9"/>
      <c r="F61" s="9"/>
      <c r="G61" s="9"/>
      <c r="H61" s="9"/>
      <c r="I61" s="9"/>
      <c r="J61" s="9"/>
      <c r="K61" s="9"/>
      <c r="L61" s="9"/>
      <c r="M61" s="9"/>
      <c r="N61" s="9"/>
      <c r="O61" s="9"/>
      <c r="P61" s="9"/>
      <c r="Q61" s="9"/>
      <c r="R61" s="9"/>
      <c r="S61" s="9"/>
      <c r="T61" s="9"/>
      <c r="U61" s="9"/>
      <c r="V61" s="9"/>
      <c r="W61" s="9"/>
      <c r="X61" s="9"/>
      <c r="Y61" s="9"/>
      <c r="Z61" s="9"/>
      <c r="AA61" s="9"/>
    </row>
    <row r="62" spans="2:27" x14ac:dyDescent="0.3">
      <c r="B62" s="9"/>
      <c r="C62" s="9"/>
      <c r="D62" s="9"/>
      <c r="E62" s="9"/>
      <c r="F62" s="9"/>
      <c r="G62" s="9"/>
      <c r="H62" s="9"/>
      <c r="I62" s="9"/>
      <c r="J62" s="9"/>
      <c r="K62" s="9"/>
      <c r="L62" s="9"/>
      <c r="M62" s="9"/>
      <c r="N62" s="9"/>
      <c r="O62" s="9"/>
      <c r="P62" s="9"/>
      <c r="Q62" s="9"/>
      <c r="R62" s="9"/>
      <c r="S62" s="9"/>
      <c r="T62" s="9"/>
      <c r="U62" s="9"/>
      <c r="V62" s="9"/>
      <c r="W62" s="9"/>
      <c r="X62" s="9"/>
      <c r="Y62" s="9"/>
      <c r="Z62" s="9"/>
      <c r="AA62" s="9"/>
    </row>
    <row r="63" spans="2:27" x14ac:dyDescent="0.3">
      <c r="B63" s="9"/>
      <c r="C63" s="9"/>
      <c r="D63" s="9"/>
      <c r="E63" s="9"/>
      <c r="F63" s="9"/>
      <c r="G63" s="9"/>
      <c r="H63" s="9"/>
      <c r="I63" s="9"/>
      <c r="J63" s="9"/>
      <c r="K63" s="9"/>
      <c r="L63" s="9"/>
      <c r="M63" s="9"/>
      <c r="N63" s="9"/>
      <c r="O63" s="9"/>
      <c r="P63" s="9"/>
      <c r="Q63" s="9"/>
      <c r="R63" s="9"/>
      <c r="S63" s="9"/>
      <c r="T63" s="9"/>
      <c r="U63" s="9"/>
      <c r="V63" s="9"/>
      <c r="W63" s="9"/>
      <c r="X63" s="9"/>
      <c r="Y63" s="9"/>
      <c r="Z63" s="9"/>
      <c r="AA63" s="9"/>
    </row>
    <row r="64" spans="2:27" x14ac:dyDescent="0.3">
      <c r="B64" s="9"/>
      <c r="C64" s="9"/>
      <c r="D64" s="9"/>
      <c r="E64" s="9"/>
      <c r="F64" s="9"/>
      <c r="G64" s="9"/>
      <c r="H64" s="9"/>
      <c r="I64" s="9"/>
      <c r="J64" s="9"/>
      <c r="K64" s="9"/>
      <c r="L64" s="9"/>
      <c r="M64" s="9"/>
      <c r="N64" s="9"/>
      <c r="O64" s="9"/>
      <c r="P64" s="9"/>
      <c r="Q64" s="9"/>
      <c r="R64" s="9"/>
      <c r="S64" s="9"/>
      <c r="T64" s="9"/>
      <c r="U64" s="9"/>
      <c r="V64" s="9"/>
      <c r="W64" s="9"/>
      <c r="X64" s="9"/>
      <c r="Y64" s="9"/>
      <c r="Z64" s="9"/>
      <c r="AA64" s="9"/>
    </row>
    <row r="65" spans="2:27" x14ac:dyDescent="0.3">
      <c r="B65" s="9"/>
      <c r="C65" s="9"/>
      <c r="D65" s="9"/>
      <c r="E65" s="9"/>
      <c r="F65" s="9"/>
      <c r="G65" s="9"/>
      <c r="H65" s="9"/>
      <c r="I65" s="9"/>
      <c r="J65" s="9"/>
      <c r="K65" s="9"/>
      <c r="L65" s="9"/>
      <c r="M65" s="9"/>
      <c r="N65" s="9"/>
      <c r="O65" s="9"/>
      <c r="P65" s="9"/>
      <c r="Q65" s="9"/>
      <c r="R65" s="9"/>
      <c r="S65" s="9"/>
      <c r="T65" s="9"/>
      <c r="U65" s="9"/>
      <c r="V65" s="9"/>
      <c r="W65" s="9"/>
      <c r="X65" s="9"/>
      <c r="Y65" s="9"/>
      <c r="Z65" s="9"/>
      <c r="AA65" s="9"/>
    </row>
    <row r="66" spans="2:27" x14ac:dyDescent="0.3">
      <c r="B66" s="9"/>
      <c r="C66" s="9"/>
      <c r="D66" s="9"/>
      <c r="E66" s="9"/>
      <c r="F66" s="9"/>
      <c r="G66" s="9"/>
      <c r="H66" s="9"/>
      <c r="I66" s="9"/>
      <c r="J66" s="9"/>
      <c r="K66" s="9"/>
      <c r="L66" s="9"/>
      <c r="M66" s="9"/>
      <c r="N66" s="9"/>
      <c r="O66" s="9"/>
      <c r="P66" s="9"/>
      <c r="Q66" s="9"/>
      <c r="R66" s="9"/>
      <c r="S66" s="9"/>
      <c r="T66" s="9"/>
      <c r="U66" s="9"/>
      <c r="V66" s="9"/>
      <c r="W66" s="9"/>
      <c r="X66" s="9"/>
      <c r="Y66" s="9"/>
      <c r="Z66" s="9"/>
      <c r="AA66"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C55"/>
  <sheetViews>
    <sheetView workbookViewId="0">
      <selection activeCell="D8" sqref="D8:N32"/>
    </sheetView>
  </sheetViews>
  <sheetFormatPr defaultRowHeight="14.4" x14ac:dyDescent="0.3"/>
  <cols>
    <col min="1" max="1" width="3.88671875" customWidth="1"/>
    <col min="16" max="16" width="4.5546875" customWidth="1"/>
  </cols>
  <sheetData>
    <row r="1" spans="1:29"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row>
    <row r="2" spans="1:29"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row>
    <row r="3" spans="1:29"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row>
    <row r="4" spans="1:29"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row>
    <row r="5" spans="1:29" x14ac:dyDescent="0.3">
      <c r="A5" s="5"/>
      <c r="B5" s="3"/>
      <c r="C5" s="20"/>
      <c r="D5" s="30"/>
      <c r="E5" s="30"/>
      <c r="F5" s="31" t="s">
        <v>5</v>
      </c>
      <c r="G5" s="22"/>
      <c r="H5" s="348" t="str">
        <f>INTRAKURIKULER!D17</f>
        <v>INFORMATIKA</v>
      </c>
      <c r="I5" s="348"/>
      <c r="J5" s="348"/>
      <c r="K5" s="348"/>
      <c r="L5" s="3"/>
      <c r="M5" s="3"/>
      <c r="N5" s="3"/>
      <c r="O5" s="3"/>
      <c r="P5" s="5"/>
      <c r="Q5" s="9"/>
      <c r="R5" s="9"/>
      <c r="S5" s="9"/>
      <c r="T5" s="9"/>
      <c r="U5" s="9"/>
      <c r="V5" s="9"/>
      <c r="W5" s="9"/>
      <c r="X5" s="9"/>
      <c r="Y5" s="9"/>
      <c r="Z5" s="9"/>
      <c r="AA5" s="9"/>
      <c r="AB5" s="9"/>
      <c r="AC5" s="9"/>
    </row>
    <row r="6" spans="1:29"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row>
    <row r="7" spans="1:29"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row>
    <row r="8" spans="1:29"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c r="AB8" s="9"/>
      <c r="AC8" s="9"/>
    </row>
    <row r="9" spans="1:29"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c r="AB9" s="9"/>
      <c r="AC9" s="9"/>
    </row>
    <row r="10" spans="1:29"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c r="AB10" s="9"/>
      <c r="AC10" s="9"/>
    </row>
    <row r="11" spans="1:29"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c r="AB11" s="9"/>
      <c r="AC11" s="9"/>
    </row>
    <row r="12" spans="1:29"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c r="AB12" s="9"/>
      <c r="AC12" s="9"/>
    </row>
    <row r="13" spans="1:29"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row>
    <row r="14" spans="1:29"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row>
    <row r="15" spans="1:29"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row>
    <row r="16" spans="1:29"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row>
    <row r="17" spans="1:29"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row>
    <row r="18" spans="1:29"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row>
    <row r="19" spans="1:29"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row>
    <row r="20" spans="1:29"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row>
    <row r="21" spans="1:29"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row>
    <row r="22" spans="1:29"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row>
    <row r="23" spans="1:29"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row>
    <row r="24" spans="1:29"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row>
    <row r="25" spans="1:29"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row>
    <row r="26" spans="1:29"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row>
    <row r="27" spans="1:29"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row>
    <row r="28" spans="1:29"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row>
    <row r="29" spans="1:29"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row>
    <row r="30" spans="1:29"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row>
    <row r="31" spans="1:29"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row>
    <row r="32" spans="1:29"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row>
    <row r="33" spans="1:29"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row>
    <row r="34" spans="1:29"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row>
    <row r="35" spans="1:29"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row>
    <row r="36" spans="1:29"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row>
    <row r="37" spans="1:29"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row>
    <row r="38" spans="1:29"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row>
    <row r="39" spans="1:29"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row>
    <row r="40" spans="1:29"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row>
    <row r="41" spans="1:29"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row>
    <row r="42" spans="1:29"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row>
    <row r="44" spans="1:29"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row>
    <row r="45" spans="1:29"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row>
    <row r="46" spans="1:29"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row>
    <row r="47" spans="1:29"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row>
    <row r="48" spans="1:29"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row>
    <row r="49" spans="1:29"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spans="1:29"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row>
    <row r="51" spans="1:29"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row>
    <row r="52" spans="1:29"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row>
    <row r="53" spans="1:29"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row>
    <row r="54" spans="1:29"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row>
    <row r="55" spans="1:29"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F54"/>
  <sheetViews>
    <sheetView workbookViewId="0">
      <selection activeCell="D8" sqref="D8:N32"/>
    </sheetView>
  </sheetViews>
  <sheetFormatPr defaultRowHeight="14.4" x14ac:dyDescent="0.3"/>
  <cols>
    <col min="1" max="1" width="3.88671875" customWidth="1"/>
    <col min="16" max="16" width="4.5546875" customWidth="1"/>
  </cols>
  <sheetData>
    <row r="1" spans="1:32"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row>
    <row r="2" spans="1:32"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row>
    <row r="3" spans="1:32"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row>
    <row r="4" spans="1:32"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row>
    <row r="5" spans="1:32" x14ac:dyDescent="0.3">
      <c r="A5" s="5"/>
      <c r="B5" s="3"/>
      <c r="C5" s="20"/>
      <c r="D5" s="30"/>
      <c r="E5" s="30"/>
      <c r="F5" s="31" t="s">
        <v>5</v>
      </c>
      <c r="G5" s="22"/>
      <c r="H5" s="348" t="str">
        <f>INTRAKURIKULER!D18</f>
        <v>SENI TARI</v>
      </c>
      <c r="I5" s="348"/>
      <c r="J5" s="348"/>
      <c r="K5" s="348"/>
      <c r="L5" s="3"/>
      <c r="M5" s="3"/>
      <c r="N5" s="3"/>
      <c r="O5" s="3"/>
      <c r="P5" s="5"/>
      <c r="Q5" s="9"/>
      <c r="R5" s="9"/>
      <c r="S5" s="9"/>
      <c r="T5" s="9"/>
      <c r="U5" s="9"/>
      <c r="V5" s="9"/>
      <c r="W5" s="9"/>
      <c r="X5" s="9"/>
      <c r="Y5" s="9"/>
      <c r="Z5" s="9"/>
      <c r="AA5" s="9"/>
      <c r="AB5" s="9"/>
      <c r="AC5" s="9"/>
      <c r="AD5" s="9"/>
      <c r="AE5" s="9"/>
      <c r="AF5" s="9"/>
    </row>
    <row r="6" spans="1:32"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row>
    <row r="7" spans="1:32"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row>
    <row r="8" spans="1:32"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row>
    <row r="9" spans="1:32"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row>
    <row r="10" spans="1:32"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row>
    <row r="11" spans="1:32"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row>
    <row r="12" spans="1:32"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row>
    <row r="13" spans="1:32"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row>
    <row r="14" spans="1:32"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row>
    <row r="15" spans="1:32"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row>
    <row r="16" spans="1:32"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row>
    <row r="17" spans="1:32"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row>
    <row r="18" spans="1:32"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c r="AD18" s="9"/>
      <c r="AE18" s="9"/>
      <c r="AF18" s="9"/>
    </row>
    <row r="19" spans="1:32"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c r="AD19" s="9"/>
      <c r="AE19" s="9"/>
      <c r="AF19" s="9"/>
    </row>
    <row r="20" spans="1:32"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c r="AD20" s="9"/>
      <c r="AE20" s="9"/>
      <c r="AF20" s="9"/>
    </row>
    <row r="21" spans="1:32"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c r="AD21" s="9"/>
      <c r="AE21" s="9"/>
      <c r="AF21" s="9"/>
    </row>
    <row r="22" spans="1:32"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c r="AD22" s="9"/>
      <c r="AE22" s="9"/>
      <c r="AF22" s="9"/>
    </row>
    <row r="23" spans="1:32"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c r="AD23" s="9"/>
      <c r="AE23" s="9"/>
      <c r="AF23" s="9"/>
    </row>
    <row r="24" spans="1:32"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c r="AD24" s="9"/>
      <c r="AE24" s="9"/>
      <c r="AF24" s="9"/>
    </row>
    <row r="25" spans="1:32"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c r="AD25" s="9"/>
      <c r="AE25" s="9"/>
      <c r="AF25" s="9"/>
    </row>
    <row r="26" spans="1:32"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c r="AD26" s="9"/>
      <c r="AE26" s="9"/>
      <c r="AF26" s="9"/>
    </row>
    <row r="27" spans="1:32"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c r="AD27" s="9"/>
      <c r="AE27" s="9"/>
      <c r="AF27" s="9"/>
    </row>
    <row r="28" spans="1:32"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c r="AD28" s="9"/>
      <c r="AE28" s="9"/>
      <c r="AF28" s="9"/>
    </row>
    <row r="29" spans="1:32"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c r="AD29" s="9"/>
      <c r="AE29" s="9"/>
      <c r="AF29" s="9"/>
    </row>
    <row r="30" spans="1:32"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c r="AD30" s="9"/>
      <c r="AE30" s="9"/>
      <c r="AF30" s="9"/>
    </row>
    <row r="31" spans="1:32"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c r="AD31" s="9"/>
      <c r="AE31" s="9"/>
      <c r="AF31" s="9"/>
    </row>
    <row r="32" spans="1:32"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c r="AD32" s="9"/>
      <c r="AE32" s="9"/>
      <c r="AF32" s="9"/>
    </row>
    <row r="33" spans="1:32"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c r="AE33" s="9"/>
      <c r="AF33" s="9"/>
    </row>
    <row r="34" spans="1:32"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c r="AE34" s="9"/>
      <c r="AF34" s="9"/>
    </row>
    <row r="35" spans="1:32"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c r="AE35" s="9"/>
      <c r="AF35" s="9"/>
    </row>
    <row r="36" spans="1:32"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c r="AE36" s="9"/>
      <c r="AF36" s="9"/>
    </row>
    <row r="37" spans="1:32"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row>
    <row r="38" spans="1:32"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row>
    <row r="39" spans="1:32"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row>
    <row r="40" spans="1:32"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row>
    <row r="41" spans="1:32"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row>
    <row r="42" spans="1:32"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row>
    <row r="43" spans="1:32"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row>
    <row r="44" spans="1:32"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row>
    <row r="45" spans="1:32"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row>
    <row r="46" spans="1:32"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row>
    <row r="47" spans="1:32"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row>
    <row r="48" spans="1:32"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row>
    <row r="49" spans="1:32"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row>
    <row r="50" spans="1:32"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row>
    <row r="51" spans="1:32"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row>
    <row r="52" spans="1:32"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row>
    <row r="53" spans="1:32"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row>
    <row r="54" spans="1:32" x14ac:dyDescent="0.3">
      <c r="A54" s="9"/>
      <c r="B54" s="9"/>
      <c r="C54" s="9"/>
      <c r="D54" s="9"/>
      <c r="E54" s="9"/>
      <c r="F54" s="9"/>
      <c r="G54" s="9"/>
      <c r="H54" s="9"/>
      <c r="I54" s="9"/>
      <c r="J54" s="9"/>
      <c r="K54" s="9"/>
      <c r="L54" s="9"/>
      <c r="M54" s="9"/>
      <c r="N54" s="9"/>
      <c r="O54" s="9"/>
      <c r="P54"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H135"/>
  <sheetViews>
    <sheetView workbookViewId="0">
      <selection activeCell="D8" sqref="D8:N32"/>
    </sheetView>
  </sheetViews>
  <sheetFormatPr defaultRowHeight="14.4" x14ac:dyDescent="0.3"/>
  <cols>
    <col min="1" max="1" width="3.88671875" customWidth="1"/>
    <col min="16" max="16" width="4.5546875" customWidth="1"/>
  </cols>
  <sheetData>
    <row r="1" spans="1:34"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c r="AH1" s="9"/>
    </row>
    <row r="2" spans="1:34"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c r="AH2" s="9"/>
    </row>
    <row r="3" spans="1:34"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c r="AH3" s="9"/>
    </row>
    <row r="4" spans="1:34"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c r="AH4" s="9"/>
    </row>
    <row r="5" spans="1:34" x14ac:dyDescent="0.3">
      <c r="A5" s="5"/>
      <c r="B5" s="3"/>
      <c r="C5" s="20"/>
      <c r="D5" s="30"/>
      <c r="E5" s="30"/>
      <c r="F5" s="31" t="s">
        <v>5</v>
      </c>
      <c r="G5" s="22"/>
      <c r="H5" s="348" t="str">
        <f>INTRAKURIKULER!D19</f>
        <v>BUDAYA MELAYU RIAU</v>
      </c>
      <c r="I5" s="348"/>
      <c r="J5" s="348"/>
      <c r="K5" s="348"/>
      <c r="L5" s="3"/>
      <c r="M5" s="3"/>
      <c r="N5" s="3"/>
      <c r="O5" s="3"/>
      <c r="P5" s="5"/>
      <c r="Q5" s="9"/>
      <c r="R5" s="9"/>
      <c r="S5" s="9"/>
      <c r="T5" s="9"/>
      <c r="U5" s="9"/>
      <c r="V5" s="9"/>
      <c r="W5" s="9"/>
      <c r="X5" s="9"/>
      <c r="Y5" s="9"/>
      <c r="Z5" s="9"/>
      <c r="AA5" s="9"/>
      <c r="AB5" s="9"/>
      <c r="AC5" s="9"/>
      <c r="AD5" s="9"/>
      <c r="AE5" s="9"/>
      <c r="AF5" s="9"/>
      <c r="AG5" s="9"/>
      <c r="AH5" s="9"/>
    </row>
    <row r="6" spans="1:34"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c r="AH6" s="9"/>
    </row>
    <row r="7" spans="1:34"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c r="AH7" s="9"/>
    </row>
    <row r="8" spans="1:34"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c r="AH8" s="9"/>
    </row>
    <row r="9" spans="1:34"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c r="AH9" s="9"/>
    </row>
    <row r="10" spans="1:34"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c r="AH10" s="9"/>
    </row>
    <row r="11" spans="1:34"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c r="AH11" s="9"/>
    </row>
    <row r="12" spans="1:34"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c r="AH12" s="9"/>
    </row>
    <row r="13" spans="1:34"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c r="AH13" s="9"/>
    </row>
    <row r="14" spans="1:34"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c r="AH14" s="9"/>
    </row>
    <row r="15" spans="1:34"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c r="AH15" s="9"/>
    </row>
    <row r="16" spans="1:34"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c r="AH16" s="9"/>
    </row>
    <row r="17" spans="1:34"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c r="AH17" s="9"/>
    </row>
    <row r="18" spans="1:34"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c r="AD18" s="9"/>
      <c r="AE18" s="9"/>
      <c r="AF18" s="9"/>
      <c r="AG18" s="9"/>
      <c r="AH18" s="9"/>
    </row>
    <row r="19" spans="1:34"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c r="AD19" s="9"/>
      <c r="AE19" s="9"/>
      <c r="AF19" s="9"/>
      <c r="AG19" s="9"/>
      <c r="AH19" s="9"/>
    </row>
    <row r="20" spans="1:34"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c r="AD20" s="9"/>
      <c r="AE20" s="9"/>
      <c r="AF20" s="9"/>
      <c r="AG20" s="9"/>
      <c r="AH20" s="9"/>
    </row>
    <row r="21" spans="1:34"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c r="AD21" s="9"/>
      <c r="AE21" s="9"/>
      <c r="AF21" s="9"/>
      <c r="AG21" s="9"/>
      <c r="AH21" s="9"/>
    </row>
    <row r="22" spans="1:34"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c r="AD22" s="9"/>
      <c r="AE22" s="9"/>
      <c r="AF22" s="9"/>
      <c r="AG22" s="9"/>
      <c r="AH22" s="9"/>
    </row>
    <row r="23" spans="1:34"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c r="AD23" s="9"/>
      <c r="AE23" s="9"/>
      <c r="AF23" s="9"/>
      <c r="AG23" s="9"/>
      <c r="AH23" s="9"/>
    </row>
    <row r="24" spans="1:34"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c r="AD24" s="9"/>
      <c r="AE24" s="9"/>
      <c r="AF24" s="9"/>
      <c r="AG24" s="9"/>
      <c r="AH24" s="9"/>
    </row>
    <row r="25" spans="1:34"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c r="AD25" s="9"/>
      <c r="AE25" s="9"/>
      <c r="AF25" s="9"/>
      <c r="AG25" s="9"/>
      <c r="AH25" s="9"/>
    </row>
    <row r="26" spans="1:34"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c r="AD26" s="9"/>
      <c r="AE26" s="9"/>
      <c r="AF26" s="9"/>
      <c r="AG26" s="9"/>
      <c r="AH26" s="9"/>
    </row>
    <row r="27" spans="1:34"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c r="AD27" s="9"/>
      <c r="AE27" s="9"/>
      <c r="AF27" s="9"/>
      <c r="AG27" s="9"/>
      <c r="AH27" s="9"/>
    </row>
    <row r="28" spans="1:34"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c r="AD28" s="9"/>
      <c r="AE28" s="9"/>
      <c r="AF28" s="9"/>
      <c r="AG28" s="9"/>
      <c r="AH28" s="9"/>
    </row>
    <row r="29" spans="1:34"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c r="AD29" s="9"/>
      <c r="AE29" s="9"/>
      <c r="AF29" s="9"/>
      <c r="AG29" s="9"/>
      <c r="AH29" s="9"/>
    </row>
    <row r="30" spans="1:34"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c r="AD30" s="9"/>
      <c r="AE30" s="9"/>
      <c r="AF30" s="9"/>
      <c r="AG30" s="9"/>
      <c r="AH30" s="9"/>
    </row>
    <row r="31" spans="1:34"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c r="AD31" s="9"/>
      <c r="AE31" s="9"/>
      <c r="AF31" s="9"/>
      <c r="AG31" s="9"/>
      <c r="AH31" s="9"/>
    </row>
    <row r="32" spans="1:34"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c r="AD32" s="9"/>
      <c r="AE32" s="9"/>
      <c r="AF32" s="9"/>
      <c r="AG32" s="9"/>
      <c r="AH32" s="9"/>
    </row>
    <row r="33" spans="1:34"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c r="AE33" s="9"/>
      <c r="AF33" s="9"/>
      <c r="AG33" s="9"/>
      <c r="AH33" s="9"/>
    </row>
    <row r="34" spans="1:34"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c r="AE34" s="9"/>
      <c r="AF34" s="9"/>
      <c r="AG34" s="9"/>
      <c r="AH34" s="9"/>
    </row>
    <row r="35" spans="1:34"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c r="AE35" s="9"/>
      <c r="AF35" s="9"/>
      <c r="AG35" s="9"/>
      <c r="AH35" s="9"/>
    </row>
    <row r="36" spans="1:34"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c r="AE36" s="9"/>
      <c r="AF36" s="9"/>
      <c r="AG36" s="9"/>
      <c r="AH36" s="9"/>
    </row>
    <row r="37" spans="1:34"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row>
    <row r="39" spans="1:34"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row>
    <row r="40" spans="1:34"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row>
    <row r="41" spans="1:34"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row>
    <row r="42" spans="1:34"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row>
    <row r="43" spans="1:34"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row>
    <row r="44" spans="1:34"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row>
    <row r="45" spans="1:34"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row>
    <row r="46" spans="1:34"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row>
    <row r="48" spans="1:34"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row>
    <row r="50" spans="1:34"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row>
    <row r="51" spans="1:34"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row>
    <row r="53" spans="1:34"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row>
    <row r="54" spans="1:34"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row>
    <row r="55" spans="1:34"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row>
    <row r="56" spans="1:34"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row>
    <row r="57" spans="1:34"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row>
    <row r="58" spans="1:34"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row>
    <row r="59" spans="1:34"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row>
    <row r="60" spans="1:34"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row>
    <row r="61" spans="1:34"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row>
    <row r="62" spans="1:34"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row>
    <row r="64" spans="1:34"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row>
    <row r="65" spans="1:34"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row>
    <row r="66" spans="1:34"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row>
    <row r="67" spans="1:34"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row>
    <row r="68" spans="1:34"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row>
    <row r="69" spans="1:34"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row>
    <row r="70" spans="1:34"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row>
    <row r="71" spans="1:34"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row>
    <row r="72" spans="1:34"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row>
    <row r="73" spans="1:34"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row>
    <row r="74" spans="1:34"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row>
    <row r="75" spans="1:34"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row>
    <row r="76" spans="1:34"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row>
    <row r="78" spans="1:34"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row>
    <row r="79" spans="1:34"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row>
    <row r="81" spans="1:34"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row>
    <row r="82" spans="1:34"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row>
    <row r="84" spans="1:34"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row>
    <row r="85" spans="1:34"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row>
    <row r="86" spans="1:34"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row>
    <row r="87" spans="1:34"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row>
    <row r="88" spans="1:34"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row>
    <row r="89" spans="1:34"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row>
    <row r="90" spans="1:34"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row>
    <row r="91" spans="1:34"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row>
    <row r="92" spans="1:34"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row>
    <row r="93" spans="1:34"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row>
    <row r="94" spans="1:34"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row>
    <row r="95" spans="1:34"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row>
    <row r="96" spans="1:34"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row>
    <row r="98" spans="1:34"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1:34"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row>
    <row r="101" spans="1:34"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row>
    <row r="102" spans="1:34"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row>
    <row r="103" spans="1:34"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row>
    <row r="104" spans="1:34"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row>
    <row r="105" spans="1:34"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row>
    <row r="106" spans="1:34"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1:34"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row>
    <row r="109" spans="1:34"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row>
    <row r="110" spans="1:34"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row>
    <row r="111" spans="1:34"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row>
    <row r="112" spans="1:34"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row>
    <row r="113" spans="1:34"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row>
    <row r="114" spans="1:34"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row>
    <row r="115" spans="1:34" x14ac:dyDescent="0.3">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row>
    <row r="116" spans="1:34" x14ac:dyDescent="0.3">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row>
    <row r="117" spans="1:34" x14ac:dyDescent="0.3">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row>
    <row r="118" spans="1:34" x14ac:dyDescent="0.3">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row>
    <row r="119" spans="1:34" x14ac:dyDescent="0.3">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row>
    <row r="120" spans="1:34" x14ac:dyDescent="0.3">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row>
    <row r="121" spans="1:34" x14ac:dyDescent="0.3">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row>
    <row r="122" spans="1:34" x14ac:dyDescent="0.3">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row>
    <row r="123" spans="1:34" x14ac:dyDescent="0.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row>
    <row r="124" spans="1:34" x14ac:dyDescent="0.3">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x14ac:dyDescent="0.3">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row>
    <row r="126" spans="1:34" x14ac:dyDescent="0.3">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row>
    <row r="127" spans="1:34" x14ac:dyDescent="0.3">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row>
    <row r="128" spans="1:34" x14ac:dyDescent="0.3">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row>
    <row r="129" spans="1:34" x14ac:dyDescent="0.3">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row>
    <row r="130" spans="1:34" x14ac:dyDescent="0.3">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row>
    <row r="131" spans="1:34" x14ac:dyDescent="0.3">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row>
    <row r="132" spans="1:34" x14ac:dyDescent="0.3">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row>
    <row r="133" spans="1:34" x14ac:dyDescent="0.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row>
    <row r="134" spans="1:34" x14ac:dyDescent="0.3">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row>
    <row r="135" spans="1:34" x14ac:dyDescent="0.3">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C66"/>
  <sheetViews>
    <sheetView workbookViewId="0">
      <selection activeCell="D8" sqref="D8:N32"/>
    </sheetView>
  </sheetViews>
  <sheetFormatPr defaultRowHeight="14.4" x14ac:dyDescent="0.3"/>
  <cols>
    <col min="1" max="1" width="3.88671875" customWidth="1"/>
    <col min="16" max="16" width="4.5546875" customWidth="1"/>
  </cols>
  <sheetData>
    <row r="1" spans="1:29"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row>
    <row r="2" spans="1:29"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row>
    <row r="3" spans="1:29"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row>
    <row r="4" spans="1:29"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row>
    <row r="5" spans="1:29" x14ac:dyDescent="0.3">
      <c r="A5" s="5"/>
      <c r="B5" s="3"/>
      <c r="C5" s="20"/>
      <c r="D5" s="30"/>
      <c r="E5" s="30"/>
      <c r="F5" s="31" t="s">
        <v>5</v>
      </c>
      <c r="G5" s="22"/>
      <c r="H5" s="348" t="str">
        <f>INTRAKURIKULER!D20</f>
        <v>SEJARAH KEBUDAYAAN ISLAM</v>
      </c>
      <c r="I5" s="348"/>
      <c r="J5" s="348"/>
      <c r="K5" s="348"/>
      <c r="L5" s="3"/>
      <c r="M5" s="3"/>
      <c r="N5" s="3"/>
      <c r="O5" s="3"/>
      <c r="P5" s="5"/>
      <c r="Q5" s="9"/>
      <c r="R5" s="9"/>
      <c r="S5" s="9"/>
      <c r="T5" s="9"/>
      <c r="U5" s="9"/>
      <c r="V5" s="9"/>
      <c r="W5" s="9"/>
      <c r="X5" s="9"/>
      <c r="Y5" s="9"/>
      <c r="Z5" s="9"/>
      <c r="AA5" s="9"/>
      <c r="AB5" s="9"/>
      <c r="AC5" s="9"/>
    </row>
    <row r="6" spans="1:29"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row>
    <row r="7" spans="1:29"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row>
    <row r="8" spans="1:29"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c r="AB8" s="9"/>
      <c r="AC8" s="9"/>
    </row>
    <row r="9" spans="1:29"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c r="AB9" s="9"/>
      <c r="AC9" s="9"/>
    </row>
    <row r="10" spans="1:29"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c r="AB10" s="9"/>
      <c r="AC10" s="9"/>
    </row>
    <row r="11" spans="1:29"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c r="AB11" s="9"/>
      <c r="AC11" s="9"/>
    </row>
    <row r="12" spans="1:29"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c r="AB12" s="9"/>
      <c r="AC12" s="9"/>
    </row>
    <row r="13" spans="1:29"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row>
    <row r="14" spans="1:29"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row>
    <row r="15" spans="1:29"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row>
    <row r="16" spans="1:29"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row>
    <row r="17" spans="1:29"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row>
    <row r="18" spans="1:29"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row>
    <row r="19" spans="1:29"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row>
    <row r="20" spans="1:29"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row>
    <row r="21" spans="1:29"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row>
    <row r="22" spans="1:29"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row>
    <row r="23" spans="1:29"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row>
    <row r="24" spans="1:29"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row>
    <row r="25" spans="1:29"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row>
    <row r="26" spans="1:29"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row>
    <row r="27" spans="1:29"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row>
    <row r="28" spans="1:29"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row>
    <row r="29" spans="1:29"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row>
    <row r="30" spans="1:29"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row>
    <row r="31" spans="1:29"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row>
    <row r="32" spans="1:29"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row>
    <row r="33" spans="1:29"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row>
    <row r="34" spans="1:29"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row>
    <row r="35" spans="1:29"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row>
    <row r="36" spans="1:29"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row>
    <row r="37" spans="1:29"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row>
    <row r="38" spans="1:29"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row>
    <row r="39" spans="1:29"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row>
    <row r="40" spans="1:29"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row>
    <row r="41" spans="1:29"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row>
    <row r="42" spans="1:29"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row>
    <row r="44" spans="1:29"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row>
    <row r="45" spans="1:29"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row>
    <row r="46" spans="1:29"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row>
    <row r="47" spans="1:29"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row>
    <row r="48" spans="1:29"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row>
    <row r="49" spans="1:29"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spans="1:29"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row>
    <row r="51" spans="1:29"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row>
    <row r="52" spans="1:29"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row>
    <row r="53" spans="1:29"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row>
    <row r="54" spans="1:29"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row>
    <row r="55" spans="1:29"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row>
    <row r="56" spans="1:29"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row>
    <row r="57" spans="1:29"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row>
    <row r="58" spans="1:29"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row>
    <row r="59" spans="1:29"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row>
    <row r="60" spans="1:29"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row>
    <row r="61" spans="1:29"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row>
    <row r="62" spans="1:29"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row>
    <row r="63" spans="1:29"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row>
    <row r="65" spans="1:29"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row>
    <row r="66" spans="1:29"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AI128"/>
  <sheetViews>
    <sheetView workbookViewId="0">
      <selection activeCell="D8" sqref="D8:N32"/>
    </sheetView>
  </sheetViews>
  <sheetFormatPr defaultRowHeight="14.4" x14ac:dyDescent="0.3"/>
  <cols>
    <col min="1" max="1" width="3.88671875" customWidth="1"/>
    <col min="16" max="16" width="4.5546875" customWidth="1"/>
  </cols>
  <sheetData>
    <row r="1" spans="1:35"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c r="AH1" s="9"/>
      <c r="AI1" s="9"/>
    </row>
    <row r="2" spans="1:35"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c r="AH2" s="9"/>
      <c r="AI2" s="9"/>
    </row>
    <row r="3" spans="1:35"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c r="AH3" s="9"/>
      <c r="AI3" s="9"/>
    </row>
    <row r="4" spans="1:35"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c r="AH4" s="9"/>
      <c r="AI4" s="9"/>
    </row>
    <row r="5" spans="1:35" x14ac:dyDescent="0.3">
      <c r="A5" s="5"/>
      <c r="B5" s="3"/>
      <c r="C5" s="20"/>
      <c r="D5" s="30"/>
      <c r="E5" s="30"/>
      <c r="F5" s="31" t="s">
        <v>5</v>
      </c>
      <c r="G5" s="22"/>
      <c r="H5" s="348" t="str">
        <f>INTRAKURIKULER!D21</f>
        <v>AKIDAH AKHLAK</v>
      </c>
      <c r="I5" s="348"/>
      <c r="J5" s="348"/>
      <c r="K5" s="348"/>
      <c r="L5" s="3"/>
      <c r="M5" s="3"/>
      <c r="N5" s="3"/>
      <c r="O5" s="3"/>
      <c r="P5" s="5"/>
      <c r="Q5" s="9"/>
      <c r="R5" s="9"/>
      <c r="S5" s="9"/>
      <c r="T5" s="9"/>
      <c r="U5" s="9"/>
      <c r="V5" s="9"/>
      <c r="W5" s="9"/>
      <c r="X5" s="9"/>
      <c r="Y5" s="9"/>
      <c r="Z5" s="9"/>
      <c r="AA5" s="9"/>
      <c r="AB5" s="9"/>
      <c r="AC5" s="9"/>
      <c r="AD5" s="9"/>
      <c r="AE5" s="9"/>
      <c r="AF5" s="9"/>
      <c r="AG5" s="9"/>
      <c r="AH5" s="9"/>
      <c r="AI5" s="9"/>
    </row>
    <row r="6" spans="1:35"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c r="AH6" s="9"/>
      <c r="AI6" s="9"/>
    </row>
    <row r="7" spans="1:35"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c r="AH7" s="9"/>
      <c r="AI7" s="9"/>
    </row>
    <row r="8" spans="1:35"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c r="AH8" s="9"/>
      <c r="AI8" s="9"/>
    </row>
    <row r="9" spans="1:35"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c r="AH9" s="9"/>
      <c r="AI9" s="9"/>
    </row>
    <row r="10" spans="1:35"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c r="AH10" s="9"/>
      <c r="AI10" s="9"/>
    </row>
    <row r="11" spans="1:35"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c r="AH11" s="9"/>
      <c r="AI11" s="9"/>
    </row>
    <row r="12" spans="1:35"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c r="AH12" s="9"/>
      <c r="AI12" s="9"/>
    </row>
    <row r="13" spans="1:35"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c r="AH13" s="9"/>
      <c r="AI13" s="9"/>
    </row>
    <row r="14" spans="1:35"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c r="AH14" s="9"/>
      <c r="AI14" s="9"/>
    </row>
    <row r="15" spans="1:35"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c r="AH15" s="9"/>
      <c r="AI15" s="9"/>
    </row>
    <row r="16" spans="1:35"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c r="AH16" s="9"/>
      <c r="AI16" s="9"/>
    </row>
    <row r="17" spans="1:35"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c r="AH17" s="9"/>
      <c r="AI17" s="9"/>
    </row>
    <row r="18" spans="1:35"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c r="AD18" s="9"/>
      <c r="AE18" s="9"/>
      <c r="AF18" s="9"/>
      <c r="AG18" s="9"/>
      <c r="AH18" s="9"/>
      <c r="AI18" s="9"/>
    </row>
    <row r="19" spans="1:35"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c r="AD19" s="9"/>
      <c r="AE19" s="9"/>
      <c r="AF19" s="9"/>
      <c r="AG19" s="9"/>
      <c r="AH19" s="9"/>
      <c r="AI19" s="9"/>
    </row>
    <row r="20" spans="1:35"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c r="AD20" s="9"/>
      <c r="AE20" s="9"/>
      <c r="AF20" s="9"/>
      <c r="AG20" s="9"/>
      <c r="AH20" s="9"/>
      <c r="AI20" s="9"/>
    </row>
    <row r="21" spans="1:35"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c r="AD21" s="9"/>
      <c r="AE21" s="9"/>
      <c r="AF21" s="9"/>
      <c r="AG21" s="9"/>
      <c r="AH21" s="9"/>
      <c r="AI21" s="9"/>
    </row>
    <row r="22" spans="1:35"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c r="AD22" s="9"/>
      <c r="AE22" s="9"/>
      <c r="AF22" s="9"/>
      <c r="AG22" s="9"/>
      <c r="AH22" s="9"/>
      <c r="AI22" s="9"/>
    </row>
    <row r="23" spans="1:35"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c r="AD23" s="9"/>
      <c r="AE23" s="9"/>
      <c r="AF23" s="9"/>
      <c r="AG23" s="9"/>
      <c r="AH23" s="9"/>
      <c r="AI23" s="9"/>
    </row>
    <row r="24" spans="1:35"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c r="AD24" s="9"/>
      <c r="AE24" s="9"/>
      <c r="AF24" s="9"/>
      <c r="AG24" s="9"/>
      <c r="AH24" s="9"/>
      <c r="AI24" s="9"/>
    </row>
    <row r="25" spans="1:35"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c r="AD25" s="9"/>
      <c r="AE25" s="9"/>
      <c r="AF25" s="9"/>
      <c r="AG25" s="9"/>
      <c r="AH25" s="9"/>
      <c r="AI25" s="9"/>
    </row>
    <row r="26" spans="1:35"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c r="AD26" s="9"/>
      <c r="AE26" s="9"/>
      <c r="AF26" s="9"/>
      <c r="AG26" s="9"/>
      <c r="AH26" s="9"/>
      <c r="AI26" s="9"/>
    </row>
    <row r="27" spans="1:35"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c r="AD27" s="9"/>
      <c r="AE27" s="9"/>
      <c r="AF27" s="9"/>
      <c r="AG27" s="9"/>
      <c r="AH27" s="9"/>
      <c r="AI27" s="9"/>
    </row>
    <row r="28" spans="1:35"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c r="AD28" s="9"/>
      <c r="AE28" s="9"/>
      <c r="AF28" s="9"/>
      <c r="AG28" s="9"/>
      <c r="AH28" s="9"/>
      <c r="AI28" s="9"/>
    </row>
    <row r="29" spans="1:35"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c r="AD29" s="9"/>
      <c r="AE29" s="9"/>
      <c r="AF29" s="9"/>
      <c r="AG29" s="9"/>
      <c r="AH29" s="9"/>
      <c r="AI29" s="9"/>
    </row>
    <row r="30" spans="1:35"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c r="AD30" s="9"/>
      <c r="AE30" s="9"/>
      <c r="AF30" s="9"/>
      <c r="AG30" s="9"/>
      <c r="AH30" s="9"/>
      <c r="AI30" s="9"/>
    </row>
    <row r="31" spans="1:35"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c r="AD31" s="9"/>
      <c r="AE31" s="9"/>
      <c r="AF31" s="9"/>
      <c r="AG31" s="9"/>
      <c r="AH31" s="9"/>
      <c r="AI31" s="9"/>
    </row>
    <row r="32" spans="1:35"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c r="AD32" s="9"/>
      <c r="AE32" s="9"/>
      <c r="AF32" s="9"/>
      <c r="AG32" s="9"/>
      <c r="AH32" s="9"/>
      <c r="AI32" s="9"/>
    </row>
    <row r="33" spans="1:35"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c r="AE33" s="9"/>
      <c r="AF33" s="9"/>
      <c r="AG33" s="9"/>
      <c r="AH33" s="9"/>
      <c r="AI33" s="9"/>
    </row>
    <row r="34" spans="1:35"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c r="AE34" s="9"/>
      <c r="AF34" s="9"/>
      <c r="AG34" s="9"/>
      <c r="AH34" s="9"/>
      <c r="AI34" s="9"/>
    </row>
    <row r="35" spans="1:35"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c r="AE35" s="9"/>
      <c r="AF35" s="9"/>
      <c r="AG35" s="9"/>
      <c r="AH35" s="9"/>
      <c r="AI35" s="9"/>
    </row>
    <row r="36" spans="1:35"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c r="AE36" s="9"/>
      <c r="AF36" s="9"/>
      <c r="AG36" s="9"/>
      <c r="AH36" s="9"/>
      <c r="AI36" s="9"/>
    </row>
    <row r="37" spans="1:35"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row>
    <row r="38" spans="1:35"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row>
    <row r="39" spans="1:35"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row>
    <row r="40" spans="1:35"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row>
    <row r="41" spans="1:35"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row>
    <row r="42" spans="1:35"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row>
    <row r="43" spans="1:35"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row>
    <row r="44" spans="1:35"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row>
    <row r="45" spans="1:35"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row>
    <row r="46" spans="1:35"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row>
    <row r="47" spans="1:35"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row>
    <row r="48" spans="1:35"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row>
    <row r="49" spans="1:35"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row>
    <row r="50" spans="1:35"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row>
    <row r="51" spans="1:35"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row>
    <row r="52" spans="1:35"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row>
    <row r="53" spans="1:35"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row>
    <row r="55" spans="1:35"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row>
    <row r="56" spans="1:35"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row>
    <row r="57" spans="1:35"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row>
    <row r="58" spans="1:35"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row>
    <row r="59" spans="1:35"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row>
    <row r="60" spans="1:35"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row>
    <row r="61" spans="1:35"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row>
    <row r="62" spans="1:35"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row>
    <row r="63" spans="1:35"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row>
    <row r="64" spans="1:35"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row>
    <row r="65" spans="1:35"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row>
    <row r="66" spans="1:35"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row>
    <row r="67" spans="1:35"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row>
    <row r="68" spans="1:35"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row>
    <row r="69" spans="1:35"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row>
    <row r="70" spans="1:35"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row>
    <row r="71" spans="1:35"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row>
    <row r="72" spans="1:35"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row>
    <row r="73" spans="1:35"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row>
    <row r="74" spans="1:35"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row>
    <row r="75" spans="1:35"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row>
    <row r="76" spans="1:35"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row>
    <row r="77" spans="1:35"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row>
    <row r="78" spans="1:35"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row>
    <row r="79" spans="1:35"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row>
    <row r="80" spans="1:35"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row>
    <row r="81" spans="1:35"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row>
    <row r="82" spans="1:35"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row>
    <row r="83" spans="1:35"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row>
    <row r="84" spans="1:35"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row>
    <row r="85" spans="1:35"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row>
    <row r="86" spans="1:35"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row>
    <row r="87" spans="1:35"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row>
    <row r="88" spans="1:35"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row>
    <row r="89" spans="1:35"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row>
    <row r="90" spans="1:35"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row>
    <row r="91" spans="1:35"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row>
    <row r="92" spans="1:35"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row>
    <row r="93" spans="1:35"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row>
    <row r="94" spans="1:35"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row>
    <row r="95" spans="1:35"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row>
    <row r="96" spans="1:35"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row>
    <row r="97" spans="1:35"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row>
    <row r="98" spans="1:35"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row>
    <row r="99" spans="1:35"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row>
    <row r="100" spans="1:35"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row>
    <row r="101" spans="1:35"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row>
    <row r="102" spans="1:35"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row>
    <row r="103" spans="1:35"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row>
    <row r="104" spans="1:35"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spans="1:35"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spans="1:35"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spans="1:35"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spans="1:35"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spans="1:35"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spans="1:35"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spans="1:35"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spans="1:35"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spans="1:35"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spans="1:35"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spans="1:35" x14ac:dyDescent="0.3">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spans="1:35" x14ac:dyDescent="0.3">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spans="1:35" x14ac:dyDescent="0.3">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spans="1:35" x14ac:dyDescent="0.3">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spans="1:35" x14ac:dyDescent="0.3">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spans="1:35" x14ac:dyDescent="0.3">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spans="1:35" x14ac:dyDescent="0.3">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spans="1:35" x14ac:dyDescent="0.3">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spans="1:35" x14ac:dyDescent="0.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spans="1:35" x14ac:dyDescent="0.3">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spans="1:35" x14ac:dyDescent="0.3">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spans="1:35" x14ac:dyDescent="0.3">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spans="1:35" x14ac:dyDescent="0.3">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spans="1:35" x14ac:dyDescent="0.3">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AD126"/>
  <sheetViews>
    <sheetView workbookViewId="0"/>
  </sheetViews>
  <sheetFormatPr defaultRowHeight="14.4" x14ac:dyDescent="0.3"/>
  <cols>
    <col min="1" max="1" width="3.88671875" customWidth="1"/>
    <col min="16" max="16" width="4.5546875" customWidth="1"/>
  </cols>
  <sheetData>
    <row r="1" spans="1:30"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row>
    <row r="2" spans="1:30"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row>
    <row r="3" spans="1:30"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row>
    <row r="4" spans="1:30"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row>
    <row r="5" spans="1:30" x14ac:dyDescent="0.3">
      <c r="A5" s="5"/>
      <c r="B5" s="3"/>
      <c r="C5" s="20"/>
      <c r="D5" s="30"/>
      <c r="E5" s="30"/>
      <c r="F5" s="31" t="s">
        <v>5</v>
      </c>
      <c r="G5" s="22"/>
      <c r="H5" s="348" t="str">
        <f>INTRAKURIKULER!D22</f>
        <v>BAHASA ARAB</v>
      </c>
      <c r="I5" s="348"/>
      <c r="J5" s="348"/>
      <c r="K5" s="348"/>
      <c r="L5" s="3"/>
      <c r="M5" s="3"/>
      <c r="N5" s="3"/>
      <c r="O5" s="3"/>
      <c r="P5" s="5"/>
      <c r="Q5" s="9"/>
      <c r="R5" s="9"/>
      <c r="S5" s="9"/>
      <c r="T5" s="9"/>
      <c r="U5" s="9"/>
      <c r="V5" s="9"/>
      <c r="W5" s="9"/>
      <c r="X5" s="9"/>
      <c r="Y5" s="9"/>
      <c r="Z5" s="9"/>
      <c r="AA5" s="9"/>
      <c r="AB5" s="9"/>
      <c r="AC5" s="9"/>
      <c r="AD5" s="9"/>
    </row>
    <row r="6" spans="1:30"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row>
    <row r="7" spans="1:30"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c r="AB7" s="9"/>
      <c r="AC7" s="9"/>
      <c r="AD7" s="9"/>
    </row>
    <row r="8" spans="1:30"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c r="AB8" s="9"/>
      <c r="AC8" s="9"/>
      <c r="AD8" s="9"/>
    </row>
    <row r="9" spans="1:30"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c r="AB9" s="9"/>
      <c r="AC9" s="9"/>
      <c r="AD9" s="9"/>
    </row>
    <row r="10" spans="1:30"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row>
    <row r="11" spans="1:30"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row>
    <row r="12" spans="1:30"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row>
    <row r="13" spans="1:30"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row>
    <row r="14" spans="1:30"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row>
    <row r="15" spans="1:30"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row>
    <row r="16" spans="1:30"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row>
    <row r="17" spans="1:30"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row>
    <row r="18" spans="1:30"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c r="AB18" s="9"/>
      <c r="AC18" s="9"/>
      <c r="AD18" s="9"/>
    </row>
    <row r="19" spans="1:30"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c r="AB19" s="9"/>
      <c r="AC19" s="9"/>
      <c r="AD19" s="9"/>
    </row>
    <row r="20" spans="1:30"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c r="AB20" s="9"/>
      <c r="AC20" s="9"/>
      <c r="AD20" s="9"/>
    </row>
    <row r="21" spans="1:30"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c r="AB21" s="9"/>
      <c r="AC21" s="9"/>
      <c r="AD21" s="9"/>
    </row>
    <row r="22" spans="1:30"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c r="AB22" s="9"/>
      <c r="AC22" s="9"/>
      <c r="AD22" s="9"/>
    </row>
    <row r="23" spans="1:30"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c r="AB23" s="9"/>
      <c r="AC23" s="9"/>
      <c r="AD23" s="9"/>
    </row>
    <row r="24" spans="1:30"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c r="AB24" s="9"/>
      <c r="AC24" s="9"/>
      <c r="AD24" s="9"/>
    </row>
    <row r="25" spans="1:30"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c r="AB25" s="9"/>
      <c r="AC25" s="9"/>
      <c r="AD25" s="9"/>
    </row>
    <row r="26" spans="1:30"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c r="AB26" s="9"/>
      <c r="AC26" s="9"/>
      <c r="AD26" s="9"/>
    </row>
    <row r="27" spans="1:30"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c r="AB27" s="9"/>
      <c r="AC27" s="9"/>
      <c r="AD27" s="9"/>
    </row>
    <row r="28" spans="1:30"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c r="AB28" s="9"/>
      <c r="AC28" s="9"/>
      <c r="AD28" s="9"/>
    </row>
    <row r="29" spans="1:30"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c r="AB29" s="9"/>
      <c r="AC29" s="9"/>
      <c r="AD29" s="9"/>
    </row>
    <row r="30" spans="1:30"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c r="AB30" s="9"/>
      <c r="AC30" s="9"/>
      <c r="AD30" s="9"/>
    </row>
    <row r="31" spans="1:30"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c r="AB31" s="9"/>
      <c r="AC31" s="9"/>
      <c r="AD31" s="9"/>
    </row>
    <row r="32" spans="1:30"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c r="AB32" s="9"/>
      <c r="AC32" s="9"/>
      <c r="AD32" s="9"/>
    </row>
    <row r="33" spans="1:30"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c r="AB33" s="9"/>
      <c r="AC33" s="9"/>
      <c r="AD33" s="9"/>
    </row>
    <row r="34" spans="1:30"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c r="AB34" s="9"/>
      <c r="AC34" s="9"/>
      <c r="AD34" s="9"/>
    </row>
    <row r="35" spans="1:30"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c r="AB35" s="9"/>
      <c r="AC35" s="9"/>
      <c r="AD35" s="9"/>
    </row>
    <row r="36" spans="1:30"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c r="AB36" s="9"/>
      <c r="AC36" s="9"/>
      <c r="AD36" s="9"/>
    </row>
    <row r="37" spans="1:30"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row>
    <row r="38" spans="1:30"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spans="1:30"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spans="1:30"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spans="1:30"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spans="1:30"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spans="1:30"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spans="1:30"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spans="1:30"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spans="1:30"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spans="1:30"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spans="1:30"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row>
    <row r="53" spans="1:30"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row>
    <row r="54" spans="1:30"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row>
    <row r="55" spans="1:30"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row>
    <row r="56" spans="1:30"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row>
    <row r="57" spans="1:30"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row>
    <row r="58" spans="1:30"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row>
    <row r="59" spans="1:30"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row>
    <row r="60" spans="1:30"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row>
    <row r="61" spans="1:30"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row>
    <row r="62" spans="1:30"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row>
    <row r="63" spans="1:30"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row>
    <row r="64" spans="1:30"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row>
    <row r="65" spans="1:30"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row>
    <row r="66" spans="1:30"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row>
    <row r="67" spans="1:30"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row>
    <row r="68" spans="1:30"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row>
    <row r="69" spans="1:30"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row>
    <row r="70" spans="1:30"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row>
    <row r="71" spans="1:30"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row>
    <row r="72" spans="1:30"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row>
    <row r="73" spans="1:30"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row>
    <row r="74" spans="1:30"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row>
    <row r="75" spans="1:30"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row>
    <row r="76" spans="1:30"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row>
    <row r="77" spans="1:30"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row>
    <row r="78" spans="1:30"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row>
    <row r="79" spans="1:30"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row>
    <row r="80" spans="1:30"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row>
    <row r="81" spans="1:30"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row>
    <row r="82" spans="1:30"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row>
    <row r="83" spans="1:30"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row>
    <row r="84" spans="1:30"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row>
    <row r="85" spans="1:30"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row>
    <row r="86" spans="1:30"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row>
    <row r="87" spans="1:30"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row>
    <row r="88" spans="1:30"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row>
    <row r="89" spans="1:30"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row>
    <row r="90" spans="1:30"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row>
    <row r="91" spans="1:30"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row>
    <row r="92" spans="1:30"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row>
    <row r="93" spans="1:30"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row>
    <row r="94" spans="1:30"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row>
    <row r="95" spans="1:30"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row>
    <row r="96" spans="1:30"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row>
    <row r="97" spans="1:30"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row>
    <row r="98" spans="1:30"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row>
    <row r="99" spans="1:30"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row>
    <row r="100" spans="1:30"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row>
    <row r="101" spans="1:30"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row>
    <row r="102" spans="1:30"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row>
    <row r="103" spans="1:30"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row>
    <row r="104" spans="1:30"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row>
    <row r="105" spans="1:30"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row>
    <row r="106" spans="1:30"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row>
    <row r="107" spans="1:30"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row>
    <row r="108" spans="1:30"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row>
    <row r="109" spans="1:30"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row>
    <row r="110" spans="1:30"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row>
    <row r="111" spans="1:30"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row>
    <row r="112" spans="1:30"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row>
    <row r="113" spans="1:30"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row>
    <row r="114" spans="1:30"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row>
    <row r="115" spans="1:30" x14ac:dyDescent="0.3">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row>
    <row r="116" spans="1:30" x14ac:dyDescent="0.3">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row>
    <row r="117" spans="1:30" x14ac:dyDescent="0.3">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row>
    <row r="118" spans="1:30" x14ac:dyDescent="0.3">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row>
    <row r="119" spans="1:30" x14ac:dyDescent="0.3">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row>
    <row r="120" spans="1:30" x14ac:dyDescent="0.3">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row>
    <row r="121" spans="1:30" x14ac:dyDescent="0.3">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row>
    <row r="122" spans="1:30" x14ac:dyDescent="0.3">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row>
    <row r="123" spans="1:30" x14ac:dyDescent="0.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row>
    <row r="124" spans="1:30" x14ac:dyDescent="0.3">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row>
    <row r="125" spans="1:30" x14ac:dyDescent="0.3">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row>
    <row r="126" spans="1:30" x14ac:dyDescent="0.3">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A58"/>
  <sheetViews>
    <sheetView workbookViewId="0">
      <selection activeCell="D8" sqref="D8:N32"/>
    </sheetView>
  </sheetViews>
  <sheetFormatPr defaultRowHeight="14.4" x14ac:dyDescent="0.3"/>
  <cols>
    <col min="1" max="1" width="3.88671875" customWidth="1"/>
    <col min="16" max="16" width="4.5546875" customWidth="1"/>
  </cols>
  <sheetData>
    <row r="1" spans="1:27" x14ac:dyDescent="0.3">
      <c r="A1" s="5"/>
      <c r="B1" s="5"/>
      <c r="C1" s="5"/>
      <c r="D1" s="5"/>
      <c r="E1" s="5"/>
      <c r="F1" s="5"/>
      <c r="G1" s="5"/>
      <c r="H1" s="5"/>
      <c r="I1" s="5"/>
      <c r="J1" s="5"/>
      <c r="K1" s="5"/>
      <c r="L1" s="5"/>
      <c r="M1" s="5"/>
      <c r="N1" s="5"/>
      <c r="O1" s="5"/>
      <c r="P1" s="5"/>
      <c r="Q1" s="9"/>
      <c r="R1" s="9"/>
      <c r="S1" s="9"/>
      <c r="T1" s="9"/>
      <c r="U1" s="9"/>
      <c r="V1" s="9"/>
      <c r="W1" s="9"/>
      <c r="X1" s="9"/>
      <c r="Y1" s="9"/>
      <c r="Z1" s="9"/>
      <c r="AA1" s="9"/>
    </row>
    <row r="2" spans="1:27" x14ac:dyDescent="0.3">
      <c r="A2" s="5"/>
      <c r="B2" s="3"/>
      <c r="C2" s="3"/>
      <c r="D2" s="3"/>
      <c r="E2" s="3"/>
      <c r="F2" s="3"/>
      <c r="G2" s="3"/>
      <c r="H2" s="3"/>
      <c r="I2" s="3"/>
      <c r="J2" s="3"/>
      <c r="K2" s="3"/>
      <c r="L2" s="3"/>
      <c r="M2" s="3"/>
      <c r="N2" s="3"/>
      <c r="O2" s="3"/>
      <c r="P2" s="5"/>
      <c r="Q2" s="9"/>
      <c r="R2" s="9"/>
      <c r="S2" s="9"/>
      <c r="T2" s="9"/>
      <c r="U2" s="9"/>
      <c r="V2" s="9"/>
      <c r="W2" s="9"/>
      <c r="X2" s="9"/>
      <c r="Y2" s="9"/>
      <c r="Z2" s="9"/>
      <c r="AA2" s="9"/>
    </row>
    <row r="3" spans="1:27" ht="24.75" customHeight="1" x14ac:dyDescent="0.3">
      <c r="A3" s="5"/>
      <c r="B3" s="346" t="s">
        <v>104</v>
      </c>
      <c r="C3" s="346"/>
      <c r="D3" s="346"/>
      <c r="E3" s="346"/>
      <c r="F3" s="346"/>
      <c r="G3" s="346"/>
      <c r="H3" s="346"/>
      <c r="I3" s="346"/>
      <c r="J3" s="346"/>
      <c r="K3" s="346"/>
      <c r="L3" s="346"/>
      <c r="M3" s="346"/>
      <c r="N3" s="346"/>
      <c r="O3" s="346"/>
      <c r="P3" s="5"/>
      <c r="Q3" s="9"/>
      <c r="R3" s="9"/>
      <c r="S3" s="9"/>
      <c r="T3" s="9"/>
      <c r="U3" s="9"/>
      <c r="V3" s="9"/>
      <c r="W3" s="9"/>
      <c r="X3" s="9"/>
      <c r="Y3" s="9"/>
      <c r="Z3" s="9"/>
      <c r="AA3" s="9"/>
    </row>
    <row r="4" spans="1:27" x14ac:dyDescent="0.3">
      <c r="A4" s="5"/>
      <c r="B4" s="3"/>
      <c r="C4" s="3"/>
      <c r="D4" s="3"/>
      <c r="E4" s="3"/>
      <c r="F4" s="3"/>
      <c r="G4" s="3"/>
      <c r="H4" s="3"/>
      <c r="I4" s="3"/>
      <c r="J4" s="3"/>
      <c r="K4" s="3"/>
      <c r="L4" s="3"/>
      <c r="M4" s="3"/>
      <c r="N4" s="3"/>
      <c r="O4" s="3"/>
      <c r="P4" s="5"/>
      <c r="Q4" s="9"/>
      <c r="R4" s="9"/>
      <c r="S4" s="9"/>
      <c r="T4" s="9"/>
      <c r="U4" s="9"/>
      <c r="V4" s="9"/>
      <c r="W4" s="9"/>
      <c r="X4" s="9"/>
      <c r="Y4" s="9"/>
      <c r="Z4" s="9"/>
      <c r="AA4" s="9"/>
    </row>
    <row r="5" spans="1:27" x14ac:dyDescent="0.3">
      <c r="A5" s="5"/>
      <c r="B5" s="3"/>
      <c r="C5" s="20"/>
      <c r="D5" s="30"/>
      <c r="E5" s="30"/>
      <c r="F5" s="31" t="s">
        <v>5</v>
      </c>
      <c r="G5" s="22"/>
      <c r="H5" s="348" t="str">
        <f>INTRAKURIKULER!D23</f>
        <v>TAHFIDZUL QU'RAN</v>
      </c>
      <c r="I5" s="348"/>
      <c r="J5" s="348"/>
      <c r="K5" s="348"/>
      <c r="L5" s="3"/>
      <c r="M5" s="3"/>
      <c r="N5" s="3"/>
      <c r="O5" s="3"/>
      <c r="P5" s="5"/>
      <c r="Q5" s="9"/>
      <c r="R5" s="9"/>
      <c r="S5" s="9"/>
      <c r="T5" s="9"/>
      <c r="U5" s="9"/>
      <c r="V5" s="9"/>
      <c r="W5" s="9"/>
      <c r="X5" s="9"/>
      <c r="Y5" s="9"/>
      <c r="Z5" s="9"/>
      <c r="AA5" s="9"/>
    </row>
    <row r="6" spans="1:27" x14ac:dyDescent="0.3">
      <c r="A6" s="5"/>
      <c r="B6" s="3"/>
      <c r="C6" s="20"/>
      <c r="D6" s="3"/>
      <c r="E6" s="3"/>
      <c r="F6" s="3"/>
      <c r="G6" s="3"/>
      <c r="H6" s="3"/>
      <c r="I6" s="3"/>
      <c r="J6" s="3"/>
      <c r="K6" s="3"/>
      <c r="L6" s="3"/>
      <c r="M6" s="3"/>
      <c r="N6" s="3"/>
      <c r="O6" s="3"/>
      <c r="P6" s="5"/>
      <c r="Q6" s="9"/>
      <c r="R6" s="9"/>
      <c r="S6" s="9"/>
      <c r="T6" s="9"/>
      <c r="U6" s="9"/>
      <c r="V6" s="9"/>
      <c r="W6" s="9"/>
      <c r="X6" s="9"/>
      <c r="Y6" s="9"/>
      <c r="Z6" s="9"/>
      <c r="AA6" s="9"/>
    </row>
    <row r="7" spans="1:27" ht="25.5" customHeight="1" x14ac:dyDescent="0.3">
      <c r="A7" s="5"/>
      <c r="B7" s="3"/>
      <c r="C7" s="32" t="s">
        <v>4</v>
      </c>
      <c r="D7" s="347" t="s">
        <v>108</v>
      </c>
      <c r="E7" s="347"/>
      <c r="F7" s="347"/>
      <c r="G7" s="347"/>
      <c r="H7" s="347"/>
      <c r="I7" s="347"/>
      <c r="J7" s="347"/>
      <c r="K7" s="347"/>
      <c r="L7" s="347"/>
      <c r="M7" s="347"/>
      <c r="N7" s="347"/>
      <c r="O7" s="3"/>
      <c r="P7" s="5"/>
      <c r="Q7" s="9"/>
      <c r="R7" s="9"/>
      <c r="S7" s="9"/>
      <c r="T7" s="9"/>
      <c r="U7" s="9"/>
      <c r="V7" s="9"/>
      <c r="W7" s="9"/>
      <c r="X7" s="9"/>
      <c r="Y7" s="9"/>
      <c r="Z7" s="9"/>
      <c r="AA7" s="9"/>
    </row>
    <row r="8" spans="1:27" ht="35.25" customHeight="1" x14ac:dyDescent="0.3">
      <c r="A8" s="5"/>
      <c r="B8" s="3"/>
      <c r="C8" s="29">
        <v>1</v>
      </c>
      <c r="D8" s="349">
        <v>1</v>
      </c>
      <c r="E8" s="349"/>
      <c r="F8" s="349"/>
      <c r="G8" s="349"/>
      <c r="H8" s="349"/>
      <c r="I8" s="349"/>
      <c r="J8" s="349"/>
      <c r="K8" s="349"/>
      <c r="L8" s="349"/>
      <c r="M8" s="349"/>
      <c r="N8" s="349"/>
      <c r="O8" s="3"/>
      <c r="P8" s="5"/>
      <c r="Q8" s="9"/>
      <c r="R8" s="9"/>
      <c r="S8" s="9"/>
      <c r="T8" s="9"/>
      <c r="U8" s="9"/>
      <c r="V8" s="9"/>
      <c r="W8" s="9"/>
      <c r="X8" s="9"/>
      <c r="Y8" s="9"/>
      <c r="Z8" s="9"/>
      <c r="AA8" s="9"/>
    </row>
    <row r="9" spans="1:27" ht="35.25" customHeight="1" x14ac:dyDescent="0.3">
      <c r="A9" s="5"/>
      <c r="B9" s="3"/>
      <c r="C9" s="29">
        <v>2</v>
      </c>
      <c r="D9" s="349">
        <v>2</v>
      </c>
      <c r="E9" s="349"/>
      <c r="F9" s="349"/>
      <c r="G9" s="349"/>
      <c r="H9" s="349"/>
      <c r="I9" s="349"/>
      <c r="J9" s="349"/>
      <c r="K9" s="349"/>
      <c r="L9" s="349"/>
      <c r="M9" s="349"/>
      <c r="N9" s="349"/>
      <c r="O9" s="3"/>
      <c r="P9" s="5"/>
      <c r="Q9" s="9"/>
      <c r="R9" s="9"/>
      <c r="S9" s="9"/>
      <c r="T9" s="9"/>
      <c r="U9" s="9"/>
      <c r="V9" s="9"/>
      <c r="W9" s="9"/>
      <c r="X9" s="9"/>
      <c r="Y9" s="9"/>
      <c r="Z9" s="9"/>
      <c r="AA9" s="9"/>
    </row>
    <row r="10" spans="1:27" ht="35.25" customHeight="1" x14ac:dyDescent="0.3">
      <c r="A10" s="5"/>
      <c r="B10" s="3"/>
      <c r="C10" s="29">
        <v>3</v>
      </c>
      <c r="D10" s="349">
        <v>3</v>
      </c>
      <c r="E10" s="349"/>
      <c r="F10" s="349"/>
      <c r="G10" s="349"/>
      <c r="H10" s="349"/>
      <c r="I10" s="349"/>
      <c r="J10" s="349"/>
      <c r="K10" s="349"/>
      <c r="L10" s="349"/>
      <c r="M10" s="349"/>
      <c r="N10" s="349"/>
      <c r="O10" s="3"/>
      <c r="P10" s="5"/>
      <c r="Q10" s="9"/>
      <c r="R10" s="9"/>
      <c r="S10" s="9"/>
      <c r="T10" s="9"/>
      <c r="U10" s="9"/>
      <c r="V10" s="9"/>
      <c r="W10" s="9"/>
      <c r="X10" s="9"/>
      <c r="Y10" s="9"/>
      <c r="Z10" s="9"/>
      <c r="AA10" s="9"/>
    </row>
    <row r="11" spans="1:27" ht="35.25" customHeight="1" x14ac:dyDescent="0.3">
      <c r="A11" s="5"/>
      <c r="B11" s="3"/>
      <c r="C11" s="29">
        <v>4</v>
      </c>
      <c r="D11" s="349">
        <v>4</v>
      </c>
      <c r="E11" s="349"/>
      <c r="F11" s="349"/>
      <c r="G11" s="349"/>
      <c r="H11" s="349"/>
      <c r="I11" s="349"/>
      <c r="J11" s="349"/>
      <c r="K11" s="349"/>
      <c r="L11" s="349"/>
      <c r="M11" s="349"/>
      <c r="N11" s="349"/>
      <c r="O11" s="3"/>
      <c r="P11" s="5"/>
      <c r="Q11" s="9"/>
      <c r="R11" s="9"/>
      <c r="S11" s="9"/>
      <c r="T11" s="9"/>
      <c r="U11" s="9"/>
      <c r="V11" s="9"/>
      <c r="W11" s="9"/>
      <c r="X11" s="9"/>
      <c r="Y11" s="9"/>
      <c r="Z11" s="9"/>
      <c r="AA11" s="9"/>
    </row>
    <row r="12" spans="1:27" ht="35.25" customHeight="1" x14ac:dyDescent="0.3">
      <c r="A12" s="5"/>
      <c r="B12" s="3"/>
      <c r="C12" s="29">
        <v>5</v>
      </c>
      <c r="D12" s="349">
        <v>5</v>
      </c>
      <c r="E12" s="349"/>
      <c r="F12" s="349"/>
      <c r="G12" s="349"/>
      <c r="H12" s="349"/>
      <c r="I12" s="349"/>
      <c r="J12" s="349"/>
      <c r="K12" s="349"/>
      <c r="L12" s="349"/>
      <c r="M12" s="349"/>
      <c r="N12" s="349"/>
      <c r="O12" s="3"/>
      <c r="P12" s="5"/>
      <c r="Q12" s="9"/>
      <c r="R12" s="9"/>
      <c r="S12" s="9"/>
      <c r="T12" s="9"/>
      <c r="U12" s="9"/>
      <c r="V12" s="9"/>
      <c r="W12" s="9"/>
      <c r="X12" s="9"/>
      <c r="Y12" s="9"/>
      <c r="Z12" s="9"/>
      <c r="AA12" s="9"/>
    </row>
    <row r="13" spans="1:27" ht="35.25" customHeight="1" x14ac:dyDescent="0.3">
      <c r="A13" s="5"/>
      <c r="B13" s="3"/>
      <c r="C13" s="29">
        <v>6</v>
      </c>
      <c r="D13" s="349">
        <v>6</v>
      </c>
      <c r="E13" s="349"/>
      <c r="F13" s="349"/>
      <c r="G13" s="349"/>
      <c r="H13" s="349"/>
      <c r="I13" s="349"/>
      <c r="J13" s="349"/>
      <c r="K13" s="349"/>
      <c r="L13" s="349"/>
      <c r="M13" s="349"/>
      <c r="N13" s="349"/>
      <c r="O13" s="3"/>
      <c r="P13" s="5"/>
      <c r="Q13" s="9"/>
      <c r="R13" s="9"/>
      <c r="S13" s="9"/>
      <c r="T13" s="9"/>
      <c r="U13" s="9"/>
      <c r="V13" s="9"/>
      <c r="W13" s="9"/>
      <c r="X13" s="9"/>
      <c r="Y13" s="9"/>
      <c r="Z13" s="9"/>
      <c r="AA13" s="9"/>
    </row>
    <row r="14" spans="1:27" ht="35.25" customHeight="1" x14ac:dyDescent="0.3">
      <c r="A14" s="5"/>
      <c r="B14" s="3"/>
      <c r="C14" s="29">
        <v>7</v>
      </c>
      <c r="D14" s="349">
        <v>7</v>
      </c>
      <c r="E14" s="349"/>
      <c r="F14" s="349"/>
      <c r="G14" s="349"/>
      <c r="H14" s="349"/>
      <c r="I14" s="349"/>
      <c r="J14" s="349"/>
      <c r="K14" s="349"/>
      <c r="L14" s="349"/>
      <c r="M14" s="349"/>
      <c r="N14" s="349"/>
      <c r="O14" s="3"/>
      <c r="P14" s="5"/>
      <c r="Q14" s="9"/>
      <c r="R14" s="9"/>
      <c r="S14" s="9"/>
      <c r="T14" s="9"/>
      <c r="U14" s="9"/>
      <c r="V14" s="9"/>
      <c r="W14" s="9"/>
      <c r="X14" s="9"/>
      <c r="Y14" s="9"/>
      <c r="Z14" s="9"/>
      <c r="AA14" s="9"/>
    </row>
    <row r="15" spans="1:27" ht="35.25" customHeight="1" x14ac:dyDescent="0.3">
      <c r="A15" s="5"/>
      <c r="B15" s="3"/>
      <c r="C15" s="29">
        <v>8</v>
      </c>
      <c r="D15" s="349">
        <v>8</v>
      </c>
      <c r="E15" s="349"/>
      <c r="F15" s="349"/>
      <c r="G15" s="349"/>
      <c r="H15" s="349"/>
      <c r="I15" s="349"/>
      <c r="J15" s="349"/>
      <c r="K15" s="349"/>
      <c r="L15" s="349"/>
      <c r="M15" s="349"/>
      <c r="N15" s="349"/>
      <c r="O15" s="3"/>
      <c r="P15" s="5"/>
      <c r="Q15" s="9"/>
      <c r="R15" s="9"/>
      <c r="S15" s="9"/>
      <c r="T15" s="9"/>
      <c r="U15" s="9"/>
      <c r="V15" s="9"/>
      <c r="W15" s="9"/>
      <c r="X15" s="9"/>
      <c r="Y15" s="9"/>
      <c r="Z15" s="9"/>
      <c r="AA15" s="9"/>
    </row>
    <row r="16" spans="1:27" ht="35.25" customHeight="1" x14ac:dyDescent="0.3">
      <c r="A16" s="5"/>
      <c r="B16" s="3"/>
      <c r="C16" s="29">
        <v>9</v>
      </c>
      <c r="D16" s="349">
        <v>9</v>
      </c>
      <c r="E16" s="349"/>
      <c r="F16" s="349"/>
      <c r="G16" s="349"/>
      <c r="H16" s="349"/>
      <c r="I16" s="349"/>
      <c r="J16" s="349"/>
      <c r="K16" s="349"/>
      <c r="L16" s="349"/>
      <c r="M16" s="349"/>
      <c r="N16" s="349"/>
      <c r="O16" s="3"/>
      <c r="P16" s="5"/>
      <c r="Q16" s="9"/>
      <c r="R16" s="9"/>
      <c r="S16" s="9"/>
      <c r="T16" s="9"/>
      <c r="U16" s="9"/>
      <c r="V16" s="9"/>
      <c r="W16" s="9"/>
      <c r="X16" s="9"/>
      <c r="Y16" s="9"/>
      <c r="Z16" s="9"/>
      <c r="AA16" s="9"/>
    </row>
    <row r="17" spans="1:27" ht="35.25" customHeight="1" x14ac:dyDescent="0.3">
      <c r="A17" s="5"/>
      <c r="B17" s="3"/>
      <c r="C17" s="29">
        <v>10</v>
      </c>
      <c r="D17" s="349">
        <v>10</v>
      </c>
      <c r="E17" s="349"/>
      <c r="F17" s="349"/>
      <c r="G17" s="349"/>
      <c r="H17" s="349"/>
      <c r="I17" s="349"/>
      <c r="J17" s="349"/>
      <c r="K17" s="349"/>
      <c r="L17" s="349"/>
      <c r="M17" s="349"/>
      <c r="N17" s="349"/>
      <c r="O17" s="3"/>
      <c r="P17" s="5"/>
      <c r="Q17" s="9"/>
      <c r="R17" s="9"/>
      <c r="S17" s="9"/>
      <c r="T17" s="9"/>
      <c r="U17" s="9"/>
      <c r="V17" s="9"/>
      <c r="W17" s="9"/>
      <c r="X17" s="9"/>
      <c r="Y17" s="9"/>
      <c r="Z17" s="9"/>
      <c r="AA17" s="9"/>
    </row>
    <row r="18" spans="1:27" ht="35.25" customHeight="1" x14ac:dyDescent="0.3">
      <c r="A18" s="5"/>
      <c r="B18" s="3"/>
      <c r="C18" s="29">
        <v>11</v>
      </c>
      <c r="D18" s="349">
        <v>11</v>
      </c>
      <c r="E18" s="349"/>
      <c r="F18" s="349"/>
      <c r="G18" s="349"/>
      <c r="H18" s="349"/>
      <c r="I18" s="349"/>
      <c r="J18" s="349"/>
      <c r="K18" s="349"/>
      <c r="L18" s="349"/>
      <c r="M18" s="349"/>
      <c r="N18" s="349"/>
      <c r="O18" s="3"/>
      <c r="P18" s="5"/>
      <c r="Q18" s="9"/>
      <c r="R18" s="9"/>
      <c r="S18" s="9"/>
      <c r="T18" s="9"/>
      <c r="U18" s="9"/>
      <c r="V18" s="9"/>
      <c r="W18" s="9"/>
      <c r="X18" s="9"/>
      <c r="Y18" s="9"/>
      <c r="Z18" s="9"/>
      <c r="AA18" s="9"/>
    </row>
    <row r="19" spans="1:27" ht="35.25" customHeight="1" x14ac:dyDescent="0.3">
      <c r="A19" s="5"/>
      <c r="B19" s="3"/>
      <c r="C19" s="29">
        <v>12</v>
      </c>
      <c r="D19" s="349">
        <v>12</v>
      </c>
      <c r="E19" s="349"/>
      <c r="F19" s="349"/>
      <c r="G19" s="349"/>
      <c r="H19" s="349"/>
      <c r="I19" s="349"/>
      <c r="J19" s="349"/>
      <c r="K19" s="349"/>
      <c r="L19" s="349"/>
      <c r="M19" s="349"/>
      <c r="N19" s="349"/>
      <c r="O19" s="3"/>
      <c r="P19" s="5"/>
      <c r="Q19" s="9"/>
      <c r="R19" s="9"/>
      <c r="S19" s="9"/>
      <c r="T19" s="9"/>
      <c r="U19" s="9"/>
      <c r="V19" s="9"/>
      <c r="W19" s="9"/>
      <c r="X19" s="9"/>
      <c r="Y19" s="9"/>
      <c r="Z19" s="9"/>
      <c r="AA19" s="9"/>
    </row>
    <row r="20" spans="1:27" ht="35.25" customHeight="1" x14ac:dyDescent="0.3">
      <c r="A20" s="5"/>
      <c r="B20" s="3"/>
      <c r="C20" s="29">
        <v>13</v>
      </c>
      <c r="D20" s="349">
        <v>13</v>
      </c>
      <c r="E20" s="349"/>
      <c r="F20" s="349"/>
      <c r="G20" s="349"/>
      <c r="H20" s="349"/>
      <c r="I20" s="349"/>
      <c r="J20" s="349"/>
      <c r="K20" s="349"/>
      <c r="L20" s="349"/>
      <c r="M20" s="349"/>
      <c r="N20" s="349"/>
      <c r="O20" s="3"/>
      <c r="P20" s="5"/>
      <c r="Q20" s="9"/>
      <c r="R20" s="9"/>
      <c r="S20" s="9"/>
      <c r="T20" s="9"/>
      <c r="U20" s="9"/>
      <c r="V20" s="9"/>
      <c r="W20" s="9"/>
      <c r="X20" s="9"/>
      <c r="Y20" s="9"/>
      <c r="Z20" s="9"/>
      <c r="AA20" s="9"/>
    </row>
    <row r="21" spans="1:27" ht="35.25" customHeight="1" x14ac:dyDescent="0.3">
      <c r="A21" s="5"/>
      <c r="B21" s="3"/>
      <c r="C21" s="29">
        <v>14</v>
      </c>
      <c r="D21" s="349">
        <v>14</v>
      </c>
      <c r="E21" s="349"/>
      <c r="F21" s="349"/>
      <c r="G21" s="349"/>
      <c r="H21" s="349"/>
      <c r="I21" s="349"/>
      <c r="J21" s="349"/>
      <c r="K21" s="349"/>
      <c r="L21" s="349"/>
      <c r="M21" s="349"/>
      <c r="N21" s="349"/>
      <c r="O21" s="3"/>
      <c r="P21" s="5"/>
      <c r="Q21" s="9"/>
      <c r="R21" s="9"/>
      <c r="S21" s="9"/>
      <c r="T21" s="9"/>
      <c r="U21" s="9"/>
      <c r="V21" s="9"/>
      <c r="W21" s="9"/>
      <c r="X21" s="9"/>
      <c r="Y21" s="9"/>
      <c r="Z21" s="9"/>
      <c r="AA21" s="9"/>
    </row>
    <row r="22" spans="1:27" ht="35.25" customHeight="1" x14ac:dyDescent="0.3">
      <c r="A22" s="5"/>
      <c r="B22" s="3"/>
      <c r="C22" s="29">
        <v>15</v>
      </c>
      <c r="D22" s="349">
        <v>15</v>
      </c>
      <c r="E22" s="349"/>
      <c r="F22" s="349"/>
      <c r="G22" s="349"/>
      <c r="H22" s="349"/>
      <c r="I22" s="349"/>
      <c r="J22" s="349"/>
      <c r="K22" s="349"/>
      <c r="L22" s="349"/>
      <c r="M22" s="349"/>
      <c r="N22" s="349"/>
      <c r="O22" s="3"/>
      <c r="P22" s="5"/>
      <c r="Q22" s="9"/>
      <c r="R22" s="9"/>
      <c r="S22" s="9"/>
      <c r="T22" s="9"/>
      <c r="U22" s="9"/>
      <c r="V22" s="9"/>
      <c r="W22" s="9"/>
      <c r="X22" s="9"/>
      <c r="Y22" s="9"/>
      <c r="Z22" s="9"/>
      <c r="AA22" s="9"/>
    </row>
    <row r="23" spans="1:27" ht="35.25" customHeight="1" x14ac:dyDescent="0.3">
      <c r="A23" s="5"/>
      <c r="B23" s="3"/>
      <c r="C23" s="29">
        <v>16</v>
      </c>
      <c r="D23" s="349">
        <v>16</v>
      </c>
      <c r="E23" s="349"/>
      <c r="F23" s="349"/>
      <c r="G23" s="349"/>
      <c r="H23" s="349"/>
      <c r="I23" s="349"/>
      <c r="J23" s="349"/>
      <c r="K23" s="349"/>
      <c r="L23" s="349"/>
      <c r="M23" s="349"/>
      <c r="N23" s="349"/>
      <c r="O23" s="3"/>
      <c r="P23" s="5"/>
      <c r="Q23" s="9"/>
      <c r="R23" s="9"/>
      <c r="S23" s="9"/>
      <c r="T23" s="9"/>
      <c r="U23" s="9"/>
      <c r="V23" s="9"/>
      <c r="W23" s="9"/>
      <c r="X23" s="9"/>
      <c r="Y23" s="9"/>
      <c r="Z23" s="9"/>
      <c r="AA23" s="9"/>
    </row>
    <row r="24" spans="1:27" ht="35.25" customHeight="1" x14ac:dyDescent="0.3">
      <c r="A24" s="5"/>
      <c r="B24" s="3"/>
      <c r="C24" s="29">
        <v>17</v>
      </c>
      <c r="D24" s="349">
        <v>17</v>
      </c>
      <c r="E24" s="349"/>
      <c r="F24" s="349"/>
      <c r="G24" s="349"/>
      <c r="H24" s="349"/>
      <c r="I24" s="349"/>
      <c r="J24" s="349"/>
      <c r="K24" s="349"/>
      <c r="L24" s="349"/>
      <c r="M24" s="349"/>
      <c r="N24" s="349"/>
      <c r="O24" s="3"/>
      <c r="P24" s="5"/>
      <c r="Q24" s="9"/>
      <c r="R24" s="9"/>
      <c r="S24" s="9"/>
      <c r="T24" s="9"/>
      <c r="U24" s="9"/>
      <c r="V24" s="9"/>
      <c r="W24" s="9"/>
      <c r="X24" s="9"/>
      <c r="Y24" s="9"/>
      <c r="Z24" s="9"/>
      <c r="AA24" s="9"/>
    </row>
    <row r="25" spans="1:27" ht="35.25" customHeight="1" x14ac:dyDescent="0.3">
      <c r="A25" s="5"/>
      <c r="B25" s="3"/>
      <c r="C25" s="29">
        <v>18</v>
      </c>
      <c r="D25" s="349">
        <v>18</v>
      </c>
      <c r="E25" s="349"/>
      <c r="F25" s="349"/>
      <c r="G25" s="349"/>
      <c r="H25" s="349"/>
      <c r="I25" s="349"/>
      <c r="J25" s="349"/>
      <c r="K25" s="349"/>
      <c r="L25" s="349"/>
      <c r="M25" s="349"/>
      <c r="N25" s="349"/>
      <c r="O25" s="3"/>
      <c r="P25" s="5"/>
      <c r="Q25" s="9"/>
      <c r="R25" s="9"/>
      <c r="S25" s="9"/>
      <c r="T25" s="9"/>
      <c r="U25" s="9"/>
      <c r="V25" s="9"/>
      <c r="W25" s="9"/>
      <c r="X25" s="9"/>
      <c r="Y25" s="9"/>
      <c r="Z25" s="9"/>
      <c r="AA25" s="9"/>
    </row>
    <row r="26" spans="1:27" ht="35.25" customHeight="1" x14ac:dyDescent="0.3">
      <c r="A26" s="5"/>
      <c r="B26" s="3"/>
      <c r="C26" s="29">
        <v>19</v>
      </c>
      <c r="D26" s="349">
        <v>19</v>
      </c>
      <c r="E26" s="349"/>
      <c r="F26" s="349"/>
      <c r="G26" s="349"/>
      <c r="H26" s="349"/>
      <c r="I26" s="349"/>
      <c r="J26" s="349"/>
      <c r="K26" s="349"/>
      <c r="L26" s="349"/>
      <c r="M26" s="349"/>
      <c r="N26" s="349"/>
      <c r="O26" s="3"/>
      <c r="P26" s="5"/>
      <c r="Q26" s="9"/>
      <c r="R26" s="9"/>
      <c r="S26" s="9"/>
      <c r="T26" s="9"/>
      <c r="U26" s="9"/>
      <c r="V26" s="9"/>
      <c r="W26" s="9"/>
      <c r="X26" s="9"/>
      <c r="Y26" s="9"/>
      <c r="Z26" s="9"/>
      <c r="AA26" s="9"/>
    </row>
    <row r="27" spans="1:27" ht="35.25" customHeight="1" x14ac:dyDescent="0.3">
      <c r="A27" s="5"/>
      <c r="B27" s="3"/>
      <c r="C27" s="29">
        <v>20</v>
      </c>
      <c r="D27" s="349">
        <v>20</v>
      </c>
      <c r="E27" s="349"/>
      <c r="F27" s="349"/>
      <c r="G27" s="349"/>
      <c r="H27" s="349"/>
      <c r="I27" s="349"/>
      <c r="J27" s="349"/>
      <c r="K27" s="349"/>
      <c r="L27" s="349"/>
      <c r="M27" s="349"/>
      <c r="N27" s="349"/>
      <c r="O27" s="3"/>
      <c r="P27" s="5"/>
      <c r="Q27" s="9"/>
      <c r="R27" s="9"/>
      <c r="S27" s="9"/>
      <c r="T27" s="9"/>
      <c r="U27" s="9"/>
      <c r="V27" s="9"/>
      <c r="W27" s="9"/>
      <c r="X27" s="9"/>
      <c r="Y27" s="9"/>
      <c r="Z27" s="9"/>
      <c r="AA27" s="9"/>
    </row>
    <row r="28" spans="1:27" ht="35.25" customHeight="1" x14ac:dyDescent="0.3">
      <c r="A28" s="5"/>
      <c r="B28" s="3"/>
      <c r="C28" s="29">
        <v>21</v>
      </c>
      <c r="D28" s="349">
        <v>21</v>
      </c>
      <c r="E28" s="349"/>
      <c r="F28" s="349"/>
      <c r="G28" s="349"/>
      <c r="H28" s="349"/>
      <c r="I28" s="349"/>
      <c r="J28" s="349"/>
      <c r="K28" s="349"/>
      <c r="L28" s="349"/>
      <c r="M28" s="349"/>
      <c r="N28" s="349"/>
      <c r="O28" s="3"/>
      <c r="P28" s="5"/>
      <c r="Q28" s="9"/>
      <c r="R28" s="9"/>
      <c r="S28" s="9"/>
      <c r="T28" s="9"/>
      <c r="U28" s="9"/>
      <c r="V28" s="9"/>
      <c r="W28" s="9"/>
      <c r="X28" s="9"/>
      <c r="Y28" s="9"/>
      <c r="Z28" s="9"/>
      <c r="AA28" s="9"/>
    </row>
    <row r="29" spans="1:27" ht="35.25" customHeight="1" x14ac:dyDescent="0.3">
      <c r="A29" s="5"/>
      <c r="B29" s="3"/>
      <c r="C29" s="29">
        <v>22</v>
      </c>
      <c r="D29" s="349">
        <v>22</v>
      </c>
      <c r="E29" s="349"/>
      <c r="F29" s="349"/>
      <c r="G29" s="349"/>
      <c r="H29" s="349"/>
      <c r="I29" s="349"/>
      <c r="J29" s="349"/>
      <c r="K29" s="349"/>
      <c r="L29" s="349"/>
      <c r="M29" s="349"/>
      <c r="N29" s="349"/>
      <c r="O29" s="3"/>
      <c r="P29" s="5"/>
      <c r="Q29" s="9"/>
      <c r="R29" s="9"/>
      <c r="S29" s="9"/>
      <c r="T29" s="9"/>
      <c r="U29" s="9"/>
      <c r="V29" s="9"/>
      <c r="W29" s="9"/>
      <c r="X29" s="9"/>
      <c r="Y29" s="9"/>
      <c r="Z29" s="9"/>
      <c r="AA29" s="9"/>
    </row>
    <row r="30" spans="1:27" ht="35.25" customHeight="1" x14ac:dyDescent="0.3">
      <c r="A30" s="5"/>
      <c r="B30" s="3"/>
      <c r="C30" s="29">
        <v>23</v>
      </c>
      <c r="D30" s="349">
        <v>23</v>
      </c>
      <c r="E30" s="349"/>
      <c r="F30" s="349"/>
      <c r="G30" s="349"/>
      <c r="H30" s="349"/>
      <c r="I30" s="349"/>
      <c r="J30" s="349"/>
      <c r="K30" s="349"/>
      <c r="L30" s="349"/>
      <c r="M30" s="349"/>
      <c r="N30" s="349"/>
      <c r="O30" s="3"/>
      <c r="P30" s="5"/>
      <c r="Q30" s="9"/>
      <c r="R30" s="9"/>
      <c r="S30" s="9"/>
      <c r="T30" s="9"/>
      <c r="U30" s="9"/>
      <c r="V30" s="9"/>
      <c r="W30" s="9"/>
      <c r="X30" s="9"/>
      <c r="Y30" s="9"/>
      <c r="Z30" s="9"/>
      <c r="AA30" s="9"/>
    </row>
    <row r="31" spans="1:27" ht="35.25" customHeight="1" x14ac:dyDescent="0.3">
      <c r="A31" s="5"/>
      <c r="B31" s="3"/>
      <c r="C31" s="29">
        <v>24</v>
      </c>
      <c r="D31" s="349">
        <v>24</v>
      </c>
      <c r="E31" s="349"/>
      <c r="F31" s="349"/>
      <c r="G31" s="349"/>
      <c r="H31" s="349"/>
      <c r="I31" s="349"/>
      <c r="J31" s="349"/>
      <c r="K31" s="349"/>
      <c r="L31" s="349"/>
      <c r="M31" s="349"/>
      <c r="N31" s="349"/>
      <c r="O31" s="3"/>
      <c r="P31" s="5"/>
      <c r="Q31" s="9"/>
      <c r="R31" s="9"/>
      <c r="S31" s="9"/>
      <c r="T31" s="9"/>
      <c r="U31" s="9"/>
      <c r="V31" s="9"/>
      <c r="W31" s="9"/>
      <c r="X31" s="9"/>
      <c r="Y31" s="9"/>
      <c r="Z31" s="9"/>
      <c r="AA31" s="9"/>
    </row>
    <row r="32" spans="1:27" ht="35.25" customHeight="1" x14ac:dyDescent="0.3">
      <c r="A32" s="5"/>
      <c r="B32" s="3"/>
      <c r="C32" s="29">
        <v>25</v>
      </c>
      <c r="D32" s="349">
        <v>25</v>
      </c>
      <c r="E32" s="349"/>
      <c r="F32" s="349"/>
      <c r="G32" s="349"/>
      <c r="H32" s="349"/>
      <c r="I32" s="349"/>
      <c r="J32" s="349"/>
      <c r="K32" s="349"/>
      <c r="L32" s="349"/>
      <c r="M32" s="349"/>
      <c r="N32" s="349"/>
      <c r="O32" s="3"/>
      <c r="P32" s="5"/>
      <c r="Q32" s="9"/>
      <c r="R32" s="9"/>
      <c r="S32" s="9"/>
      <c r="T32" s="9"/>
      <c r="U32" s="9"/>
      <c r="V32" s="9"/>
      <c r="W32" s="9"/>
      <c r="X32" s="9"/>
      <c r="Y32" s="9"/>
      <c r="Z32" s="9"/>
      <c r="AA32" s="9"/>
    </row>
    <row r="33" spans="1:27" x14ac:dyDescent="0.3">
      <c r="A33" s="5"/>
      <c r="B33" s="3"/>
      <c r="C33" s="3"/>
      <c r="D33" s="3"/>
      <c r="E33" s="3"/>
      <c r="F33" s="3"/>
      <c r="G33" s="3"/>
      <c r="H33" s="3"/>
      <c r="I33" s="3"/>
      <c r="J33" s="3"/>
      <c r="K33" s="3"/>
      <c r="L33" s="3"/>
      <c r="M33" s="3"/>
      <c r="N33" s="3"/>
      <c r="O33" s="3"/>
      <c r="P33" s="5"/>
      <c r="Q33" s="9"/>
      <c r="R33" s="9"/>
      <c r="S33" s="9"/>
      <c r="T33" s="9"/>
      <c r="U33" s="9"/>
      <c r="V33" s="9"/>
      <c r="W33" s="9"/>
      <c r="X33" s="9"/>
      <c r="Y33" s="9"/>
      <c r="Z33" s="9"/>
      <c r="AA33" s="9"/>
    </row>
    <row r="34" spans="1:27" x14ac:dyDescent="0.3">
      <c r="A34" s="5"/>
      <c r="B34" s="3"/>
      <c r="C34" s="3"/>
      <c r="D34" s="3"/>
      <c r="E34" s="3"/>
      <c r="F34" s="3"/>
      <c r="G34" s="3"/>
      <c r="H34" s="3"/>
      <c r="I34" s="3"/>
      <c r="J34" s="3"/>
      <c r="K34" s="3"/>
      <c r="L34" s="3"/>
      <c r="M34" s="3"/>
      <c r="N34" s="3"/>
      <c r="O34" s="3"/>
      <c r="P34" s="5"/>
      <c r="Q34" s="9"/>
      <c r="R34" s="9"/>
      <c r="S34" s="9"/>
      <c r="T34" s="9"/>
      <c r="U34" s="9"/>
      <c r="V34" s="9"/>
      <c r="W34" s="9"/>
      <c r="X34" s="9"/>
      <c r="Y34" s="9"/>
      <c r="Z34" s="9"/>
      <c r="AA34" s="9"/>
    </row>
    <row r="35" spans="1:27" x14ac:dyDescent="0.3">
      <c r="A35" s="5"/>
      <c r="B35" s="3"/>
      <c r="C35" s="3"/>
      <c r="D35" s="3"/>
      <c r="E35" s="3"/>
      <c r="F35" s="3"/>
      <c r="G35" s="3"/>
      <c r="H35" s="3"/>
      <c r="I35" s="3"/>
      <c r="J35" s="3"/>
      <c r="K35" s="3"/>
      <c r="L35" s="3"/>
      <c r="M35" s="3"/>
      <c r="N35" s="3"/>
      <c r="O35" s="3"/>
      <c r="P35" s="5"/>
      <c r="Q35" s="9"/>
      <c r="R35" s="9"/>
      <c r="S35" s="9"/>
      <c r="T35" s="9"/>
      <c r="U35" s="9"/>
      <c r="V35" s="9"/>
      <c r="W35" s="9"/>
      <c r="X35" s="9"/>
      <c r="Y35" s="9"/>
      <c r="Z35" s="9"/>
      <c r="AA35" s="9"/>
    </row>
    <row r="36" spans="1:27" x14ac:dyDescent="0.3">
      <c r="A36" s="5"/>
      <c r="B36" s="5"/>
      <c r="C36" s="5"/>
      <c r="D36" s="5"/>
      <c r="E36" s="5"/>
      <c r="F36" s="5"/>
      <c r="G36" s="5"/>
      <c r="H36" s="5"/>
      <c r="I36" s="5"/>
      <c r="J36" s="5"/>
      <c r="K36" s="5"/>
      <c r="L36" s="5"/>
      <c r="M36" s="5"/>
      <c r="N36" s="5"/>
      <c r="O36" s="5"/>
      <c r="P36" s="5"/>
      <c r="Q36" s="9"/>
      <c r="R36" s="9"/>
      <c r="S36" s="9"/>
      <c r="T36" s="9"/>
      <c r="U36" s="9"/>
      <c r="V36" s="9"/>
      <c r="W36" s="9"/>
      <c r="X36" s="9"/>
      <c r="Y36" s="9"/>
      <c r="Z36" s="9"/>
      <c r="AA36" s="9"/>
    </row>
    <row r="37" spans="1:27"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row>
  </sheetData>
  <mergeCells count="28">
    <mergeCell ref="D29:N29"/>
    <mergeCell ref="D30:N30"/>
    <mergeCell ref="D31:N31"/>
    <mergeCell ref="D32:N32"/>
    <mergeCell ref="D23:N23"/>
    <mergeCell ref="D24:N24"/>
    <mergeCell ref="D25:N25"/>
    <mergeCell ref="D26:N26"/>
    <mergeCell ref="D27:N27"/>
    <mergeCell ref="D28:N28"/>
    <mergeCell ref="D22:N22"/>
    <mergeCell ref="D11:N11"/>
    <mergeCell ref="D12:N12"/>
    <mergeCell ref="D13:N13"/>
    <mergeCell ref="D14:N14"/>
    <mergeCell ref="D15:N15"/>
    <mergeCell ref="D16:N16"/>
    <mergeCell ref="D17:N17"/>
    <mergeCell ref="D18:N18"/>
    <mergeCell ref="D19:N19"/>
    <mergeCell ref="D20:N20"/>
    <mergeCell ref="D21:N21"/>
    <mergeCell ref="D10:N10"/>
    <mergeCell ref="B3:O3"/>
    <mergeCell ref="H5:K5"/>
    <mergeCell ref="D7:N7"/>
    <mergeCell ref="D8:N8"/>
    <mergeCell ref="D9:N9"/>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K75"/>
  <sheetViews>
    <sheetView workbookViewId="0">
      <selection activeCell="B3" sqref="B3:O3"/>
    </sheetView>
  </sheetViews>
  <sheetFormatPr defaultRowHeight="14.4" x14ac:dyDescent="0.3"/>
  <cols>
    <col min="1" max="1" width="3.44140625" customWidth="1"/>
    <col min="2" max="2" width="13.44140625" customWidth="1"/>
    <col min="16" max="16" width="4.44140625" customWidth="1"/>
  </cols>
  <sheetData>
    <row r="1" spans="1:37" x14ac:dyDescent="0.3">
      <c r="A1" s="2"/>
      <c r="B1" s="2"/>
      <c r="C1" s="2"/>
      <c r="D1" s="2"/>
      <c r="E1" s="2"/>
      <c r="F1" s="2"/>
      <c r="G1" s="2"/>
      <c r="H1" s="2"/>
      <c r="I1" s="2"/>
      <c r="J1" s="2"/>
      <c r="K1" s="2"/>
      <c r="L1" s="2"/>
      <c r="M1" s="2"/>
      <c r="N1" s="2"/>
      <c r="O1" s="2"/>
      <c r="P1" s="2"/>
      <c r="Q1" s="9"/>
      <c r="R1" s="9"/>
      <c r="S1" s="9"/>
      <c r="T1" s="9"/>
      <c r="U1" s="9"/>
      <c r="V1" s="9"/>
      <c r="W1" s="9"/>
      <c r="X1" s="9"/>
      <c r="Y1" s="9"/>
      <c r="Z1" s="9"/>
      <c r="AA1" s="9"/>
      <c r="AB1" s="9"/>
      <c r="AC1" s="9"/>
      <c r="AD1" s="9"/>
      <c r="AE1" s="9"/>
      <c r="AF1" s="9"/>
      <c r="AG1" s="9"/>
      <c r="AH1" s="9"/>
      <c r="AI1" s="9"/>
      <c r="AJ1" s="9"/>
      <c r="AK1" s="9"/>
    </row>
    <row r="2" spans="1:37" x14ac:dyDescent="0.3">
      <c r="A2" s="2"/>
      <c r="B2" s="1"/>
      <c r="C2" s="1"/>
      <c r="D2" s="1"/>
      <c r="E2" s="1"/>
      <c r="F2" s="1"/>
      <c r="G2" s="1"/>
      <c r="H2" s="1"/>
      <c r="I2" s="1"/>
      <c r="J2" s="1"/>
      <c r="K2" s="1"/>
      <c r="L2" s="1"/>
      <c r="M2" s="1"/>
      <c r="N2" s="1"/>
      <c r="O2" s="1"/>
      <c r="P2" s="2"/>
      <c r="Q2" s="9"/>
      <c r="R2" s="9"/>
      <c r="S2" s="9"/>
      <c r="T2" s="9"/>
      <c r="U2" s="9"/>
      <c r="V2" s="9"/>
      <c r="W2" s="9"/>
      <c r="X2" s="9"/>
      <c r="Y2" s="9"/>
      <c r="Z2" s="9"/>
      <c r="AA2" s="9"/>
      <c r="AB2" s="9"/>
      <c r="AC2" s="9"/>
      <c r="AD2" s="9"/>
      <c r="AE2" s="9"/>
      <c r="AF2" s="9"/>
      <c r="AG2" s="9"/>
      <c r="AH2" s="9"/>
      <c r="AI2" s="9"/>
      <c r="AJ2" s="9"/>
      <c r="AK2" s="9"/>
    </row>
    <row r="3" spans="1:37" ht="26.25" customHeight="1" x14ac:dyDescent="0.3">
      <c r="A3" s="2"/>
      <c r="B3" s="341" t="s">
        <v>107</v>
      </c>
      <c r="C3" s="341"/>
      <c r="D3" s="341"/>
      <c r="E3" s="341"/>
      <c r="F3" s="341"/>
      <c r="G3" s="341"/>
      <c r="H3" s="341"/>
      <c r="I3" s="341"/>
      <c r="J3" s="341"/>
      <c r="K3" s="341"/>
      <c r="L3" s="341"/>
      <c r="M3" s="341"/>
      <c r="N3" s="341"/>
      <c r="O3" s="341"/>
      <c r="P3" s="2"/>
      <c r="Q3" s="9"/>
      <c r="R3" s="9"/>
      <c r="S3" s="9"/>
      <c r="T3" s="9"/>
      <c r="U3" s="9"/>
      <c r="V3" s="9"/>
      <c r="W3" s="9"/>
      <c r="X3" s="9"/>
      <c r="Y3" s="9"/>
      <c r="Z3" s="9"/>
      <c r="AA3" s="9"/>
      <c r="AB3" s="9"/>
      <c r="AC3" s="9"/>
      <c r="AD3" s="9"/>
      <c r="AE3" s="9"/>
      <c r="AF3" s="9"/>
      <c r="AG3" s="9"/>
      <c r="AH3" s="9"/>
      <c r="AI3" s="9"/>
      <c r="AJ3" s="9"/>
      <c r="AK3" s="9"/>
    </row>
    <row r="4" spans="1:37" x14ac:dyDescent="0.3">
      <c r="A4" s="2"/>
      <c r="B4" s="1"/>
      <c r="C4" s="1"/>
      <c r="D4" s="1"/>
      <c r="E4" s="1"/>
      <c r="F4" s="1"/>
      <c r="G4" s="1"/>
      <c r="H4" s="1"/>
      <c r="I4" s="1"/>
      <c r="J4" s="1"/>
      <c r="K4" s="1"/>
      <c r="L4" s="1"/>
      <c r="M4" s="1"/>
      <c r="N4" s="1"/>
      <c r="O4" s="1"/>
      <c r="P4" s="2"/>
      <c r="Q4" s="9"/>
      <c r="R4" s="9"/>
      <c r="S4" s="9"/>
      <c r="T4" s="9"/>
      <c r="U4" s="9"/>
      <c r="V4" s="9"/>
      <c r="W4" s="9"/>
      <c r="X4" s="9"/>
      <c r="Y4" s="9"/>
      <c r="Z4" s="9"/>
      <c r="AA4" s="9"/>
      <c r="AB4" s="9"/>
      <c r="AC4" s="9"/>
      <c r="AD4" s="9"/>
      <c r="AE4" s="9"/>
      <c r="AF4" s="9"/>
      <c r="AG4" s="9"/>
      <c r="AH4" s="9"/>
      <c r="AI4" s="9"/>
      <c r="AJ4" s="9"/>
      <c r="AK4" s="9"/>
    </row>
    <row r="5" spans="1:37" x14ac:dyDescent="0.3">
      <c r="A5" s="2"/>
      <c r="B5" s="1"/>
      <c r="C5" s="27" t="s">
        <v>105</v>
      </c>
      <c r="D5" s="1"/>
      <c r="E5" s="1"/>
      <c r="F5" s="1"/>
      <c r="G5" s="1"/>
      <c r="H5" s="1"/>
      <c r="I5" s="1"/>
      <c r="J5" s="1"/>
      <c r="K5" s="1"/>
      <c r="L5" s="1"/>
      <c r="M5" s="1"/>
      <c r="N5" s="1"/>
      <c r="O5" s="1"/>
      <c r="P5" s="2"/>
      <c r="Q5" s="9"/>
      <c r="R5" s="9"/>
      <c r="S5" s="9"/>
      <c r="T5" s="9"/>
      <c r="U5" s="9"/>
      <c r="V5" s="9"/>
      <c r="W5" s="9"/>
      <c r="X5" s="9"/>
      <c r="Y5" s="9"/>
      <c r="Z5" s="9"/>
      <c r="AA5" s="9"/>
      <c r="AB5" s="9"/>
      <c r="AC5" s="9"/>
      <c r="AD5" s="9"/>
      <c r="AE5" s="9"/>
      <c r="AF5" s="9"/>
      <c r="AG5" s="9"/>
      <c r="AH5" s="9"/>
      <c r="AI5" s="9"/>
      <c r="AJ5" s="9"/>
      <c r="AK5" s="9"/>
    </row>
    <row r="6" spans="1:37" x14ac:dyDescent="0.3">
      <c r="A6" s="2"/>
      <c r="B6" s="1"/>
      <c r="C6" s="1"/>
      <c r="D6" s="1"/>
      <c r="E6" s="1"/>
      <c r="F6" s="1"/>
      <c r="G6" s="1"/>
      <c r="H6" s="1"/>
      <c r="I6" s="1"/>
      <c r="J6" s="1"/>
      <c r="K6" s="1"/>
      <c r="L6" s="1"/>
      <c r="M6" s="1"/>
      <c r="N6" s="1"/>
      <c r="O6" s="1"/>
      <c r="P6" s="2"/>
      <c r="Q6" s="9"/>
      <c r="R6" s="9"/>
      <c r="S6" s="9"/>
      <c r="T6" s="9"/>
      <c r="U6" s="9"/>
      <c r="V6" s="9"/>
      <c r="W6" s="9"/>
      <c r="X6" s="9"/>
      <c r="Y6" s="9"/>
      <c r="Z6" s="9"/>
      <c r="AA6" s="9"/>
      <c r="AB6" s="9"/>
      <c r="AC6" s="9"/>
      <c r="AD6" s="9"/>
      <c r="AE6" s="9"/>
      <c r="AF6" s="9"/>
      <c r="AG6" s="9"/>
      <c r="AH6" s="9"/>
      <c r="AI6" s="9"/>
      <c r="AJ6" s="9"/>
      <c r="AK6" s="9"/>
    </row>
    <row r="7" spans="1:37" x14ac:dyDescent="0.3">
      <c r="A7" s="2"/>
      <c r="B7" s="1"/>
      <c r="C7" s="350" t="str">
        <f>INTRAKURIKULER!$D$9</f>
        <v>PENDIDIKAN AGAMA ISLAM DAN BUDI PEKERTI</v>
      </c>
      <c r="D7" s="350"/>
      <c r="E7" s="350"/>
      <c r="F7" s="1"/>
      <c r="G7" s="351" t="str">
        <f>INTRAKURIKULER!D14</f>
        <v>ILMU PENGETAHUAN SOSIAL</v>
      </c>
      <c r="H7" s="352"/>
      <c r="I7" s="353"/>
      <c r="J7" s="1"/>
      <c r="K7" s="351" t="str">
        <f>INTRAKURIKULER!D19</f>
        <v>BUDAYA MELAYU RIAU</v>
      </c>
      <c r="L7" s="352"/>
      <c r="M7" s="353"/>
      <c r="N7" s="1"/>
      <c r="O7" s="1"/>
      <c r="P7" s="2"/>
      <c r="Q7" s="9"/>
      <c r="R7" s="9"/>
      <c r="S7" s="9"/>
      <c r="T7" s="9"/>
      <c r="U7" s="9"/>
      <c r="V7" s="9"/>
      <c r="W7" s="9"/>
      <c r="X7" s="9"/>
      <c r="Y7" s="9"/>
      <c r="Z7" s="9"/>
      <c r="AA7" s="9"/>
      <c r="AB7" s="9"/>
      <c r="AC7" s="9"/>
      <c r="AD7" s="9"/>
      <c r="AE7" s="9"/>
      <c r="AF7" s="9"/>
      <c r="AG7" s="9"/>
      <c r="AH7" s="9"/>
      <c r="AI7" s="9"/>
      <c r="AJ7" s="9"/>
      <c r="AK7" s="9"/>
    </row>
    <row r="8" spans="1:37" x14ac:dyDescent="0.3">
      <c r="A8" s="2"/>
      <c r="B8" s="1"/>
      <c r="C8" s="350"/>
      <c r="D8" s="350"/>
      <c r="E8" s="350"/>
      <c r="F8" s="1"/>
      <c r="G8" s="354"/>
      <c r="H8" s="355"/>
      <c r="I8" s="356"/>
      <c r="J8" s="1"/>
      <c r="K8" s="354"/>
      <c r="L8" s="355"/>
      <c r="M8" s="356"/>
      <c r="N8" s="1"/>
      <c r="O8" s="1"/>
      <c r="P8" s="2"/>
      <c r="Q8" s="9"/>
      <c r="R8" s="9"/>
      <c r="S8" s="9"/>
      <c r="T8" s="9"/>
      <c r="U8" s="9"/>
      <c r="V8" s="9"/>
      <c r="W8" s="9"/>
      <c r="X8" s="9"/>
      <c r="Y8" s="9"/>
      <c r="Z8" s="9"/>
      <c r="AA8" s="9"/>
      <c r="AB8" s="9"/>
      <c r="AC8" s="9"/>
      <c r="AD8" s="9"/>
      <c r="AE8" s="9"/>
      <c r="AF8" s="9"/>
      <c r="AG8" s="9"/>
      <c r="AH8" s="9"/>
      <c r="AI8" s="9"/>
      <c r="AJ8" s="9"/>
      <c r="AK8" s="9"/>
    </row>
    <row r="9" spans="1:37" x14ac:dyDescent="0.3">
      <c r="A9" s="2"/>
      <c r="B9" s="1"/>
      <c r="C9" s="1"/>
      <c r="D9" s="1"/>
      <c r="E9" s="1"/>
      <c r="F9" s="1"/>
      <c r="G9" s="1"/>
      <c r="H9" s="1"/>
      <c r="I9" s="1"/>
      <c r="J9" s="1"/>
      <c r="K9" s="1"/>
      <c r="L9" s="1"/>
      <c r="M9" s="1"/>
      <c r="N9" s="1"/>
      <c r="O9" s="1"/>
      <c r="P9" s="2"/>
      <c r="Q9" s="9"/>
      <c r="R9" s="9"/>
      <c r="S9" s="9"/>
      <c r="T9" s="9"/>
      <c r="U9" s="9"/>
      <c r="V9" s="9"/>
      <c r="W9" s="9"/>
      <c r="X9" s="9"/>
      <c r="Y9" s="9"/>
      <c r="Z9" s="9"/>
      <c r="AA9" s="9"/>
      <c r="AB9" s="9"/>
      <c r="AC9" s="9"/>
      <c r="AD9" s="9"/>
      <c r="AE9" s="9"/>
      <c r="AF9" s="9"/>
      <c r="AG9" s="9"/>
      <c r="AH9" s="9"/>
      <c r="AI9" s="9"/>
      <c r="AJ9" s="9"/>
      <c r="AK9" s="9"/>
    </row>
    <row r="10" spans="1:37" x14ac:dyDescent="0.3">
      <c r="A10" s="2"/>
      <c r="B10" s="1"/>
      <c r="C10" s="351" t="str">
        <f>INTRAKURIKULER!$D$10</f>
        <v>PPKN</v>
      </c>
      <c r="D10" s="352"/>
      <c r="E10" s="353"/>
      <c r="F10" s="1"/>
      <c r="G10" s="351" t="str">
        <f>INTRAKURIKULER!D15</f>
        <v>BAHASA INGGRIS</v>
      </c>
      <c r="H10" s="352"/>
      <c r="I10" s="353"/>
      <c r="J10" s="1"/>
      <c r="K10" s="351" t="str">
        <f>INTRAKURIKULER!D20</f>
        <v>SEJARAH KEBUDAYAAN ISLAM</v>
      </c>
      <c r="L10" s="352"/>
      <c r="M10" s="353"/>
      <c r="N10" s="1"/>
      <c r="O10" s="1"/>
      <c r="P10" s="2"/>
      <c r="Q10" s="9"/>
      <c r="R10" s="9"/>
      <c r="S10" s="9"/>
      <c r="T10" s="9"/>
      <c r="U10" s="9"/>
      <c r="V10" s="9"/>
      <c r="W10" s="9"/>
      <c r="X10" s="9"/>
      <c r="Y10" s="9"/>
      <c r="Z10" s="9"/>
      <c r="AA10" s="9"/>
      <c r="AB10" s="9"/>
      <c r="AC10" s="9"/>
      <c r="AD10" s="9"/>
      <c r="AE10" s="9"/>
      <c r="AF10" s="9"/>
      <c r="AG10" s="9"/>
      <c r="AH10" s="9"/>
      <c r="AI10" s="9"/>
      <c r="AJ10" s="9"/>
      <c r="AK10" s="9"/>
    </row>
    <row r="11" spans="1:37" x14ac:dyDescent="0.3">
      <c r="A11" s="2"/>
      <c r="B11" s="1"/>
      <c r="C11" s="354"/>
      <c r="D11" s="355"/>
      <c r="E11" s="356"/>
      <c r="F11" s="1"/>
      <c r="G11" s="354"/>
      <c r="H11" s="355"/>
      <c r="I11" s="356"/>
      <c r="J11" s="1"/>
      <c r="K11" s="354"/>
      <c r="L11" s="355"/>
      <c r="M11" s="356"/>
      <c r="N11" s="1"/>
      <c r="O11" s="1"/>
      <c r="P11" s="2"/>
      <c r="Q11" s="9"/>
      <c r="R11" s="9"/>
      <c r="S11" s="9"/>
      <c r="T11" s="9"/>
      <c r="U11" s="9"/>
      <c r="V11" s="9"/>
      <c r="W11" s="9"/>
      <c r="X11" s="9"/>
      <c r="Y11" s="9"/>
      <c r="Z11" s="9"/>
      <c r="AA11" s="9"/>
      <c r="AB11" s="9"/>
      <c r="AC11" s="9"/>
      <c r="AD11" s="9"/>
      <c r="AE11" s="9"/>
      <c r="AF11" s="9"/>
      <c r="AG11" s="9"/>
      <c r="AH11" s="9"/>
      <c r="AI11" s="9"/>
      <c r="AJ11" s="9"/>
      <c r="AK11" s="9"/>
    </row>
    <row r="12" spans="1:37" x14ac:dyDescent="0.3">
      <c r="A12" s="2"/>
      <c r="B12" s="1"/>
      <c r="C12" s="1"/>
      <c r="D12" s="1"/>
      <c r="E12" s="1"/>
      <c r="F12" s="1"/>
      <c r="G12" s="1"/>
      <c r="H12" s="1"/>
      <c r="I12" s="1"/>
      <c r="J12" s="1"/>
      <c r="K12" s="1"/>
      <c r="L12" s="1"/>
      <c r="M12" s="1"/>
      <c r="N12" s="1"/>
      <c r="O12" s="1"/>
      <c r="P12" s="2"/>
      <c r="Q12" s="9"/>
      <c r="R12" s="9"/>
      <c r="S12" s="9"/>
      <c r="T12" s="9"/>
      <c r="U12" s="9"/>
      <c r="V12" s="9"/>
      <c r="W12" s="9"/>
      <c r="X12" s="9"/>
      <c r="Y12" s="9"/>
      <c r="Z12" s="9"/>
      <c r="AA12" s="9"/>
      <c r="AB12" s="9"/>
      <c r="AC12" s="9"/>
      <c r="AD12" s="9"/>
      <c r="AE12" s="9"/>
      <c r="AF12" s="9"/>
      <c r="AG12" s="9"/>
      <c r="AH12" s="9"/>
      <c r="AI12" s="9"/>
      <c r="AJ12" s="9"/>
      <c r="AK12" s="9"/>
    </row>
    <row r="13" spans="1:37" x14ac:dyDescent="0.3">
      <c r="A13" s="2"/>
      <c r="B13" s="1"/>
      <c r="C13" s="351" t="str">
        <f>INTRAKURIKULER!$D$11</f>
        <v>BAHASA INDONESIA</v>
      </c>
      <c r="D13" s="352"/>
      <c r="E13" s="353"/>
      <c r="F13" s="1"/>
      <c r="G13" s="351" t="str">
        <f>INTRAKURIKULER!D16</f>
        <v>PJOK</v>
      </c>
      <c r="H13" s="352"/>
      <c r="I13" s="353"/>
      <c r="J13" s="1"/>
      <c r="K13" s="351" t="str">
        <f>INTRAKURIKULER!D21</f>
        <v>AKIDAH AKHLAK</v>
      </c>
      <c r="L13" s="352"/>
      <c r="M13" s="353"/>
      <c r="N13" s="1"/>
      <c r="O13" s="1"/>
      <c r="P13" s="2"/>
      <c r="Q13" s="9"/>
      <c r="R13" s="9"/>
      <c r="S13" s="9"/>
      <c r="T13" s="9"/>
      <c r="U13" s="9"/>
      <c r="V13" s="9"/>
      <c r="W13" s="9"/>
      <c r="X13" s="9"/>
      <c r="Y13" s="9"/>
      <c r="Z13" s="9"/>
      <c r="AA13" s="9"/>
      <c r="AB13" s="9"/>
      <c r="AC13" s="9"/>
      <c r="AD13" s="9"/>
      <c r="AE13" s="9"/>
      <c r="AF13" s="9"/>
      <c r="AG13" s="9"/>
      <c r="AH13" s="9"/>
      <c r="AI13" s="9"/>
      <c r="AJ13" s="9"/>
      <c r="AK13" s="9"/>
    </row>
    <row r="14" spans="1:37" x14ac:dyDescent="0.3">
      <c r="A14" s="2"/>
      <c r="B14" s="1"/>
      <c r="C14" s="354"/>
      <c r="D14" s="355"/>
      <c r="E14" s="356"/>
      <c r="F14" s="1"/>
      <c r="G14" s="354"/>
      <c r="H14" s="355"/>
      <c r="I14" s="356"/>
      <c r="J14" s="1"/>
      <c r="K14" s="354"/>
      <c r="L14" s="355"/>
      <c r="M14" s="356"/>
      <c r="N14" s="1"/>
      <c r="O14" s="1"/>
      <c r="P14" s="2"/>
      <c r="Q14" s="9"/>
      <c r="R14" s="9"/>
      <c r="S14" s="9"/>
      <c r="T14" s="9"/>
      <c r="U14" s="9"/>
      <c r="V14" s="9"/>
      <c r="W14" s="9"/>
      <c r="X14" s="9"/>
      <c r="Y14" s="9"/>
      <c r="Z14" s="9"/>
      <c r="AA14" s="9"/>
      <c r="AB14" s="9"/>
      <c r="AC14" s="9"/>
      <c r="AD14" s="9"/>
      <c r="AE14" s="9"/>
      <c r="AF14" s="9"/>
      <c r="AG14" s="9"/>
      <c r="AH14" s="9"/>
      <c r="AI14" s="9"/>
      <c r="AJ14" s="9"/>
      <c r="AK14" s="9"/>
    </row>
    <row r="15" spans="1:37" x14ac:dyDescent="0.3">
      <c r="A15" s="2"/>
      <c r="B15" s="1"/>
      <c r="C15" s="1"/>
      <c r="D15" s="1"/>
      <c r="E15" s="1"/>
      <c r="F15" s="1"/>
      <c r="G15" s="1"/>
      <c r="H15" s="1"/>
      <c r="I15" s="1"/>
      <c r="J15" s="1"/>
      <c r="K15" s="1"/>
      <c r="L15" s="1"/>
      <c r="M15" s="1"/>
      <c r="N15" s="1"/>
      <c r="O15" s="1"/>
      <c r="P15" s="2"/>
      <c r="Q15" s="9"/>
      <c r="R15" s="9"/>
      <c r="S15" s="9"/>
      <c r="T15" s="9"/>
      <c r="U15" s="9"/>
      <c r="V15" s="9"/>
      <c r="W15" s="9"/>
      <c r="X15" s="9"/>
      <c r="Y15" s="9"/>
      <c r="Z15" s="9"/>
      <c r="AA15" s="9"/>
      <c r="AB15" s="9"/>
      <c r="AC15" s="9"/>
      <c r="AD15" s="9"/>
      <c r="AE15" s="9"/>
      <c r="AF15" s="9"/>
      <c r="AG15" s="9"/>
      <c r="AH15" s="9"/>
      <c r="AI15" s="9"/>
      <c r="AJ15" s="9"/>
      <c r="AK15" s="9"/>
    </row>
    <row r="16" spans="1:37" x14ac:dyDescent="0.3">
      <c r="A16" s="2"/>
      <c r="B16" s="1"/>
      <c r="C16" s="351" t="str">
        <f>INTRAKURIKULER!$D$12</f>
        <v>MATEMATIKA</v>
      </c>
      <c r="D16" s="352"/>
      <c r="E16" s="353"/>
      <c r="F16" s="1"/>
      <c r="G16" s="351" t="str">
        <f>INTRAKURIKULER!D17</f>
        <v>INFORMATIKA</v>
      </c>
      <c r="H16" s="352"/>
      <c r="I16" s="353"/>
      <c r="J16" s="1"/>
      <c r="K16" s="351" t="str">
        <f>INTRAKURIKULER!D22</f>
        <v>BAHASA ARAB</v>
      </c>
      <c r="L16" s="352"/>
      <c r="M16" s="353"/>
      <c r="N16" s="1"/>
      <c r="O16" s="1"/>
      <c r="P16" s="2"/>
      <c r="Q16" s="9"/>
      <c r="R16" s="9"/>
      <c r="S16" s="9"/>
      <c r="T16" s="9"/>
      <c r="U16" s="9"/>
      <c r="V16" s="9"/>
      <c r="W16" s="9"/>
      <c r="X16" s="9"/>
      <c r="Y16" s="9"/>
      <c r="Z16" s="9"/>
      <c r="AA16" s="9"/>
      <c r="AB16" s="9"/>
      <c r="AC16" s="9"/>
      <c r="AD16" s="9"/>
      <c r="AE16" s="9"/>
      <c r="AF16" s="9"/>
      <c r="AG16" s="9"/>
      <c r="AH16" s="9"/>
      <c r="AI16" s="9"/>
      <c r="AJ16" s="9"/>
      <c r="AK16" s="9"/>
    </row>
    <row r="17" spans="1:37" x14ac:dyDescent="0.3">
      <c r="A17" s="2"/>
      <c r="B17" s="1"/>
      <c r="C17" s="354"/>
      <c r="D17" s="355"/>
      <c r="E17" s="356"/>
      <c r="F17" s="1"/>
      <c r="G17" s="354"/>
      <c r="H17" s="355"/>
      <c r="I17" s="356"/>
      <c r="J17" s="1"/>
      <c r="K17" s="354"/>
      <c r="L17" s="355"/>
      <c r="M17" s="356"/>
      <c r="N17" s="1"/>
      <c r="O17" s="1"/>
      <c r="P17" s="2"/>
      <c r="Q17" s="9"/>
      <c r="R17" s="9"/>
      <c r="S17" s="9"/>
      <c r="T17" s="9"/>
      <c r="U17" s="9"/>
      <c r="V17" s="9"/>
      <c r="W17" s="9"/>
      <c r="X17" s="9"/>
      <c r="Y17" s="9"/>
      <c r="Z17" s="9"/>
      <c r="AA17" s="9"/>
      <c r="AB17" s="9"/>
      <c r="AC17" s="9"/>
      <c r="AD17" s="9"/>
      <c r="AE17" s="9"/>
      <c r="AF17" s="9"/>
      <c r="AG17" s="9"/>
      <c r="AH17" s="9"/>
      <c r="AI17" s="9"/>
      <c r="AJ17" s="9"/>
      <c r="AK17" s="9"/>
    </row>
    <row r="18" spans="1:37" x14ac:dyDescent="0.3">
      <c r="A18" s="2"/>
      <c r="B18" s="1"/>
      <c r="C18" s="1"/>
      <c r="D18" s="1"/>
      <c r="E18" s="1"/>
      <c r="F18" s="1"/>
      <c r="G18" s="26"/>
      <c r="H18" s="26"/>
      <c r="I18" s="26"/>
      <c r="J18" s="1"/>
      <c r="K18" s="1"/>
      <c r="L18" s="1"/>
      <c r="M18" s="1"/>
      <c r="N18" s="1"/>
      <c r="O18" s="1"/>
      <c r="P18" s="2"/>
      <c r="Q18" s="9"/>
      <c r="R18" s="9"/>
      <c r="S18" s="9"/>
      <c r="T18" s="9"/>
      <c r="U18" s="9"/>
      <c r="V18" s="9"/>
      <c r="W18" s="9"/>
      <c r="X18" s="9"/>
      <c r="Y18" s="9"/>
      <c r="Z18" s="9"/>
      <c r="AA18" s="9"/>
      <c r="AB18" s="9"/>
      <c r="AC18" s="9"/>
      <c r="AD18" s="9"/>
      <c r="AE18" s="9"/>
      <c r="AF18" s="9"/>
      <c r="AG18" s="9"/>
      <c r="AH18" s="9"/>
      <c r="AI18" s="9"/>
      <c r="AJ18" s="9"/>
      <c r="AK18" s="9"/>
    </row>
    <row r="19" spans="1:37" x14ac:dyDescent="0.3">
      <c r="A19" s="2"/>
      <c r="B19" s="1"/>
      <c r="C19" s="351" t="str">
        <f>INTRAKURIKULER!$D$13</f>
        <v>ILMU PENGETAHUAN ALAM</v>
      </c>
      <c r="D19" s="352"/>
      <c r="E19" s="353"/>
      <c r="F19" s="1"/>
      <c r="G19" s="351" t="str">
        <f>INTRAKURIKULER!D18</f>
        <v>SENI TARI</v>
      </c>
      <c r="H19" s="352"/>
      <c r="I19" s="353"/>
      <c r="J19" s="1"/>
      <c r="K19" s="351" t="str">
        <f>INTRAKURIKULER!D23</f>
        <v>TAHFIDZUL QU'RAN</v>
      </c>
      <c r="L19" s="352"/>
      <c r="M19" s="353"/>
      <c r="N19" s="1"/>
      <c r="O19" s="1"/>
      <c r="P19" s="2"/>
      <c r="Q19" s="9"/>
      <c r="R19" s="9"/>
      <c r="S19" s="9"/>
      <c r="T19" s="9"/>
      <c r="U19" s="9"/>
      <c r="V19" s="9"/>
      <c r="W19" s="9"/>
      <c r="X19" s="9"/>
      <c r="Y19" s="9"/>
      <c r="Z19" s="9"/>
      <c r="AA19" s="9"/>
      <c r="AB19" s="9"/>
      <c r="AC19" s="9"/>
      <c r="AD19" s="9"/>
      <c r="AE19" s="9"/>
      <c r="AF19" s="9"/>
      <c r="AG19" s="9"/>
      <c r="AH19" s="9"/>
      <c r="AI19" s="9"/>
      <c r="AJ19" s="9"/>
      <c r="AK19" s="9"/>
    </row>
    <row r="20" spans="1:37" x14ac:dyDescent="0.3">
      <c r="A20" s="2"/>
      <c r="B20" s="1"/>
      <c r="C20" s="354"/>
      <c r="D20" s="355"/>
      <c r="E20" s="356"/>
      <c r="F20" s="1"/>
      <c r="G20" s="354"/>
      <c r="H20" s="355"/>
      <c r="I20" s="356"/>
      <c r="J20" s="1"/>
      <c r="K20" s="354"/>
      <c r="L20" s="355"/>
      <c r="M20" s="356"/>
      <c r="N20" s="1"/>
      <c r="O20" s="1"/>
      <c r="P20" s="2"/>
      <c r="Q20" s="9"/>
      <c r="R20" s="9"/>
      <c r="S20" s="9"/>
      <c r="T20" s="9"/>
      <c r="U20" s="9"/>
      <c r="V20" s="9"/>
      <c r="W20" s="9"/>
      <c r="X20" s="9"/>
      <c r="Y20" s="9"/>
      <c r="Z20" s="9"/>
      <c r="AA20" s="9"/>
      <c r="AB20" s="9"/>
      <c r="AC20" s="9"/>
      <c r="AD20" s="9"/>
      <c r="AE20" s="9"/>
      <c r="AF20" s="9"/>
      <c r="AG20" s="9"/>
      <c r="AH20" s="9"/>
      <c r="AI20" s="9"/>
      <c r="AJ20" s="9"/>
      <c r="AK20" s="9"/>
    </row>
    <row r="21" spans="1:37" x14ac:dyDescent="0.3">
      <c r="A21" s="2"/>
      <c r="B21" s="1"/>
      <c r="C21" s="1"/>
      <c r="D21" s="1"/>
      <c r="E21" s="1"/>
      <c r="F21" s="1"/>
      <c r="G21" s="1"/>
      <c r="H21" s="1"/>
      <c r="I21" s="1"/>
      <c r="J21" s="1"/>
      <c r="K21" s="1"/>
      <c r="L21" s="1"/>
      <c r="M21" s="1"/>
      <c r="N21" s="1"/>
      <c r="O21" s="1"/>
      <c r="P21" s="2"/>
      <c r="Q21" s="9"/>
      <c r="R21" s="9"/>
      <c r="S21" s="9"/>
      <c r="T21" s="9"/>
      <c r="U21" s="9"/>
      <c r="V21" s="9"/>
      <c r="W21" s="9"/>
      <c r="X21" s="9"/>
      <c r="Y21" s="9"/>
      <c r="Z21" s="9"/>
      <c r="AA21" s="9"/>
      <c r="AB21" s="9"/>
      <c r="AC21" s="9"/>
      <c r="AD21" s="9"/>
      <c r="AE21" s="9"/>
      <c r="AF21" s="9"/>
      <c r="AG21" s="9"/>
      <c r="AH21" s="9"/>
      <c r="AI21" s="9"/>
      <c r="AJ21" s="9"/>
      <c r="AK21" s="9"/>
    </row>
    <row r="22" spans="1:37" x14ac:dyDescent="0.3">
      <c r="A22" s="2"/>
      <c r="B22" s="1"/>
      <c r="C22" s="1"/>
      <c r="D22" s="1"/>
      <c r="E22" s="1"/>
      <c r="F22" s="1"/>
      <c r="G22" s="1"/>
      <c r="H22" s="1"/>
      <c r="I22" s="1"/>
      <c r="J22" s="1"/>
      <c r="K22" s="1"/>
      <c r="L22" s="1"/>
      <c r="M22" s="1"/>
      <c r="N22" s="1"/>
      <c r="O22" s="1"/>
      <c r="P22" s="2"/>
      <c r="Q22" s="9"/>
      <c r="R22" s="9"/>
      <c r="S22" s="9"/>
      <c r="T22" s="9"/>
      <c r="U22" s="9"/>
      <c r="V22" s="9"/>
      <c r="W22" s="9"/>
      <c r="X22" s="9"/>
      <c r="Y22" s="9"/>
      <c r="Z22" s="9"/>
      <c r="AA22" s="9"/>
      <c r="AB22" s="9"/>
      <c r="AC22" s="9"/>
      <c r="AD22" s="9"/>
      <c r="AE22" s="9"/>
      <c r="AF22" s="9"/>
      <c r="AG22" s="9"/>
      <c r="AH22" s="9"/>
      <c r="AI22" s="9"/>
      <c r="AJ22" s="9"/>
      <c r="AK22" s="9"/>
    </row>
    <row r="23" spans="1:37" x14ac:dyDescent="0.3">
      <c r="A23" s="2"/>
      <c r="B23" s="1"/>
      <c r="C23" s="1"/>
      <c r="D23" s="1"/>
      <c r="E23" s="1"/>
      <c r="F23" s="1"/>
      <c r="G23" s="1"/>
      <c r="H23" s="1"/>
      <c r="I23" s="1"/>
      <c r="J23" s="1"/>
      <c r="K23" s="1"/>
      <c r="L23" s="1"/>
      <c r="M23" s="1"/>
      <c r="N23" s="1"/>
      <c r="O23" s="1"/>
      <c r="P23" s="2"/>
      <c r="Q23" s="9"/>
      <c r="R23" s="9"/>
      <c r="S23" s="9"/>
      <c r="T23" s="9"/>
      <c r="U23" s="9"/>
      <c r="V23" s="9"/>
      <c r="W23" s="9"/>
      <c r="X23" s="9"/>
      <c r="Y23" s="9"/>
      <c r="Z23" s="9"/>
      <c r="AA23" s="9"/>
      <c r="AB23" s="9"/>
      <c r="AC23" s="9"/>
      <c r="AD23" s="9"/>
      <c r="AE23" s="9"/>
      <c r="AF23" s="9"/>
      <c r="AG23" s="9"/>
      <c r="AH23" s="9"/>
      <c r="AI23" s="9"/>
      <c r="AJ23" s="9"/>
      <c r="AK23" s="9"/>
    </row>
    <row r="24" spans="1:37" x14ac:dyDescent="0.3">
      <c r="A24" s="2"/>
      <c r="B24" s="1"/>
      <c r="C24" s="1"/>
      <c r="D24" s="1"/>
      <c r="E24" s="1"/>
      <c r="F24" s="1"/>
      <c r="G24" s="1"/>
      <c r="H24" s="1"/>
      <c r="I24" s="1"/>
      <c r="J24" s="1"/>
      <c r="K24" s="1"/>
      <c r="L24" s="1"/>
      <c r="M24" s="1"/>
      <c r="N24" s="1"/>
      <c r="O24" s="1"/>
      <c r="P24" s="2"/>
      <c r="Q24" s="9"/>
      <c r="R24" s="9"/>
      <c r="S24" s="9"/>
      <c r="T24" s="9"/>
      <c r="U24" s="9"/>
      <c r="V24" s="9"/>
      <c r="W24" s="9"/>
      <c r="X24" s="9"/>
      <c r="Y24" s="9"/>
      <c r="Z24" s="9"/>
      <c r="AA24" s="9"/>
      <c r="AB24" s="9"/>
      <c r="AC24" s="9"/>
      <c r="AD24" s="9"/>
      <c r="AE24" s="9"/>
      <c r="AF24" s="9"/>
      <c r="AG24" s="9"/>
      <c r="AH24" s="9"/>
      <c r="AI24" s="9"/>
      <c r="AJ24" s="9"/>
      <c r="AK24" s="9"/>
    </row>
    <row r="25" spans="1:37" x14ac:dyDescent="0.3">
      <c r="A25" s="2"/>
      <c r="B25" s="1"/>
      <c r="C25" s="1"/>
      <c r="D25" s="1"/>
      <c r="E25" s="1"/>
      <c r="F25" s="1"/>
      <c r="G25" s="1"/>
      <c r="H25" s="1"/>
      <c r="I25" s="1"/>
      <c r="J25" s="1"/>
      <c r="K25" s="1"/>
      <c r="L25" s="1"/>
      <c r="M25" s="1"/>
      <c r="N25" s="1"/>
      <c r="O25" s="1"/>
      <c r="P25" s="2"/>
      <c r="Q25" s="9"/>
      <c r="R25" s="9"/>
      <c r="S25" s="9"/>
      <c r="T25" s="9"/>
      <c r="U25" s="9"/>
      <c r="V25" s="9"/>
      <c r="W25" s="9"/>
      <c r="X25" s="9"/>
      <c r="Y25" s="9"/>
      <c r="Z25" s="9"/>
      <c r="AA25" s="9"/>
      <c r="AB25" s="9"/>
      <c r="AC25" s="9"/>
      <c r="AD25" s="9"/>
      <c r="AE25" s="9"/>
      <c r="AF25" s="9"/>
      <c r="AG25" s="9"/>
      <c r="AH25" s="9"/>
      <c r="AI25" s="9"/>
      <c r="AJ25" s="9"/>
      <c r="AK25" s="9"/>
    </row>
    <row r="26" spans="1:37" x14ac:dyDescent="0.3">
      <c r="A26" s="2"/>
      <c r="B26" s="2"/>
      <c r="C26" s="2"/>
      <c r="D26" s="2"/>
      <c r="E26" s="2"/>
      <c r="F26" s="2"/>
      <c r="G26" s="2"/>
      <c r="H26" s="2"/>
      <c r="I26" s="2"/>
      <c r="J26" s="2"/>
      <c r="K26" s="2"/>
      <c r="L26" s="2"/>
      <c r="M26" s="2"/>
      <c r="N26" s="2"/>
      <c r="O26" s="2"/>
      <c r="P26" s="2"/>
      <c r="Q26" s="9"/>
      <c r="R26" s="9"/>
      <c r="S26" s="9"/>
      <c r="T26" s="9"/>
      <c r="U26" s="9"/>
      <c r="V26" s="9"/>
      <c r="W26" s="9"/>
      <c r="X26" s="9"/>
      <c r="Y26" s="9"/>
      <c r="Z26" s="9"/>
      <c r="AA26" s="9"/>
      <c r="AB26" s="9"/>
      <c r="AC26" s="9"/>
      <c r="AD26" s="9"/>
      <c r="AE26" s="9"/>
      <c r="AF26" s="9"/>
      <c r="AG26" s="9"/>
      <c r="AH26" s="9"/>
      <c r="AI26" s="9"/>
      <c r="AJ26" s="9"/>
      <c r="AK26" s="9"/>
    </row>
    <row r="27" spans="1:37"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sheetData>
  <sheetProtection formatCells="0" formatColumns="0" formatRows="0" deleteColumns="0" deleteRows="0"/>
  <mergeCells count="16">
    <mergeCell ref="C19:E20"/>
    <mergeCell ref="G19:I20"/>
    <mergeCell ref="K19:M20"/>
    <mergeCell ref="C13:E14"/>
    <mergeCell ref="G13:I14"/>
    <mergeCell ref="K13:M14"/>
    <mergeCell ref="C16:E17"/>
    <mergeCell ref="G16:I17"/>
    <mergeCell ref="K16:M17"/>
    <mergeCell ref="B3:O3"/>
    <mergeCell ref="C7:E8"/>
    <mergeCell ref="G7:I8"/>
    <mergeCell ref="K7:M8"/>
    <mergeCell ref="C10:E11"/>
    <mergeCell ref="G10:I11"/>
    <mergeCell ref="K10:M11"/>
  </mergeCells>
  <hyperlinks>
    <hyperlink ref="C10:E11" location="'LM 2'!A1" display="'LM 2'!A1" xr:uid="{00000000-0004-0000-1100-000000000000}"/>
    <hyperlink ref="C13:E14" location="'LM 3'!A1" display="'LM 3'!A1" xr:uid="{00000000-0004-0000-1100-000001000000}"/>
    <hyperlink ref="C16:E17" location="'LM 4'!A1" display="'LM 4'!A1" xr:uid="{00000000-0004-0000-1100-000002000000}"/>
    <hyperlink ref="C19:E20" location="'LM 5'!A1" display="'LM 5'!A1" xr:uid="{00000000-0004-0000-1100-000003000000}"/>
    <hyperlink ref="G7:I8" location="'LM 6'!A1" display="'LM 6'!A1" xr:uid="{00000000-0004-0000-1100-000004000000}"/>
    <hyperlink ref="G10:I11" location="'LM 7'!A1" display="'LM 7'!A1" xr:uid="{00000000-0004-0000-1100-000005000000}"/>
    <hyperlink ref="G13:I14" location="'LM 8'!A1" display="'LM 8'!A1" xr:uid="{00000000-0004-0000-1100-000006000000}"/>
    <hyperlink ref="G16:I17" location="'LM 9'!A1" display="'LM 9'!A1" xr:uid="{00000000-0004-0000-1100-000007000000}"/>
    <hyperlink ref="G19:I20" location="'LM 10'!A1" display="'LM 10'!A1" xr:uid="{00000000-0004-0000-1100-000008000000}"/>
    <hyperlink ref="K7:M8" location="'LM 11'!A1" display="'LM 11'!A1" xr:uid="{00000000-0004-0000-1100-000009000000}"/>
    <hyperlink ref="K10:M11" location="'LM 12'!A1" display="'LM 12'!A1" xr:uid="{00000000-0004-0000-1100-00000A000000}"/>
    <hyperlink ref="K13:M14" location="'LM 13'!A1" display="'LM 13'!A1" xr:uid="{00000000-0004-0000-1100-00000B000000}"/>
    <hyperlink ref="K16:M17" location="'LM 14'!A1" display="'LM 14'!A1" xr:uid="{00000000-0004-0000-1100-00000C000000}"/>
    <hyperlink ref="K19:M20" location="'LM 15'!A1" display="'LM 15'!A1" xr:uid="{00000000-0004-0000-1100-00000D000000}"/>
    <hyperlink ref="C7:E8" location="'LM 1'!A1" display="'LM 1'!A1" xr:uid="{00000000-0004-0000-1100-00000E000000}"/>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S57"/>
  <sheetViews>
    <sheetView workbookViewId="0"/>
  </sheetViews>
  <sheetFormatPr defaultRowHeight="14.4" x14ac:dyDescent="0.3"/>
  <cols>
    <col min="1" max="1" width="3.88671875" customWidth="1"/>
    <col min="16" max="16" width="4.5546875" customWidth="1"/>
  </cols>
  <sheetData>
    <row r="1" spans="1:45"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row>
    <row r="2" spans="1:45"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row>
    <row r="3" spans="1:45"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row>
    <row r="4" spans="1:45"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x14ac:dyDescent="0.3">
      <c r="A5" s="5"/>
      <c r="B5" s="3"/>
      <c r="C5" s="20"/>
      <c r="D5" s="30"/>
      <c r="E5" s="30"/>
      <c r="F5" s="31" t="s">
        <v>5</v>
      </c>
      <c r="G5" s="22"/>
      <c r="H5" s="348" t="str">
        <f>INTRAKURIKULER!D9</f>
        <v>PENDIDIKAN AGAMA ISLAM DAN BUDI PEKERTI</v>
      </c>
      <c r="I5" s="348"/>
      <c r="J5" s="348"/>
      <c r="K5" s="348"/>
      <c r="L5" s="3"/>
      <c r="M5" s="3"/>
      <c r="N5" s="3"/>
      <c r="O5" s="3"/>
      <c r="P5" s="5"/>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row>
    <row r="6" spans="1:45"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row>
    <row r="8" spans="1:45"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row>
    <row r="9" spans="1:45"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row>
    <row r="10" spans="1:45"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row>
    <row r="11" spans="1:45"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row>
    <row r="12" spans="1:45"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row>
    <row r="13" spans="1:45"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row>
    <row r="14" spans="1:45"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row>
    <row r="15" spans="1:45"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row>
    <row r="16" spans="1:45"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row>
    <row r="17" spans="1:45"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row>
    <row r="18" spans="1:45"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row>
    <row r="19" spans="1:45"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row>
    <row r="20" spans="1:45"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row>
    <row r="21" spans="1:45"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row>
    <row r="22" spans="1:45"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row>
    <row r="23" spans="1:45"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row>
    <row r="24" spans="1:45"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row>
    <row r="25" spans="1:45"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row>
    <row r="26" spans="1:45"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row>
    <row r="27" spans="1:45"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row>
    <row r="28" spans="1:45"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row>
    <row r="29" spans="1:45"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row>
    <row r="30" spans="1:45"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row>
    <row r="31" spans="1:45"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row>
    <row r="32" spans="1:45"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row>
    <row r="33" spans="1:45"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row>
    <row r="34" spans="1:45"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row>
    <row r="35" spans="1:45"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row>
    <row r="36" spans="1:45"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row>
    <row r="37" spans="1:45"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row>
    <row r="39" spans="1:45"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row>
    <row r="40" spans="1:45"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row>
    <row r="41" spans="1:45"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row>
    <row r="42" spans="1:45"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row>
    <row r="43" spans="1:45"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row>
    <row r="44" spans="1:45"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row>
    <row r="45" spans="1:45"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row>
    <row r="46" spans="1:45"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row>
    <row r="47" spans="1:45"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row>
    <row r="48" spans="1:45"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row>
    <row r="49" spans="1:45"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row>
    <row r="50" spans="1:45"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row>
    <row r="52" spans="1:45"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row>
    <row r="53" spans="1:45"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row>
    <row r="55" spans="1:45"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row>
    <row r="56" spans="1:45"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row>
    <row r="57" spans="1:45"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AI48"/>
  <sheetViews>
    <sheetView workbookViewId="0">
      <selection activeCell="D11" sqref="D11:N11"/>
    </sheetView>
  </sheetViews>
  <sheetFormatPr defaultRowHeight="14.4" x14ac:dyDescent="0.3"/>
  <cols>
    <col min="1" max="1" width="3.88671875" customWidth="1"/>
    <col min="16" max="16" width="4.5546875" customWidth="1"/>
  </cols>
  <sheetData>
    <row r="1" spans="1:35"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c r="AH1" s="9"/>
      <c r="AI1" s="9"/>
    </row>
    <row r="2" spans="1:35"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c r="AH2" s="9"/>
      <c r="AI2" s="9"/>
    </row>
    <row r="3" spans="1:35"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c r="AH3" s="9"/>
      <c r="AI3" s="9"/>
    </row>
    <row r="4" spans="1:35"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c r="AH4" s="9"/>
      <c r="AI4" s="9"/>
    </row>
    <row r="5" spans="1:35" x14ac:dyDescent="0.3">
      <c r="A5" s="5"/>
      <c r="B5" s="3"/>
      <c r="C5" s="20"/>
      <c r="D5" s="30"/>
      <c r="E5" s="30"/>
      <c r="F5" s="31" t="s">
        <v>5</v>
      </c>
      <c r="G5" s="22"/>
      <c r="H5" s="348" t="str">
        <f>INTRAKURIKULER!D10</f>
        <v>PPKN</v>
      </c>
      <c r="I5" s="348"/>
      <c r="J5" s="348"/>
      <c r="K5" s="348"/>
      <c r="L5" s="3"/>
      <c r="M5" s="3"/>
      <c r="N5" s="3"/>
      <c r="O5" s="3"/>
      <c r="P5" s="5"/>
      <c r="Q5" s="9"/>
      <c r="R5" s="9"/>
      <c r="S5" s="9"/>
      <c r="T5" s="9"/>
      <c r="U5" s="9"/>
      <c r="V5" s="9"/>
      <c r="W5" s="9"/>
      <c r="X5" s="9"/>
      <c r="Y5" s="9"/>
      <c r="Z5" s="9"/>
      <c r="AA5" s="9"/>
      <c r="AB5" s="9"/>
      <c r="AC5" s="9"/>
      <c r="AD5" s="9"/>
      <c r="AE5" s="9"/>
      <c r="AF5" s="9"/>
      <c r="AG5" s="9"/>
      <c r="AH5" s="9"/>
      <c r="AI5" s="9"/>
    </row>
    <row r="6" spans="1:35"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c r="AH6" s="9"/>
      <c r="AI6" s="9"/>
    </row>
    <row r="7" spans="1:35"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c r="AH7" s="9"/>
      <c r="AI7" s="9"/>
    </row>
    <row r="8" spans="1:35"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c r="AH8" s="9"/>
      <c r="AI8" s="9"/>
    </row>
    <row r="9" spans="1:35"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c r="AH9" s="9"/>
      <c r="AI9" s="9"/>
    </row>
    <row r="10" spans="1:35"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c r="AH10" s="9"/>
      <c r="AI10" s="9"/>
    </row>
    <row r="11" spans="1:35"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c r="AH11" s="9"/>
      <c r="AI11" s="9"/>
    </row>
    <row r="12" spans="1:35"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c r="AH12" s="9"/>
      <c r="AI12" s="9"/>
    </row>
    <row r="13" spans="1:35"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c r="AH13" s="9"/>
      <c r="AI13" s="9"/>
    </row>
    <row r="14" spans="1:35"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c r="AH14" s="9"/>
      <c r="AI14" s="9"/>
    </row>
    <row r="15" spans="1:35"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c r="AH15" s="9"/>
      <c r="AI15" s="9"/>
    </row>
    <row r="16" spans="1:35"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c r="AH16" s="9"/>
      <c r="AI16" s="9"/>
    </row>
    <row r="17" spans="1:35"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c r="AH17" s="9"/>
      <c r="AI17" s="9"/>
    </row>
    <row r="18" spans="1:35"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c r="AG18" s="9"/>
      <c r="AH18" s="9"/>
      <c r="AI18" s="9"/>
    </row>
    <row r="19" spans="1:35"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c r="AG19" s="9"/>
      <c r="AH19" s="9"/>
      <c r="AI19" s="9"/>
    </row>
    <row r="20" spans="1:35"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c r="AG20" s="9"/>
      <c r="AH20" s="9"/>
      <c r="AI20" s="9"/>
    </row>
    <row r="21" spans="1:35"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c r="AG21" s="9"/>
      <c r="AH21" s="9"/>
      <c r="AI21" s="9"/>
    </row>
    <row r="22" spans="1:35"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row>
    <row r="23" spans="1:35"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row>
    <row r="24" spans="1:35"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row>
    <row r="25" spans="1:35"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row>
    <row r="26" spans="1:35"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row>
    <row r="27" spans="1:35"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row>
    <row r="28" spans="1:35"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row>
    <row r="29" spans="1:35"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row>
    <row r="30" spans="1:35"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row>
    <row r="31" spans="1:35"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row>
    <row r="32" spans="1:35"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row>
    <row r="33" spans="1:35"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row>
    <row r="34" spans="1:35"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row>
    <row r="35" spans="1:35"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row>
    <row r="36" spans="1:35"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row>
    <row r="37" spans="1:35"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row>
    <row r="38" spans="1:35"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row>
    <row r="39" spans="1:35"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row>
    <row r="40" spans="1:35"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row>
    <row r="41" spans="1:35"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row>
    <row r="42" spans="1:35"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row>
    <row r="43" spans="1:35"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row>
    <row r="44" spans="1:35"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row>
    <row r="45" spans="1:35"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row>
    <row r="46" spans="1:35"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row>
    <row r="47" spans="1:35"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row>
    <row r="48" spans="1:35"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J58"/>
  <sheetViews>
    <sheetView workbookViewId="0"/>
  </sheetViews>
  <sheetFormatPr defaultRowHeight="14.4" x14ac:dyDescent="0.3"/>
  <cols>
    <col min="1" max="1" width="3.88671875" customWidth="1"/>
    <col min="16" max="16" width="4.5546875" customWidth="1"/>
  </cols>
  <sheetData>
    <row r="1" spans="1:36"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c r="AH1" s="9"/>
      <c r="AI1" s="9"/>
      <c r="AJ1" s="9"/>
    </row>
    <row r="2" spans="1:36"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c r="AH2" s="9"/>
      <c r="AI2" s="9"/>
      <c r="AJ2" s="9"/>
    </row>
    <row r="3" spans="1:36"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c r="AH3" s="9"/>
      <c r="AI3" s="9"/>
      <c r="AJ3" s="9"/>
    </row>
    <row r="4" spans="1:36"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c r="AH4" s="9"/>
      <c r="AI4" s="9"/>
      <c r="AJ4" s="9"/>
    </row>
    <row r="5" spans="1:36" x14ac:dyDescent="0.3">
      <c r="A5" s="5"/>
      <c r="B5" s="3"/>
      <c r="C5" s="20"/>
      <c r="D5" s="30"/>
      <c r="E5" s="30"/>
      <c r="F5" s="31" t="s">
        <v>5</v>
      </c>
      <c r="G5" s="22"/>
      <c r="H5" s="348" t="str">
        <f>INTRAKURIKULER!D11</f>
        <v>BAHASA INDONESIA</v>
      </c>
      <c r="I5" s="348"/>
      <c r="J5" s="348"/>
      <c r="K5" s="348"/>
      <c r="L5" s="3"/>
      <c r="M5" s="3"/>
      <c r="N5" s="3"/>
      <c r="O5" s="3"/>
      <c r="P5" s="5"/>
      <c r="Q5" s="9"/>
      <c r="R5" s="9"/>
      <c r="S5" s="9"/>
      <c r="T5" s="9"/>
      <c r="U5" s="9"/>
      <c r="V5" s="9"/>
      <c r="W5" s="9"/>
      <c r="X5" s="9"/>
      <c r="Y5" s="9"/>
      <c r="Z5" s="9"/>
      <c r="AA5" s="9"/>
      <c r="AB5" s="9"/>
      <c r="AC5" s="9"/>
      <c r="AD5" s="9"/>
      <c r="AE5" s="9"/>
      <c r="AF5" s="9"/>
      <c r="AG5" s="9"/>
      <c r="AH5" s="9"/>
      <c r="AI5" s="9"/>
      <c r="AJ5" s="9"/>
    </row>
    <row r="6" spans="1:36"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c r="AH6" s="9"/>
      <c r="AI6" s="9"/>
      <c r="AJ6" s="9"/>
    </row>
    <row r="7" spans="1:36"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c r="AH7" s="9"/>
      <c r="AI7" s="9"/>
      <c r="AJ7" s="9"/>
    </row>
    <row r="8" spans="1:36" ht="26.25" customHeight="1" x14ac:dyDescent="0.3">
      <c r="A8" s="5"/>
      <c r="B8" s="3"/>
      <c r="C8" s="29">
        <v>1</v>
      </c>
      <c r="D8" s="349" t="s">
        <v>338</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c r="AH8" s="9"/>
      <c r="AI8" s="9"/>
      <c r="AJ8" s="9"/>
    </row>
    <row r="9" spans="1:36" ht="26.25" customHeight="1" x14ac:dyDescent="0.3">
      <c r="A9" s="5"/>
      <c r="B9" s="3"/>
      <c r="C9" s="29">
        <v>2</v>
      </c>
      <c r="D9" s="349" t="s">
        <v>344</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c r="AH9" s="9"/>
      <c r="AI9" s="9"/>
      <c r="AJ9" s="9"/>
    </row>
    <row r="10" spans="1:36" ht="26.25" customHeight="1" x14ac:dyDescent="0.3">
      <c r="A10" s="5"/>
      <c r="B10" s="3"/>
      <c r="C10" s="29">
        <v>3</v>
      </c>
      <c r="D10" s="349" t="s">
        <v>345</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c r="AH10" s="9"/>
      <c r="AI10" s="9"/>
      <c r="AJ10" s="9"/>
    </row>
    <row r="11" spans="1:36" ht="26.25" customHeight="1" x14ac:dyDescent="0.3">
      <c r="A11" s="5"/>
      <c r="B11" s="3"/>
      <c r="C11" s="29">
        <v>4</v>
      </c>
      <c r="D11" s="349" t="s">
        <v>339</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c r="AH11" s="9"/>
      <c r="AI11" s="9"/>
      <c r="AJ11" s="9"/>
    </row>
    <row r="12" spans="1:36"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c r="AH12" s="9"/>
      <c r="AI12" s="9"/>
      <c r="AJ12" s="9"/>
    </row>
    <row r="13" spans="1:36"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c r="AH13" s="9"/>
      <c r="AI13" s="9"/>
      <c r="AJ13" s="9"/>
    </row>
    <row r="14" spans="1:36"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c r="AH14" s="9"/>
      <c r="AI14" s="9"/>
      <c r="AJ14" s="9"/>
    </row>
    <row r="15" spans="1:36"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c r="AH15" s="9"/>
      <c r="AI15" s="9"/>
      <c r="AJ15" s="9"/>
    </row>
    <row r="16" spans="1:36"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c r="AH16" s="9"/>
      <c r="AI16" s="9"/>
      <c r="AJ16" s="9"/>
    </row>
    <row r="17" spans="1:36"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c r="AH17" s="9"/>
      <c r="AI17" s="9"/>
      <c r="AJ17" s="9"/>
    </row>
    <row r="18" spans="1:36"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c r="AG18" s="9"/>
      <c r="AH18" s="9"/>
      <c r="AI18" s="9"/>
      <c r="AJ18" s="9"/>
    </row>
    <row r="19" spans="1:36"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c r="AG19" s="9"/>
      <c r="AH19" s="9"/>
      <c r="AI19" s="9"/>
      <c r="AJ19" s="9"/>
    </row>
    <row r="20" spans="1:36"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c r="AG20" s="9"/>
      <c r="AH20" s="9"/>
      <c r="AI20" s="9"/>
      <c r="AJ20" s="9"/>
    </row>
    <row r="21" spans="1:36"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c r="AG21" s="9"/>
      <c r="AH21" s="9"/>
      <c r="AI21" s="9"/>
      <c r="AJ21" s="9"/>
    </row>
    <row r="22" spans="1:36"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row>
    <row r="24" spans="1:36"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row>
    <row r="25" spans="1:36"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row>
    <row r="26" spans="1:36"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row>
    <row r="27" spans="1:36"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row>
    <row r="28" spans="1:36"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row>
    <row r="29" spans="1:36"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row>
    <row r="30" spans="1:36"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row>
    <row r="31" spans="1:36"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row>
    <row r="32" spans="1:36"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row>
    <row r="33" spans="1:36"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row>
    <row r="34" spans="1:36"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row>
    <row r="35" spans="1:36"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row>
    <row r="36" spans="1:36"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row>
    <row r="37" spans="1:36"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row>
    <row r="38" spans="1:36"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row>
    <row r="39" spans="1:36"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row>
    <row r="40" spans="1:36"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row>
    <row r="41" spans="1:36"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row>
    <row r="42" spans="1:36"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row>
    <row r="43" spans="1:36"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row>
    <row r="44" spans="1:36"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row>
    <row r="45" spans="1:36"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row>
    <row r="46" spans="1:36"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row>
    <row r="47" spans="1:36"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row>
    <row r="48" spans="1:36"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row>
    <row r="49" spans="1:36"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row>
    <row r="50" spans="1:36"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row>
    <row r="53" spans="1:36"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row>
    <row r="54" spans="1:36"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row>
    <row r="55" spans="1:36"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row>
    <row r="56" spans="1:36"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row>
    <row r="57" spans="1:36"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row>
    <row r="58" spans="1:36"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AB37"/>
  <sheetViews>
    <sheetView workbookViewId="0"/>
  </sheetViews>
  <sheetFormatPr defaultRowHeight="14.4" x14ac:dyDescent="0.3"/>
  <cols>
    <col min="1" max="1" width="3.88671875" customWidth="1"/>
    <col min="16" max="16" width="4.5546875" customWidth="1"/>
  </cols>
  <sheetData>
    <row r="1" spans="1:28" x14ac:dyDescent="0.3">
      <c r="A1" s="5"/>
      <c r="B1" s="5"/>
      <c r="C1" s="5"/>
      <c r="D1" s="5"/>
      <c r="E1" s="5"/>
      <c r="F1" s="5"/>
      <c r="G1" s="5"/>
      <c r="H1" s="5"/>
      <c r="I1" s="5"/>
      <c r="J1" s="5"/>
      <c r="K1" s="5"/>
      <c r="L1" s="5"/>
      <c r="M1" s="5"/>
      <c r="N1" s="5"/>
      <c r="O1" s="5"/>
      <c r="P1" s="5"/>
      <c r="Q1" s="9"/>
      <c r="R1" s="9"/>
      <c r="S1" s="9"/>
      <c r="T1" s="9"/>
      <c r="U1" s="9"/>
      <c r="V1" s="9"/>
      <c r="W1" s="9"/>
      <c r="X1" s="9"/>
      <c r="Y1" s="9"/>
      <c r="Z1" s="9"/>
      <c r="AA1" s="9"/>
      <c r="AB1" s="9"/>
    </row>
    <row r="2" spans="1:28" x14ac:dyDescent="0.3">
      <c r="A2" s="5"/>
      <c r="B2" s="3"/>
      <c r="C2" s="3"/>
      <c r="D2" s="3"/>
      <c r="E2" s="3"/>
      <c r="F2" s="3"/>
      <c r="G2" s="3"/>
      <c r="H2" s="3"/>
      <c r="I2" s="3"/>
      <c r="J2" s="3"/>
      <c r="K2" s="3"/>
      <c r="L2" s="3"/>
      <c r="M2" s="3"/>
      <c r="N2" s="3"/>
      <c r="O2" s="3"/>
      <c r="P2" s="5"/>
      <c r="Q2" s="9"/>
      <c r="R2" s="9"/>
      <c r="S2" s="9"/>
      <c r="T2" s="9"/>
      <c r="U2" s="9"/>
      <c r="V2" s="9"/>
      <c r="W2" s="9"/>
      <c r="X2" s="9"/>
      <c r="Y2" s="9"/>
      <c r="Z2" s="9"/>
      <c r="AA2" s="9"/>
      <c r="AB2" s="9"/>
    </row>
    <row r="3" spans="1:28"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row>
    <row r="4" spans="1:28" x14ac:dyDescent="0.3">
      <c r="A4" s="5"/>
      <c r="B4" s="3"/>
      <c r="C4" s="3"/>
      <c r="D4" s="3"/>
      <c r="E4" s="3"/>
      <c r="F4" s="3"/>
      <c r="G4" s="3"/>
      <c r="H4" s="3"/>
      <c r="I4" s="3"/>
      <c r="J4" s="3"/>
      <c r="K4" s="3"/>
      <c r="L4" s="3"/>
      <c r="M4" s="3"/>
      <c r="N4" s="3"/>
      <c r="O4" s="3"/>
      <c r="P4" s="5"/>
      <c r="Q4" s="9"/>
      <c r="R4" s="9"/>
      <c r="S4" s="9"/>
      <c r="T4" s="9"/>
      <c r="U4" s="9"/>
      <c r="V4" s="9"/>
      <c r="W4" s="9"/>
      <c r="X4" s="9"/>
      <c r="Y4" s="9"/>
      <c r="Z4" s="9"/>
      <c r="AA4" s="9"/>
      <c r="AB4" s="9"/>
    </row>
    <row r="5" spans="1:28" x14ac:dyDescent="0.3">
      <c r="A5" s="5"/>
      <c r="B5" s="3"/>
      <c r="C5" s="20"/>
      <c r="D5" s="30"/>
      <c r="E5" s="30"/>
      <c r="F5" s="31" t="s">
        <v>5</v>
      </c>
      <c r="G5" s="22"/>
      <c r="H5" s="348" t="str">
        <f>INTRAKURIKULER!D12</f>
        <v>MATEMATIKA</v>
      </c>
      <c r="I5" s="348"/>
      <c r="J5" s="348"/>
      <c r="K5" s="348"/>
      <c r="L5" s="3"/>
      <c r="M5" s="3"/>
      <c r="N5" s="3"/>
      <c r="O5" s="3"/>
      <c r="P5" s="5"/>
      <c r="Q5" s="9"/>
      <c r="R5" s="9"/>
      <c r="S5" s="9"/>
      <c r="T5" s="9"/>
      <c r="U5" s="9"/>
      <c r="V5" s="9"/>
      <c r="W5" s="9"/>
      <c r="X5" s="9"/>
      <c r="Y5" s="9"/>
      <c r="Z5" s="9"/>
      <c r="AA5" s="9"/>
      <c r="AB5" s="9"/>
    </row>
    <row r="6" spans="1:28" x14ac:dyDescent="0.3">
      <c r="A6" s="5"/>
      <c r="B6" s="3"/>
      <c r="C6" s="20"/>
      <c r="D6" s="3"/>
      <c r="E6" s="3"/>
      <c r="F6" s="3"/>
      <c r="G6" s="3"/>
      <c r="H6" s="3"/>
      <c r="I6" s="3"/>
      <c r="J6" s="3"/>
      <c r="K6" s="3"/>
      <c r="L6" s="3"/>
      <c r="M6" s="3"/>
      <c r="N6" s="3"/>
      <c r="O6" s="3"/>
      <c r="P6" s="5"/>
      <c r="Q6" s="9"/>
      <c r="R6" s="9"/>
      <c r="S6" s="9"/>
      <c r="T6" s="9"/>
      <c r="U6" s="9"/>
      <c r="V6" s="9"/>
      <c r="W6" s="9"/>
      <c r="X6" s="9"/>
      <c r="Y6" s="9"/>
      <c r="Z6" s="9"/>
      <c r="AA6" s="9"/>
      <c r="AB6" s="9"/>
    </row>
    <row r="7" spans="1:28"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row>
    <row r="8" spans="1:28"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row>
    <row r="9" spans="1:28"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row>
    <row r="10" spans="1:28"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row>
    <row r="11" spans="1:28"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row>
    <row r="12" spans="1:28"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row>
    <row r="13" spans="1:28"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row>
    <row r="14" spans="1:28"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row>
    <row r="15" spans="1:28"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row>
    <row r="16" spans="1:28"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row>
    <row r="17" spans="1:28"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row>
    <row r="18" spans="1:28"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row>
    <row r="19" spans="1:28"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row>
    <row r="20" spans="1:28"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row>
    <row r="21" spans="1:28"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row>
    <row r="22" spans="1:28"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row>
    <row r="23" spans="1:28"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row>
    <row r="24" spans="1:28"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row>
    <row r="25" spans="1:28"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row>
    <row r="26" spans="1:28"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row>
    <row r="27" spans="1:28"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row>
    <row r="28" spans="1:28"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row>
    <row r="29" spans="1:28"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row>
    <row r="30" spans="1:28"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row>
    <row r="31" spans="1:28"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row>
    <row r="32" spans="1:28"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row>
    <row r="33" spans="1:28"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row>
    <row r="34" spans="1:28"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row>
    <row r="35" spans="1:28"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row>
    <row r="36" spans="1:28"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row>
    <row r="37" spans="1:28"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AD35"/>
  <sheetViews>
    <sheetView workbookViewId="0">
      <selection activeCell="D8" sqref="D8:N17"/>
    </sheetView>
  </sheetViews>
  <sheetFormatPr defaultRowHeight="14.4" x14ac:dyDescent="0.3"/>
  <cols>
    <col min="1" max="1" width="3.88671875" customWidth="1"/>
    <col min="16" max="16" width="4.5546875" customWidth="1"/>
  </cols>
  <sheetData>
    <row r="1" spans="1:30"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row>
    <row r="2" spans="1:30"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row>
    <row r="3" spans="1:30"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row>
    <row r="4" spans="1:30"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row>
    <row r="5" spans="1:30" x14ac:dyDescent="0.3">
      <c r="A5" s="5"/>
      <c r="B5" s="3"/>
      <c r="C5" s="20"/>
      <c r="D5" s="30"/>
      <c r="E5" s="30"/>
      <c r="F5" s="31" t="s">
        <v>5</v>
      </c>
      <c r="G5" s="22"/>
      <c r="H5" s="348" t="str">
        <f>INTRAKURIKULER!D13</f>
        <v>ILMU PENGETAHUAN ALAM</v>
      </c>
      <c r="I5" s="348"/>
      <c r="J5" s="348"/>
      <c r="K5" s="348"/>
      <c r="L5" s="3"/>
      <c r="M5" s="3"/>
      <c r="N5" s="3"/>
      <c r="O5" s="3"/>
      <c r="P5" s="5"/>
      <c r="Q5" s="9"/>
      <c r="R5" s="9"/>
      <c r="S5" s="9"/>
      <c r="T5" s="9"/>
      <c r="U5" s="9"/>
      <c r="V5" s="9"/>
      <c r="W5" s="9"/>
      <c r="X5" s="9"/>
      <c r="Y5" s="9"/>
      <c r="Z5" s="9"/>
      <c r="AA5" s="9"/>
      <c r="AB5" s="9"/>
      <c r="AC5" s="9"/>
      <c r="AD5" s="9"/>
    </row>
    <row r="6" spans="1:30"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row>
    <row r="7" spans="1:30"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row>
    <row r="8" spans="1:30"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row>
    <row r="9" spans="1:30"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row>
    <row r="10" spans="1:30"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row>
    <row r="11" spans="1:30"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row>
    <row r="12" spans="1:30"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row>
    <row r="13" spans="1:30"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row>
    <row r="14" spans="1:30"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row>
    <row r="15" spans="1:30"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row>
    <row r="16" spans="1:30"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row>
    <row r="17" spans="1:30"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row>
    <row r="18" spans="1:30"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row>
    <row r="19" spans="1:30"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row>
    <row r="20" spans="1:30"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row>
    <row r="21" spans="1:30"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row>
    <row r="22" spans="1:30"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row>
    <row r="23" spans="1:30"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row>
    <row r="24" spans="1:30"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row>
    <row r="25" spans="1:30"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row>
    <row r="26" spans="1:30"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row>
    <row r="27" spans="1:30"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row>
    <row r="28" spans="1:30"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row>
    <row r="29" spans="1:30"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row>
    <row r="30" spans="1:30"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row>
    <row r="31" spans="1:30"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row>
    <row r="32" spans="1:30"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row>
    <row r="33" spans="1:30"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row>
    <row r="34" spans="1:30"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row>
    <row r="35" spans="1:30"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AJ45"/>
  <sheetViews>
    <sheetView workbookViewId="0"/>
  </sheetViews>
  <sheetFormatPr defaultRowHeight="14.4" x14ac:dyDescent="0.3"/>
  <cols>
    <col min="1" max="1" width="3.88671875" customWidth="1"/>
    <col min="16" max="16" width="4.5546875" customWidth="1"/>
  </cols>
  <sheetData>
    <row r="1" spans="1:36"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c r="AH1" s="9"/>
      <c r="AI1" s="9"/>
      <c r="AJ1" s="9"/>
    </row>
    <row r="2" spans="1:36"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c r="AH2" s="9"/>
      <c r="AI2" s="9"/>
      <c r="AJ2" s="9"/>
    </row>
    <row r="3" spans="1:36"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c r="AH3" s="9"/>
      <c r="AI3" s="9"/>
      <c r="AJ3" s="9"/>
    </row>
    <row r="4" spans="1:36"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c r="AH4" s="9"/>
      <c r="AI4" s="9"/>
      <c r="AJ4" s="9"/>
    </row>
    <row r="5" spans="1:36" x14ac:dyDescent="0.3">
      <c r="A5" s="5"/>
      <c r="B5" s="3"/>
      <c r="C5" s="20"/>
      <c r="D5" s="30"/>
      <c r="E5" s="30"/>
      <c r="F5" s="31" t="s">
        <v>5</v>
      </c>
      <c r="G5" s="22"/>
      <c r="H5" s="348" t="str">
        <f>INTRAKURIKULER!D14</f>
        <v>ILMU PENGETAHUAN SOSIAL</v>
      </c>
      <c r="I5" s="348"/>
      <c r="J5" s="348"/>
      <c r="K5" s="348"/>
      <c r="L5" s="3"/>
      <c r="M5" s="3"/>
      <c r="N5" s="3"/>
      <c r="O5" s="3"/>
      <c r="P5" s="5"/>
      <c r="Q5" s="9"/>
      <c r="R5" s="9"/>
      <c r="S5" s="9"/>
      <c r="T5" s="9"/>
      <c r="U5" s="9"/>
      <c r="V5" s="9"/>
      <c r="W5" s="9"/>
      <c r="X5" s="9"/>
      <c r="Y5" s="9"/>
      <c r="Z5" s="9"/>
      <c r="AA5" s="9"/>
      <c r="AB5" s="9"/>
      <c r="AC5" s="9"/>
      <c r="AD5" s="9"/>
      <c r="AE5" s="9"/>
      <c r="AF5" s="9"/>
      <c r="AG5" s="9"/>
      <c r="AH5" s="9"/>
      <c r="AI5" s="9"/>
      <c r="AJ5" s="9"/>
    </row>
    <row r="6" spans="1:36"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c r="AH6" s="9"/>
      <c r="AI6" s="9"/>
      <c r="AJ6" s="9"/>
    </row>
    <row r="7" spans="1:36"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c r="AH7" s="9"/>
      <c r="AI7" s="9"/>
      <c r="AJ7" s="9"/>
    </row>
    <row r="8" spans="1:36" ht="26.25" customHeight="1" x14ac:dyDescent="0.3">
      <c r="A8" s="5"/>
      <c r="B8" s="3"/>
      <c r="C8" s="29">
        <v>1</v>
      </c>
      <c r="D8" s="349" t="s">
        <v>378</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c r="AH8" s="9"/>
      <c r="AI8" s="9"/>
      <c r="AJ8" s="9"/>
    </row>
    <row r="9" spans="1:36" ht="26.25" customHeight="1" x14ac:dyDescent="0.3">
      <c r="A9" s="5"/>
      <c r="B9" s="3"/>
      <c r="C9" s="29">
        <v>2</v>
      </c>
      <c r="D9" s="349" t="s">
        <v>379</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c r="AH9" s="9"/>
      <c r="AI9" s="9"/>
      <c r="AJ9" s="9"/>
    </row>
    <row r="10" spans="1:36"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c r="AH10" s="9"/>
      <c r="AI10" s="9"/>
      <c r="AJ10" s="9"/>
    </row>
    <row r="11" spans="1:36"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c r="AH11" s="9"/>
      <c r="AI11" s="9"/>
      <c r="AJ11" s="9"/>
    </row>
    <row r="12" spans="1:36"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c r="AH12" s="9"/>
      <c r="AI12" s="9"/>
      <c r="AJ12" s="9"/>
    </row>
    <row r="13" spans="1:36"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c r="AH13" s="9"/>
      <c r="AI13" s="9"/>
      <c r="AJ13" s="9"/>
    </row>
    <row r="14" spans="1:36"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c r="AH14" s="9"/>
      <c r="AI14" s="9"/>
      <c r="AJ14" s="9"/>
    </row>
    <row r="15" spans="1:36"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c r="AH15" s="9"/>
      <c r="AI15" s="9"/>
      <c r="AJ15" s="9"/>
    </row>
    <row r="16" spans="1:36"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c r="AH16" s="9"/>
      <c r="AI16" s="9"/>
      <c r="AJ16" s="9"/>
    </row>
    <row r="17" spans="1:36"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c r="AH17" s="9"/>
      <c r="AI17" s="9"/>
      <c r="AJ17" s="9"/>
    </row>
    <row r="18" spans="1:36"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c r="AG18" s="9"/>
      <c r="AH18" s="9"/>
      <c r="AI18" s="9"/>
      <c r="AJ18" s="9"/>
    </row>
    <row r="19" spans="1:36"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c r="AG19" s="9"/>
      <c r="AH19" s="9"/>
      <c r="AI19" s="9"/>
      <c r="AJ19" s="9"/>
    </row>
    <row r="20" spans="1:36"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c r="AG20" s="9"/>
      <c r="AH20" s="9"/>
      <c r="AI20" s="9"/>
      <c r="AJ20" s="9"/>
    </row>
    <row r="21" spans="1:36"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c r="AG21" s="9"/>
      <c r="AH21" s="9"/>
      <c r="AI21" s="9"/>
      <c r="AJ21" s="9"/>
    </row>
    <row r="22" spans="1:36"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row>
    <row r="24" spans="1:36"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row>
    <row r="25" spans="1:36"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row>
    <row r="26" spans="1:36"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row>
    <row r="27" spans="1:36"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row>
    <row r="28" spans="1:36"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row>
    <row r="29" spans="1:36"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row>
    <row r="30" spans="1:36"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row>
    <row r="31" spans="1:36"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row>
    <row r="32" spans="1:36"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row>
    <row r="33" spans="1:36"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row>
    <row r="34" spans="1:36"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row>
    <row r="35" spans="1:36"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row>
    <row r="36" spans="1:36"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row>
    <row r="37" spans="1:36"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row>
    <row r="38" spans="1:36"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row>
    <row r="39" spans="1:36"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row>
    <row r="40" spans="1:36"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row>
    <row r="41" spans="1:36"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row>
    <row r="42" spans="1:36"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row>
    <row r="43" spans="1:36"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row>
    <row r="44" spans="1:36"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row>
    <row r="45" spans="1:36"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AE108"/>
  <sheetViews>
    <sheetView workbookViewId="0">
      <selection activeCell="D9" sqref="D9:N9"/>
    </sheetView>
  </sheetViews>
  <sheetFormatPr defaultRowHeight="14.4" x14ac:dyDescent="0.3"/>
  <cols>
    <col min="1" max="1" width="3.88671875" customWidth="1"/>
    <col min="16" max="16" width="4.5546875" customWidth="1"/>
  </cols>
  <sheetData>
    <row r="1" spans="1:31"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row>
    <row r="2" spans="1:31"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row>
    <row r="3" spans="1:31"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row>
    <row r="4" spans="1:31"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row>
    <row r="5" spans="1:31" x14ac:dyDescent="0.3">
      <c r="A5" s="5"/>
      <c r="B5" s="3"/>
      <c r="C5" s="20"/>
      <c r="D5" s="30"/>
      <c r="E5" s="30"/>
      <c r="F5" s="31" t="s">
        <v>5</v>
      </c>
      <c r="G5" s="22"/>
      <c r="H5" s="348" t="str">
        <f>INTRAKURIKULER!D15</f>
        <v>BAHASA INGGRIS</v>
      </c>
      <c r="I5" s="348"/>
      <c r="J5" s="348"/>
      <c r="K5" s="348"/>
      <c r="L5" s="3"/>
      <c r="M5" s="3"/>
      <c r="N5" s="3"/>
      <c r="O5" s="3"/>
      <c r="P5" s="5"/>
      <c r="Q5" s="9"/>
      <c r="R5" s="9"/>
      <c r="S5" s="9"/>
      <c r="T5" s="9"/>
      <c r="U5" s="9"/>
      <c r="V5" s="9"/>
      <c r="W5" s="9"/>
      <c r="X5" s="9"/>
      <c r="Y5" s="9"/>
      <c r="Z5" s="9"/>
      <c r="AA5" s="9"/>
      <c r="AB5" s="9"/>
      <c r="AC5" s="9"/>
      <c r="AD5" s="9"/>
      <c r="AE5" s="9"/>
    </row>
    <row r="6" spans="1:31"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row>
    <row r="7" spans="1:31"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row>
    <row r="8" spans="1:31"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row>
    <row r="9" spans="1:31"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row>
    <row r="10" spans="1:31"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row>
    <row r="11" spans="1:31"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row>
    <row r="12" spans="1:31"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row>
    <row r="13" spans="1:31"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row>
    <row r="14" spans="1:31"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row>
    <row r="15" spans="1:31"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row>
    <row r="16" spans="1:31"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row>
    <row r="17" spans="1:31"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row>
    <row r="18" spans="1:31"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row>
    <row r="19" spans="1:31"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row>
    <row r="20" spans="1:31"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row>
    <row r="21" spans="1:31"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row>
    <row r="22" spans="1:31"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row>
    <row r="23" spans="1:31"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row>
    <row r="24" spans="1:31"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row>
    <row r="25" spans="1:31"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row>
    <row r="26" spans="1:31"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row>
    <row r="27" spans="1:31"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row>
    <row r="28" spans="1:31"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row>
    <row r="29" spans="1:31"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row>
    <row r="30" spans="1:31"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row>
    <row r="31" spans="1:31"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row>
    <row r="32" spans="1:31"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row>
    <row r="33" spans="1:31"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row>
    <row r="34" spans="1:31"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row>
    <row r="35" spans="1:31"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row>
    <row r="36" spans="1:31"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row>
    <row r="37" spans="1:31"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row>
    <row r="38" spans="1:31"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row>
    <row r="39" spans="1:31"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row>
    <row r="40" spans="1:31"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row>
    <row r="41" spans="1:31"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row>
    <row r="42" spans="1:31"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row>
    <row r="43" spans="1:31"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row>
    <row r="44" spans="1:31"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row>
    <row r="45" spans="1:31"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row>
    <row r="46" spans="1:31"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row>
    <row r="47" spans="1:31"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row>
    <row r="48" spans="1:31"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row>
    <row r="49" spans="1:31"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row>
    <row r="50" spans="1:31"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row>
    <row r="51" spans="1:31"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row>
    <row r="52" spans="1:31"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row>
    <row r="53" spans="1:31"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row>
    <row r="54" spans="1:31"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row>
    <row r="55" spans="1:31"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row>
    <row r="56" spans="1:31"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row>
    <row r="57" spans="1:31"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row>
    <row r="58" spans="1:31"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row>
    <row r="59" spans="1:31"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row>
    <row r="60" spans="1:31"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row>
    <row r="61" spans="1:31"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row>
    <row r="62" spans="1:31"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row>
    <row r="63" spans="1:31"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row>
    <row r="64" spans="1:31"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row>
    <row r="65" spans="1:31"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row>
    <row r="66" spans="1:31"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row>
    <row r="67" spans="1:31"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row>
    <row r="68" spans="1:31"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row>
    <row r="69" spans="1:31"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row>
    <row r="70" spans="1:31"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row>
    <row r="71" spans="1:31"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row>
    <row r="72" spans="1:31"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row>
    <row r="73" spans="1:31"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row>
    <row r="74" spans="1:31"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row>
    <row r="75" spans="1:31"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row>
    <row r="76" spans="1:31"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row>
    <row r="77" spans="1:31"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row>
    <row r="78" spans="1:31"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row>
    <row r="79" spans="1:31"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row>
    <row r="80" spans="1:31"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row>
    <row r="81" spans="1:31"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row>
    <row r="82" spans="1:31"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row>
    <row r="83" spans="1:31"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row>
    <row r="84" spans="1:31"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row>
    <row r="85" spans="1:31"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row>
    <row r="86" spans="1:31"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row>
    <row r="87" spans="1:31"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row>
    <row r="88" spans="1:31"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row>
    <row r="89" spans="1:31"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row>
    <row r="90" spans="1:31"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row>
    <row r="91" spans="1:31"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row>
    <row r="92" spans="1:31"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row>
    <row r="93" spans="1:31"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row>
    <row r="94" spans="1:31"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row>
    <row r="95" spans="1:31"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row>
    <row r="96" spans="1:31"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row>
    <row r="97" spans="1:31"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row>
    <row r="98" spans="1:31"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row>
    <row r="99" spans="1:31"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row>
    <row r="100" spans="1:31"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row>
    <row r="101" spans="1:31"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row>
    <row r="102" spans="1:31"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row>
    <row r="103" spans="1:31"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row>
    <row r="104" spans="1:31"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row>
    <row r="105" spans="1:31"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row>
    <row r="106" spans="1:31"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row>
    <row r="107" spans="1:31"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row>
    <row r="108" spans="1:31" x14ac:dyDescent="0.3">
      <c r="A108" s="9"/>
      <c r="B108" s="9"/>
      <c r="C108" s="9"/>
      <c r="D108" s="9"/>
      <c r="E108" s="9"/>
      <c r="F108" s="9"/>
      <c r="G108" s="9"/>
      <c r="H108" s="9"/>
      <c r="I108" s="9"/>
      <c r="J108" s="9"/>
      <c r="K108" s="9"/>
      <c r="L108" s="9"/>
      <c r="M108" s="9"/>
      <c r="N108" s="9"/>
      <c r="O108" s="9"/>
      <c r="P108"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AD99"/>
  <sheetViews>
    <sheetView workbookViewId="0">
      <selection activeCell="D11" sqref="D11:N11"/>
    </sheetView>
  </sheetViews>
  <sheetFormatPr defaultRowHeight="14.4" x14ac:dyDescent="0.3"/>
  <cols>
    <col min="1" max="1" width="3.88671875" customWidth="1"/>
    <col min="16" max="16" width="4.5546875" customWidth="1"/>
  </cols>
  <sheetData>
    <row r="1" spans="1:30"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row>
    <row r="2" spans="1:30"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row>
    <row r="3" spans="1:30"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row>
    <row r="4" spans="1:30"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row>
    <row r="5" spans="1:30" x14ac:dyDescent="0.3">
      <c r="A5" s="5"/>
      <c r="B5" s="3"/>
      <c r="C5" s="20"/>
      <c r="D5" s="30"/>
      <c r="E5" s="30"/>
      <c r="F5" s="31" t="s">
        <v>5</v>
      </c>
      <c r="G5" s="22"/>
      <c r="H5" s="348" t="str">
        <f>INTRAKURIKULER!D16</f>
        <v>PJOK</v>
      </c>
      <c r="I5" s="348"/>
      <c r="J5" s="348"/>
      <c r="K5" s="348"/>
      <c r="L5" s="3"/>
      <c r="M5" s="3"/>
      <c r="N5" s="3"/>
      <c r="O5" s="3"/>
      <c r="P5" s="5"/>
      <c r="Q5" s="9"/>
      <c r="R5" s="9"/>
      <c r="S5" s="9"/>
      <c r="T5" s="9"/>
      <c r="U5" s="9"/>
      <c r="V5" s="9"/>
      <c r="W5" s="9"/>
      <c r="X5" s="9"/>
      <c r="Y5" s="9"/>
      <c r="Z5" s="9"/>
      <c r="AA5" s="9"/>
      <c r="AB5" s="9"/>
      <c r="AC5" s="9"/>
      <c r="AD5" s="9"/>
    </row>
    <row r="6" spans="1:30"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row>
    <row r="7" spans="1:30"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row>
    <row r="8" spans="1:30" ht="26.25" customHeight="1" x14ac:dyDescent="0.3">
      <c r="A8" s="5"/>
      <c r="B8" s="3"/>
      <c r="C8" s="29">
        <v>1</v>
      </c>
      <c r="D8" s="349" t="s">
        <v>405</v>
      </c>
      <c r="E8" s="349"/>
      <c r="F8" s="349"/>
      <c r="G8" s="349"/>
      <c r="H8" s="349"/>
      <c r="I8" s="349"/>
      <c r="J8" s="349"/>
      <c r="K8" s="349"/>
      <c r="L8" s="349"/>
      <c r="M8" s="349"/>
      <c r="N8" s="349"/>
      <c r="O8" s="3"/>
      <c r="P8" s="5"/>
      <c r="Q8" s="9"/>
      <c r="R8" s="9"/>
      <c r="S8" s="9"/>
      <c r="T8" s="9"/>
      <c r="U8" s="9"/>
      <c r="V8" s="9"/>
      <c r="W8" s="9"/>
      <c r="X8" s="9"/>
      <c r="Y8" s="9"/>
      <c r="Z8" s="9"/>
      <c r="AA8" s="9"/>
      <c r="AB8" s="9"/>
      <c r="AC8" s="9"/>
      <c r="AD8" s="9"/>
    </row>
    <row r="9" spans="1:30" ht="26.25" customHeight="1" x14ac:dyDescent="0.3">
      <c r="A9" s="5"/>
      <c r="B9" s="3"/>
      <c r="C9" s="29">
        <v>2</v>
      </c>
      <c r="D9" s="349" t="s">
        <v>406</v>
      </c>
      <c r="E9" s="349"/>
      <c r="F9" s="349"/>
      <c r="G9" s="349"/>
      <c r="H9" s="349"/>
      <c r="I9" s="349"/>
      <c r="J9" s="349"/>
      <c r="K9" s="349"/>
      <c r="L9" s="349"/>
      <c r="M9" s="349"/>
      <c r="N9" s="349"/>
      <c r="O9" s="3"/>
      <c r="P9" s="5"/>
      <c r="Q9" s="9"/>
      <c r="R9" s="9"/>
      <c r="S9" s="9"/>
      <c r="T9" s="9"/>
      <c r="U9" s="9"/>
      <c r="V9" s="9"/>
      <c r="W9" s="9"/>
      <c r="X9" s="9"/>
      <c r="Y9" s="9"/>
      <c r="Z9" s="9"/>
      <c r="AA9" s="9"/>
      <c r="AB9" s="9"/>
      <c r="AC9" s="9"/>
      <c r="AD9" s="9"/>
    </row>
    <row r="10" spans="1:30" ht="26.25" customHeight="1" x14ac:dyDescent="0.3">
      <c r="A10" s="5"/>
      <c r="B10" s="3"/>
      <c r="C10" s="29">
        <v>3</v>
      </c>
      <c r="D10" s="349" t="s">
        <v>407</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row>
    <row r="11" spans="1:30" ht="26.25" customHeight="1" x14ac:dyDescent="0.3">
      <c r="A11" s="5"/>
      <c r="B11" s="3"/>
      <c r="C11" s="29">
        <v>4</v>
      </c>
      <c r="D11" s="349" t="s">
        <v>408</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row>
    <row r="12" spans="1:30"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row>
    <row r="13" spans="1:30"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row>
    <row r="14" spans="1:30"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row>
    <row r="15" spans="1:30"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row>
    <row r="16" spans="1:30"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row>
    <row r="17" spans="1:30"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row>
    <row r="18" spans="1:30"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row>
    <row r="19" spans="1:30"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row>
    <row r="20" spans="1:30"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row>
    <row r="21" spans="1:30"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row>
    <row r="22" spans="1:30"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row>
    <row r="23" spans="1:30"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row>
    <row r="24" spans="1:30"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row>
    <row r="25" spans="1:30"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row>
    <row r="26" spans="1:30"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row>
    <row r="27" spans="1:30"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row>
    <row r="28" spans="1:30"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row>
    <row r="29" spans="1:30"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row>
    <row r="30" spans="1:30"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row>
    <row r="31" spans="1:30"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row>
    <row r="32" spans="1:30"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row>
    <row r="33" spans="1:30"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row>
    <row r="34" spans="1:30"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row>
    <row r="35" spans="1:30"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row>
    <row r="36" spans="1:30"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row>
    <row r="37" spans="1:30"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row>
    <row r="38" spans="1:30"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spans="1:30"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spans="1:30"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spans="1:30"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spans="1:30"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spans="1:30"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spans="1:30"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spans="1:30"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spans="1:30"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spans="1:30"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spans="1:30"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row>
    <row r="53" spans="1:30"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row>
    <row r="54" spans="1:30"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row>
    <row r="55" spans="1:30"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row>
    <row r="56" spans="1:30"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row>
    <row r="57" spans="1:30"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row>
    <row r="58" spans="1:30"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row>
    <row r="59" spans="1:30"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row>
    <row r="60" spans="1:30"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row>
    <row r="61" spans="1:30"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row>
    <row r="62" spans="1:30"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row>
    <row r="63" spans="1:30"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row>
    <row r="64" spans="1:30"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row>
    <row r="65" spans="1:30"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row>
    <row r="66" spans="1:30"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row>
    <row r="67" spans="1:30"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row>
    <row r="68" spans="1:30"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row>
    <row r="69" spans="1:30"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row>
    <row r="70" spans="1:30"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row>
    <row r="71" spans="1:30"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row>
    <row r="72" spans="1:30"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row>
    <row r="73" spans="1:30"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row>
    <row r="74" spans="1:30"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row>
    <row r="75" spans="1:30"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row>
    <row r="76" spans="1:30"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row>
    <row r="77" spans="1:30"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row>
    <row r="78" spans="1:30"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row>
    <row r="79" spans="1:30"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row>
    <row r="80" spans="1:30"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row>
    <row r="81" spans="1:30"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row>
    <row r="82" spans="1:30"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row>
    <row r="83" spans="1:30"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row>
    <row r="84" spans="1:30"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row>
    <row r="85" spans="1:30"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row>
    <row r="86" spans="1:30"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row>
    <row r="87" spans="1:30"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row>
    <row r="88" spans="1:30"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row>
    <row r="89" spans="1:30"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row>
    <row r="90" spans="1:30"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row>
    <row r="91" spans="1:30"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row>
    <row r="92" spans="1:30"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row>
    <row r="93" spans="1:30"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row>
    <row r="94" spans="1:30"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row>
    <row r="95" spans="1:30"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row>
    <row r="96" spans="1:30"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row>
    <row r="97" spans="1:30"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row>
    <row r="98" spans="1:30"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row>
    <row r="99" spans="1:30"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AF37"/>
  <sheetViews>
    <sheetView workbookViewId="0"/>
  </sheetViews>
  <sheetFormatPr defaultRowHeight="14.4" x14ac:dyDescent="0.3"/>
  <cols>
    <col min="1" max="1" width="3.88671875" customWidth="1"/>
    <col min="16" max="16" width="4.5546875" customWidth="1"/>
  </cols>
  <sheetData>
    <row r="1" spans="1:32"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row>
    <row r="2" spans="1:32"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row>
    <row r="3" spans="1:32"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row>
    <row r="4" spans="1:32"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row>
    <row r="5" spans="1:32" x14ac:dyDescent="0.3">
      <c r="A5" s="5"/>
      <c r="B5" s="3"/>
      <c r="C5" s="20"/>
      <c r="D5" s="30"/>
      <c r="E5" s="30"/>
      <c r="F5" s="31" t="s">
        <v>5</v>
      </c>
      <c r="G5" s="22"/>
      <c r="H5" s="348" t="str">
        <f>INTRAKURIKULER!D17</f>
        <v>INFORMATIKA</v>
      </c>
      <c r="I5" s="348"/>
      <c r="J5" s="348"/>
      <c r="K5" s="348"/>
      <c r="L5" s="3"/>
      <c r="M5" s="3"/>
      <c r="N5" s="3"/>
      <c r="O5" s="3"/>
      <c r="P5" s="5"/>
      <c r="Q5" s="9"/>
      <c r="R5" s="9"/>
      <c r="S5" s="9"/>
      <c r="T5" s="9"/>
      <c r="U5" s="9"/>
      <c r="V5" s="9"/>
      <c r="W5" s="9"/>
      <c r="X5" s="9"/>
      <c r="Y5" s="9"/>
      <c r="Z5" s="9"/>
      <c r="AA5" s="9"/>
      <c r="AB5" s="9"/>
      <c r="AC5" s="9"/>
      <c r="AD5" s="9"/>
      <c r="AE5" s="9"/>
      <c r="AF5" s="9"/>
    </row>
    <row r="6" spans="1:32"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row>
    <row r="7" spans="1:32"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row>
    <row r="8" spans="1:32"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row>
    <row r="9" spans="1:32"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row>
    <row r="10" spans="1:32"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row>
    <row r="11" spans="1:32"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row>
    <row r="12" spans="1:32"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row>
    <row r="13" spans="1:32"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row>
    <row r="14" spans="1:32"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row>
    <row r="15" spans="1:32"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row>
    <row r="16" spans="1:32"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row>
    <row r="17" spans="1:32"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row>
    <row r="18" spans="1:32"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row>
    <row r="19" spans="1:32"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row>
    <row r="20" spans="1:32"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row>
    <row r="21" spans="1:32"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row>
    <row r="22" spans="1:32"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row>
    <row r="23" spans="1:32"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row>
    <row r="24" spans="1:32"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row>
    <row r="25" spans="1:32"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row>
    <row r="26" spans="1:32"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row>
    <row r="27" spans="1:32"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row>
    <row r="28" spans="1:32"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row>
    <row r="29" spans="1:32"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row>
    <row r="30" spans="1:32"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row>
    <row r="31" spans="1:32"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row>
    <row r="32" spans="1:32"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row>
    <row r="33" spans="1:32"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row>
    <row r="34" spans="1:32"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row>
    <row r="35" spans="1:32"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row>
    <row r="36" spans="1:32"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row>
    <row r="37" spans="1:32"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H37"/>
  <sheetViews>
    <sheetView workbookViewId="0">
      <selection activeCell="D8" sqref="D8:N17"/>
    </sheetView>
  </sheetViews>
  <sheetFormatPr defaultRowHeight="14.4" x14ac:dyDescent="0.3"/>
  <cols>
    <col min="1" max="1" width="3.88671875" customWidth="1"/>
    <col min="16" max="16" width="4.5546875" customWidth="1"/>
  </cols>
  <sheetData>
    <row r="1" spans="1:34"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c r="AH1" s="9"/>
    </row>
    <row r="2" spans="1:34"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c r="AH2" s="9"/>
    </row>
    <row r="3" spans="1:34"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c r="AH3" s="9"/>
    </row>
    <row r="4" spans="1:34"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c r="AH4" s="9"/>
    </row>
    <row r="5" spans="1:34" x14ac:dyDescent="0.3">
      <c r="A5" s="5"/>
      <c r="B5" s="3"/>
      <c r="C5" s="20"/>
      <c r="D5" s="30"/>
      <c r="E5" s="30"/>
      <c r="F5" s="31" t="s">
        <v>5</v>
      </c>
      <c r="G5" s="22"/>
      <c r="H5" s="348" t="str">
        <f>INTRAKURIKULER!D18</f>
        <v>SENI TARI</v>
      </c>
      <c r="I5" s="348"/>
      <c r="J5" s="348"/>
      <c r="K5" s="348"/>
      <c r="L5" s="3"/>
      <c r="M5" s="3"/>
      <c r="N5" s="3"/>
      <c r="O5" s="3"/>
      <c r="P5" s="5"/>
      <c r="Q5" s="9"/>
      <c r="R5" s="9"/>
      <c r="S5" s="9"/>
      <c r="T5" s="9"/>
      <c r="U5" s="9"/>
      <c r="V5" s="9"/>
      <c r="W5" s="9"/>
      <c r="X5" s="9"/>
      <c r="Y5" s="9"/>
      <c r="Z5" s="9"/>
      <c r="AA5" s="9"/>
      <c r="AB5" s="9"/>
      <c r="AC5" s="9"/>
      <c r="AD5" s="9"/>
      <c r="AE5" s="9"/>
      <c r="AF5" s="9"/>
      <c r="AG5" s="9"/>
      <c r="AH5" s="9"/>
    </row>
    <row r="6" spans="1:34"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c r="AH6" s="9"/>
    </row>
    <row r="7" spans="1:34"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c r="AH7" s="9"/>
    </row>
    <row r="8" spans="1:34"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c r="AH8" s="9"/>
    </row>
    <row r="9" spans="1:34"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c r="AH9" s="9"/>
    </row>
    <row r="10" spans="1:34"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c r="AH10" s="9"/>
    </row>
    <row r="11" spans="1:34"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c r="AH11" s="9"/>
    </row>
    <row r="12" spans="1:34"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c r="AH12" s="9"/>
    </row>
    <row r="13" spans="1:34"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c r="AH13" s="9"/>
    </row>
    <row r="14" spans="1:34"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c r="AH14" s="9"/>
    </row>
    <row r="15" spans="1:34"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c r="AH15" s="9"/>
    </row>
    <row r="16" spans="1:34"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c r="AH16" s="9"/>
    </row>
    <row r="17" spans="1:34"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c r="AH17" s="9"/>
    </row>
    <row r="18" spans="1:34"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c r="AG18" s="9"/>
      <c r="AH18" s="9"/>
    </row>
    <row r="19" spans="1:34"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c r="AG19" s="9"/>
      <c r="AH19" s="9"/>
    </row>
    <row r="20" spans="1:34"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c r="AG20" s="9"/>
      <c r="AH20" s="9"/>
    </row>
    <row r="21" spans="1:34"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c r="AG21" s="9"/>
      <c r="AH21" s="9"/>
    </row>
    <row r="22" spans="1:34"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row>
    <row r="23" spans="1:34"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row>
    <row r="24" spans="1:34"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row>
    <row r="25" spans="1:34"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row>
    <row r="26" spans="1:34"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row>
    <row r="27" spans="1:34"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row>
    <row r="28" spans="1:34"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row>
    <row r="29" spans="1:34"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row>
    <row r="30" spans="1:34"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row>
    <row r="31" spans="1:34"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row>
    <row r="32" spans="1:34"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row>
    <row r="33" spans="1:34"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row>
    <row r="34" spans="1:34"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row>
    <row r="36" spans="1:34"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row>
    <row r="37" spans="1:34"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AD101"/>
  <sheetViews>
    <sheetView workbookViewId="0">
      <selection activeCell="D8" sqref="D8:N17"/>
    </sheetView>
  </sheetViews>
  <sheetFormatPr defaultRowHeight="14.4" x14ac:dyDescent="0.3"/>
  <cols>
    <col min="1" max="1" width="3.88671875" customWidth="1"/>
    <col min="16" max="16" width="4.5546875" customWidth="1"/>
  </cols>
  <sheetData>
    <row r="1" spans="1:30"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row>
    <row r="2" spans="1:30"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row>
    <row r="3" spans="1:30"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row>
    <row r="4" spans="1:30"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row>
    <row r="5" spans="1:30" x14ac:dyDescent="0.3">
      <c r="A5" s="5"/>
      <c r="B5" s="3"/>
      <c r="C5" s="20"/>
      <c r="D5" s="30"/>
      <c r="E5" s="30"/>
      <c r="F5" s="31" t="s">
        <v>5</v>
      </c>
      <c r="G5" s="22"/>
      <c r="H5" s="348" t="str">
        <f>INTRAKURIKULER!D19</f>
        <v>BUDAYA MELAYU RIAU</v>
      </c>
      <c r="I5" s="348"/>
      <c r="J5" s="348"/>
      <c r="K5" s="348"/>
      <c r="L5" s="3"/>
      <c r="M5" s="3"/>
      <c r="N5" s="3"/>
      <c r="O5" s="3"/>
      <c r="P5" s="5"/>
      <c r="Q5" s="9"/>
      <c r="R5" s="9"/>
      <c r="S5" s="9"/>
      <c r="T5" s="9"/>
      <c r="U5" s="9"/>
      <c r="V5" s="9"/>
      <c r="W5" s="9"/>
      <c r="X5" s="9"/>
      <c r="Y5" s="9"/>
      <c r="Z5" s="9"/>
      <c r="AA5" s="9"/>
      <c r="AB5" s="9"/>
      <c r="AC5" s="9"/>
      <c r="AD5" s="9"/>
    </row>
    <row r="6" spans="1:30"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row>
    <row r="7" spans="1:30"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row>
    <row r="8" spans="1:30"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row>
    <row r="9" spans="1:30"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row>
    <row r="10" spans="1:30"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row>
    <row r="11" spans="1:30"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row>
    <row r="12" spans="1:30"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row>
    <row r="13" spans="1:30"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row>
    <row r="14" spans="1:30"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row>
    <row r="15" spans="1:30"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row>
    <row r="16" spans="1:30"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row>
    <row r="17" spans="1:30"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row>
    <row r="18" spans="1:30"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row>
    <row r="19" spans="1:30"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row>
    <row r="20" spans="1:30"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row>
    <row r="21" spans="1:30"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row>
    <row r="22" spans="1:30"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row>
    <row r="23" spans="1:30"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row>
    <row r="24" spans="1:30"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row>
    <row r="25" spans="1:30"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row>
    <row r="26" spans="1:30"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row>
    <row r="27" spans="1:30"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row>
    <row r="28" spans="1:30"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row>
    <row r="29" spans="1:30"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row>
    <row r="30" spans="1:30"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row>
    <row r="31" spans="1:30"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row>
    <row r="32" spans="1:30"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row>
    <row r="33" spans="1:30"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row>
    <row r="34" spans="1:30"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row>
    <row r="35" spans="1:30"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row>
    <row r="36" spans="1:30"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row>
    <row r="37" spans="1:30"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row>
    <row r="38" spans="1:30"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spans="1:30"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spans="1:30"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spans="1:30"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spans="1:30"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spans="1:30"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spans="1:30"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spans="1:30"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spans="1:30"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spans="1:30"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spans="1:30"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row>
    <row r="53" spans="1:30"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row>
    <row r="54" spans="1:30"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row>
    <row r="55" spans="1:30"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row>
    <row r="56" spans="1:30"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row>
    <row r="57" spans="1:30"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row>
    <row r="58" spans="1:30"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row>
    <row r="59" spans="1:30"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row>
    <row r="60" spans="1:30"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row>
    <row r="61" spans="1:30"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row>
    <row r="62" spans="1:30"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row>
    <row r="63" spans="1:30"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row>
    <row r="64" spans="1:30"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row>
    <row r="65" spans="1:30"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row>
    <row r="66" spans="1:30"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row>
    <row r="67" spans="1:30"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row>
    <row r="68" spans="1:30"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row>
    <row r="69" spans="1:30"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row>
    <row r="70" spans="1:30"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row>
    <row r="71" spans="1:30"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row>
    <row r="72" spans="1:30"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row>
    <row r="73" spans="1:30"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row>
    <row r="74" spans="1:30"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row>
    <row r="75" spans="1:30"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row>
    <row r="76" spans="1:30"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row>
    <row r="77" spans="1:30"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row>
    <row r="78" spans="1:30"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row>
    <row r="79" spans="1:30"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row>
    <row r="80" spans="1:30"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row>
    <row r="81" spans="1:30"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row>
    <row r="82" spans="1:30"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row>
    <row r="83" spans="1:30"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row>
    <row r="84" spans="1:30"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row>
    <row r="85" spans="1:30"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row>
    <row r="86" spans="1:30"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row>
    <row r="87" spans="1:30"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row>
    <row r="88" spans="1:30"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row>
    <row r="89" spans="1:30"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row>
    <row r="90" spans="1:30"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row>
    <row r="91" spans="1:30"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row>
    <row r="92" spans="1:30"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row>
    <row r="93" spans="1:30"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row>
    <row r="94" spans="1:30"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row>
    <row r="95" spans="1:30"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row>
    <row r="96" spans="1:30"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row>
    <row r="97" spans="1:30"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row>
    <row r="98" spans="1:30"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row>
    <row r="99" spans="1:30"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row>
    <row r="100" spans="1:30"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row>
    <row r="101" spans="1:30"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1"/>
  <dimension ref="A1:AG78"/>
  <sheetViews>
    <sheetView workbookViewId="0">
      <selection activeCell="D8" sqref="D8:N17"/>
    </sheetView>
  </sheetViews>
  <sheetFormatPr defaultRowHeight="14.4" x14ac:dyDescent="0.3"/>
  <cols>
    <col min="1" max="1" width="3.88671875" customWidth="1"/>
    <col min="16" max="16" width="4.5546875" customWidth="1"/>
  </cols>
  <sheetData>
    <row r="1" spans="1:33"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row>
    <row r="2" spans="1:33"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row>
    <row r="3" spans="1:33"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row>
    <row r="4" spans="1:33"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row>
    <row r="5" spans="1:33" x14ac:dyDescent="0.3">
      <c r="A5" s="5"/>
      <c r="B5" s="3"/>
      <c r="C5" s="20"/>
      <c r="D5" s="30"/>
      <c r="E5" s="30"/>
      <c r="F5" s="31" t="s">
        <v>5</v>
      </c>
      <c r="G5" s="22"/>
      <c r="H5" s="348" t="str">
        <f>INTRAKURIKULER!D20</f>
        <v>SEJARAH KEBUDAYAAN ISLAM</v>
      </c>
      <c r="I5" s="348"/>
      <c r="J5" s="348"/>
      <c r="K5" s="348"/>
      <c r="L5" s="3"/>
      <c r="M5" s="3"/>
      <c r="N5" s="3"/>
      <c r="O5" s="3"/>
      <c r="P5" s="5"/>
      <c r="Q5" s="9"/>
      <c r="R5" s="9"/>
      <c r="S5" s="9"/>
      <c r="T5" s="9"/>
      <c r="U5" s="9"/>
      <c r="V5" s="9"/>
      <c r="W5" s="9"/>
      <c r="X5" s="9"/>
      <c r="Y5" s="9"/>
      <c r="Z5" s="9"/>
      <c r="AA5" s="9"/>
      <c r="AB5" s="9"/>
      <c r="AC5" s="9"/>
      <c r="AD5" s="9"/>
      <c r="AE5" s="9"/>
      <c r="AF5" s="9"/>
      <c r="AG5" s="9"/>
    </row>
    <row r="6" spans="1:33"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row>
    <row r="7" spans="1:33"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row>
    <row r="8" spans="1:33"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row>
    <row r="9" spans="1:33"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row>
    <row r="10" spans="1:33"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row>
    <row r="11" spans="1:33"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row>
    <row r="12" spans="1:33"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row>
    <row r="13" spans="1:33"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row>
    <row r="14" spans="1:33"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row>
    <row r="15" spans="1:33"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row>
    <row r="16" spans="1:33"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row>
    <row r="17" spans="1:33"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row>
    <row r="18" spans="1:33"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c r="AG18" s="9"/>
    </row>
    <row r="19" spans="1:33"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c r="AG19" s="9"/>
    </row>
    <row r="20" spans="1:33"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c r="AG20" s="9"/>
    </row>
    <row r="21" spans="1:33"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c r="AG21" s="9"/>
    </row>
    <row r="22" spans="1:33"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row>
    <row r="23" spans="1:33"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row>
    <row r="24" spans="1:33"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row>
    <row r="25" spans="1:33"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row>
    <row r="26" spans="1:33"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row>
    <row r="27" spans="1:33"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row>
    <row r="28" spans="1:33"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row>
    <row r="29" spans="1:33"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row>
    <row r="30" spans="1:33"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AE39"/>
  <sheetViews>
    <sheetView workbookViewId="0"/>
  </sheetViews>
  <sheetFormatPr defaultRowHeight="14.4" x14ac:dyDescent="0.3"/>
  <cols>
    <col min="1" max="1" width="3.88671875" customWidth="1"/>
    <col min="16" max="16" width="4.5546875" customWidth="1"/>
  </cols>
  <sheetData>
    <row r="1" spans="1:31"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row>
    <row r="2" spans="1:31"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row>
    <row r="3" spans="1:31"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row>
    <row r="4" spans="1:31"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row>
    <row r="5" spans="1:31" x14ac:dyDescent="0.3">
      <c r="A5" s="5"/>
      <c r="B5" s="3"/>
      <c r="C5" s="20"/>
      <c r="D5" s="30"/>
      <c r="E5" s="30"/>
      <c r="F5" s="31" t="s">
        <v>5</v>
      </c>
      <c r="G5" s="22"/>
      <c r="H5" s="348" t="str">
        <f>INTRAKURIKULER!D21</f>
        <v>AKIDAH AKHLAK</v>
      </c>
      <c r="I5" s="348"/>
      <c r="J5" s="348"/>
      <c r="K5" s="348"/>
      <c r="L5" s="3"/>
      <c r="M5" s="3"/>
      <c r="N5" s="3"/>
      <c r="O5" s="3"/>
      <c r="P5" s="5"/>
      <c r="Q5" s="9"/>
      <c r="R5" s="9"/>
      <c r="S5" s="9"/>
      <c r="T5" s="9"/>
      <c r="U5" s="9"/>
      <c r="V5" s="9"/>
      <c r="W5" s="9"/>
      <c r="X5" s="9"/>
      <c r="Y5" s="9"/>
      <c r="Z5" s="9"/>
      <c r="AA5" s="9"/>
      <c r="AB5" s="9"/>
      <c r="AC5" s="9"/>
      <c r="AD5" s="9"/>
      <c r="AE5" s="9"/>
    </row>
    <row r="6" spans="1:31"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row>
    <row r="7" spans="1:31"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row>
    <row r="8" spans="1:31"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row>
    <row r="9" spans="1:31"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row>
    <row r="10" spans="1:31"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row>
    <row r="11" spans="1:31"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row>
    <row r="12" spans="1:31"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row>
    <row r="13" spans="1:31"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row>
    <row r="14" spans="1:31"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row>
    <row r="15" spans="1:31"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row>
    <row r="16" spans="1:31"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row>
    <row r="17" spans="1:31"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row>
    <row r="18" spans="1:31"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row>
    <row r="19" spans="1:31"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row>
    <row r="20" spans="1:31"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row>
    <row r="21" spans="1:31"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row>
    <row r="22" spans="1:31"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row>
    <row r="23" spans="1:31"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row>
    <row r="24" spans="1:31"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row>
    <row r="25" spans="1:31"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row>
    <row r="26" spans="1:31"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row>
    <row r="27" spans="1:31"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row>
    <row r="28" spans="1:31"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row>
    <row r="29" spans="1:31"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row>
    <row r="30" spans="1:31"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row>
    <row r="31" spans="1:31"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row>
    <row r="32" spans="1:31"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row>
    <row r="33" spans="1:31"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row>
    <row r="34" spans="1:31"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row>
    <row r="35" spans="1:31"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row>
    <row r="36" spans="1:31"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row>
    <row r="37" spans="1:31"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row>
    <row r="38" spans="1:31"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row>
    <row r="39" spans="1:31"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AF41"/>
  <sheetViews>
    <sheetView workbookViewId="0">
      <selection activeCell="D8" sqref="D8:N17"/>
    </sheetView>
  </sheetViews>
  <sheetFormatPr defaultRowHeight="14.4" x14ac:dyDescent="0.3"/>
  <cols>
    <col min="1" max="1" width="3.88671875" customWidth="1"/>
    <col min="16" max="16" width="4.5546875" customWidth="1"/>
  </cols>
  <sheetData>
    <row r="1" spans="1:32"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row>
    <row r="2" spans="1:32"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row>
    <row r="3" spans="1:32"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row>
    <row r="4" spans="1:32"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row>
    <row r="5" spans="1:32" x14ac:dyDescent="0.3">
      <c r="A5" s="5"/>
      <c r="B5" s="3"/>
      <c r="C5" s="20"/>
      <c r="D5" s="30"/>
      <c r="E5" s="30"/>
      <c r="F5" s="31" t="s">
        <v>5</v>
      </c>
      <c r="G5" s="22"/>
      <c r="H5" s="348" t="str">
        <f>INTRAKURIKULER!D22</f>
        <v>BAHASA ARAB</v>
      </c>
      <c r="I5" s="348"/>
      <c r="J5" s="348"/>
      <c r="K5" s="348"/>
      <c r="L5" s="3"/>
      <c r="M5" s="3"/>
      <c r="N5" s="3"/>
      <c r="O5" s="3"/>
      <c r="P5" s="5"/>
      <c r="Q5" s="9"/>
      <c r="R5" s="9"/>
      <c r="S5" s="9"/>
      <c r="T5" s="9"/>
      <c r="U5" s="9"/>
      <c r="V5" s="9"/>
      <c r="W5" s="9"/>
      <c r="X5" s="9"/>
      <c r="Y5" s="9"/>
      <c r="Z5" s="9"/>
      <c r="AA5" s="9"/>
      <c r="AB5" s="9"/>
      <c r="AC5" s="9"/>
      <c r="AD5" s="9"/>
      <c r="AE5" s="9"/>
      <c r="AF5" s="9"/>
    </row>
    <row r="6" spans="1:32"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row>
    <row r="7" spans="1:32"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row>
    <row r="8" spans="1:32"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row>
    <row r="9" spans="1:32"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row>
    <row r="10" spans="1:32"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row>
    <row r="11" spans="1:32"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row>
    <row r="12" spans="1:32"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row>
    <row r="13" spans="1:32"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row>
    <row r="14" spans="1:32"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row>
    <row r="15" spans="1:32"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row>
    <row r="16" spans="1:32"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row>
    <row r="17" spans="1:32"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row>
    <row r="18" spans="1:32"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row>
    <row r="19" spans="1:32"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row>
    <row r="20" spans="1:32"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row>
    <row r="21" spans="1:32"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row>
    <row r="22" spans="1:32"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row>
    <row r="23" spans="1:32"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row>
    <row r="24" spans="1:32"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row>
    <row r="25" spans="1:32"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row>
    <row r="26" spans="1:32"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row>
    <row r="27" spans="1:32"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row>
    <row r="28" spans="1:32"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row>
    <row r="29" spans="1:32"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row>
    <row r="30" spans="1:32"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row>
    <row r="31" spans="1:32"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row>
    <row r="32" spans="1:32"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row>
    <row r="33" spans="1:32"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row>
    <row r="34" spans="1:32"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row>
    <row r="35" spans="1:32"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row>
    <row r="36" spans="1:32"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row>
    <row r="37" spans="1:32"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row>
    <row r="38" spans="1:32"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row>
    <row r="39" spans="1:32"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row>
    <row r="40" spans="1:32"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row>
    <row r="41" spans="1:32"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4"/>
  <dimension ref="A1:AG114"/>
  <sheetViews>
    <sheetView workbookViewId="0">
      <selection activeCell="D8" sqref="D8:N17"/>
    </sheetView>
  </sheetViews>
  <sheetFormatPr defaultRowHeight="14.4" x14ac:dyDescent="0.3"/>
  <cols>
    <col min="1" max="1" width="3.88671875" customWidth="1"/>
    <col min="16" max="16" width="4.5546875" customWidth="1"/>
  </cols>
  <sheetData>
    <row r="1" spans="1:33" x14ac:dyDescent="0.3">
      <c r="A1" s="5"/>
      <c r="B1" s="5"/>
      <c r="C1" s="5"/>
      <c r="D1" s="5"/>
      <c r="E1" s="5"/>
      <c r="F1" s="5"/>
      <c r="G1" s="5"/>
      <c r="H1" s="5"/>
      <c r="I1" s="5"/>
      <c r="J1" s="5"/>
      <c r="K1" s="5"/>
      <c r="L1" s="5"/>
      <c r="M1" s="5"/>
      <c r="N1" s="5"/>
      <c r="O1" s="5"/>
      <c r="P1" s="5"/>
      <c r="Q1" s="9"/>
      <c r="R1" s="9"/>
      <c r="S1" s="9"/>
      <c r="T1" s="9"/>
      <c r="U1" s="9"/>
      <c r="V1" s="9"/>
      <c r="W1" s="9"/>
      <c r="X1" s="9"/>
      <c r="Y1" s="9"/>
      <c r="Z1" s="9"/>
      <c r="AA1" s="9"/>
      <c r="AB1" s="9"/>
      <c r="AC1" s="9"/>
      <c r="AD1" s="9"/>
      <c r="AE1" s="9"/>
      <c r="AF1" s="9"/>
      <c r="AG1" s="9"/>
    </row>
    <row r="2" spans="1:33" x14ac:dyDescent="0.3">
      <c r="A2" s="5"/>
      <c r="B2" s="3"/>
      <c r="C2" s="3"/>
      <c r="D2" s="3"/>
      <c r="E2" s="3"/>
      <c r="F2" s="3"/>
      <c r="G2" s="3"/>
      <c r="H2" s="3"/>
      <c r="I2" s="3"/>
      <c r="J2" s="3"/>
      <c r="K2" s="3"/>
      <c r="L2" s="3"/>
      <c r="M2" s="3"/>
      <c r="N2" s="3"/>
      <c r="O2" s="3"/>
      <c r="P2" s="5"/>
      <c r="Q2" s="9"/>
      <c r="R2" s="9"/>
      <c r="S2" s="9"/>
      <c r="T2" s="9"/>
      <c r="U2" s="9"/>
      <c r="V2" s="9"/>
      <c r="W2" s="9"/>
      <c r="X2" s="9"/>
      <c r="Y2" s="9"/>
      <c r="Z2" s="9"/>
      <c r="AA2" s="9"/>
      <c r="AB2" s="9"/>
      <c r="AC2" s="9"/>
      <c r="AD2" s="9"/>
      <c r="AE2" s="9"/>
      <c r="AF2" s="9"/>
      <c r="AG2" s="9"/>
    </row>
    <row r="3" spans="1:33" ht="24.75" customHeight="1" x14ac:dyDescent="0.3">
      <c r="A3" s="5"/>
      <c r="B3" s="346" t="s">
        <v>107</v>
      </c>
      <c r="C3" s="346"/>
      <c r="D3" s="346"/>
      <c r="E3" s="346"/>
      <c r="F3" s="346"/>
      <c r="G3" s="346"/>
      <c r="H3" s="346"/>
      <c r="I3" s="346"/>
      <c r="J3" s="346"/>
      <c r="K3" s="346"/>
      <c r="L3" s="346"/>
      <c r="M3" s="346"/>
      <c r="N3" s="346"/>
      <c r="O3" s="346"/>
      <c r="P3" s="5"/>
      <c r="Q3" s="9"/>
      <c r="R3" s="9"/>
      <c r="S3" s="9"/>
      <c r="T3" s="9"/>
      <c r="U3" s="9"/>
      <c r="V3" s="9"/>
      <c r="W3" s="9"/>
      <c r="X3" s="9"/>
      <c r="Y3" s="9"/>
      <c r="Z3" s="9"/>
      <c r="AA3" s="9"/>
      <c r="AB3" s="9"/>
      <c r="AC3" s="9"/>
      <c r="AD3" s="9"/>
      <c r="AE3" s="9"/>
      <c r="AF3" s="9"/>
      <c r="AG3" s="9"/>
    </row>
    <row r="4" spans="1:33" x14ac:dyDescent="0.3">
      <c r="A4" s="5"/>
      <c r="B4" s="3"/>
      <c r="C4" s="3"/>
      <c r="D4" s="3"/>
      <c r="E4" s="3"/>
      <c r="F4" s="3"/>
      <c r="G4" s="3"/>
      <c r="H4" s="3"/>
      <c r="I4" s="3"/>
      <c r="J4" s="3"/>
      <c r="K4" s="3"/>
      <c r="L4" s="3"/>
      <c r="M4" s="3"/>
      <c r="N4" s="3"/>
      <c r="O4" s="3"/>
      <c r="P4" s="5"/>
      <c r="Q4" s="9"/>
      <c r="R4" s="9"/>
      <c r="S4" s="9"/>
      <c r="T4" s="9"/>
      <c r="U4" s="9"/>
      <c r="V4" s="9"/>
      <c r="W4" s="9"/>
      <c r="X4" s="9"/>
      <c r="Y4" s="9"/>
      <c r="Z4" s="9"/>
      <c r="AA4" s="9"/>
      <c r="AB4" s="9"/>
      <c r="AC4" s="9"/>
      <c r="AD4" s="9"/>
      <c r="AE4" s="9"/>
      <c r="AF4" s="9"/>
      <c r="AG4" s="9"/>
    </row>
    <row r="5" spans="1:33" x14ac:dyDescent="0.3">
      <c r="A5" s="5"/>
      <c r="B5" s="3"/>
      <c r="C5" s="20"/>
      <c r="D5" s="30"/>
      <c r="E5" s="30"/>
      <c r="F5" s="31" t="s">
        <v>5</v>
      </c>
      <c r="G5" s="22"/>
      <c r="H5" s="348" t="str">
        <f>INTRAKURIKULER!D23</f>
        <v>TAHFIDZUL QU'RAN</v>
      </c>
      <c r="I5" s="348"/>
      <c r="J5" s="348"/>
      <c r="K5" s="348"/>
      <c r="L5" s="3"/>
      <c r="M5" s="3"/>
      <c r="N5" s="3"/>
      <c r="O5" s="3"/>
      <c r="P5" s="5"/>
      <c r="Q5" s="9"/>
      <c r="R5" s="9"/>
      <c r="S5" s="9"/>
      <c r="T5" s="9"/>
      <c r="U5" s="9"/>
      <c r="V5" s="9"/>
      <c r="W5" s="9"/>
      <c r="X5" s="9"/>
      <c r="Y5" s="9"/>
      <c r="Z5" s="9"/>
      <c r="AA5" s="9"/>
      <c r="AB5" s="9"/>
      <c r="AC5" s="9"/>
      <c r="AD5" s="9"/>
      <c r="AE5" s="9"/>
      <c r="AF5" s="9"/>
      <c r="AG5" s="9"/>
    </row>
    <row r="6" spans="1:33" x14ac:dyDescent="0.3">
      <c r="A6" s="5"/>
      <c r="B6" s="3"/>
      <c r="C6" s="20"/>
      <c r="D6" s="3"/>
      <c r="E6" s="3"/>
      <c r="F6" s="3"/>
      <c r="G6" s="3"/>
      <c r="H6" s="3"/>
      <c r="I6" s="3"/>
      <c r="J6" s="3"/>
      <c r="K6" s="3"/>
      <c r="L6" s="3"/>
      <c r="M6" s="3"/>
      <c r="N6" s="3"/>
      <c r="O6" s="3"/>
      <c r="P6" s="5"/>
      <c r="Q6" s="9"/>
      <c r="R6" s="9"/>
      <c r="S6" s="9"/>
      <c r="T6" s="9"/>
      <c r="U6" s="9"/>
      <c r="V6" s="9"/>
      <c r="W6" s="9"/>
      <c r="X6" s="9"/>
      <c r="Y6" s="9"/>
      <c r="Z6" s="9"/>
      <c r="AA6" s="9"/>
      <c r="AB6" s="9"/>
      <c r="AC6" s="9"/>
      <c r="AD6" s="9"/>
      <c r="AE6" s="9"/>
      <c r="AF6" s="9"/>
      <c r="AG6" s="9"/>
    </row>
    <row r="7" spans="1:33" ht="25.5" customHeight="1" x14ac:dyDescent="0.3">
      <c r="A7" s="5"/>
      <c r="B7" s="3"/>
      <c r="C7" s="32" t="s">
        <v>4</v>
      </c>
      <c r="D7" s="347" t="s">
        <v>107</v>
      </c>
      <c r="E7" s="347"/>
      <c r="F7" s="347"/>
      <c r="G7" s="347"/>
      <c r="H7" s="347"/>
      <c r="I7" s="347"/>
      <c r="J7" s="347"/>
      <c r="K7" s="347"/>
      <c r="L7" s="347"/>
      <c r="M7" s="347"/>
      <c r="N7" s="347"/>
      <c r="O7" s="3"/>
      <c r="P7" s="5"/>
      <c r="Q7" s="9"/>
      <c r="R7" s="9"/>
      <c r="S7" s="9"/>
      <c r="T7" s="9"/>
      <c r="U7" s="9"/>
      <c r="V7" s="9"/>
      <c r="W7" s="9"/>
      <c r="X7" s="9"/>
      <c r="Y7" s="9"/>
      <c r="Z7" s="9"/>
      <c r="AA7" s="9"/>
      <c r="AB7" s="9"/>
      <c r="AC7" s="9"/>
      <c r="AD7" s="9"/>
      <c r="AE7" s="9"/>
      <c r="AF7" s="9"/>
      <c r="AG7" s="9"/>
    </row>
    <row r="8" spans="1:33" ht="26.25" customHeight="1" x14ac:dyDescent="0.3">
      <c r="A8" s="5"/>
      <c r="B8" s="3"/>
      <c r="C8" s="29">
        <v>1</v>
      </c>
      <c r="D8" s="349" t="s">
        <v>72</v>
      </c>
      <c r="E8" s="349"/>
      <c r="F8" s="349"/>
      <c r="G8" s="349"/>
      <c r="H8" s="349"/>
      <c r="I8" s="349"/>
      <c r="J8" s="349"/>
      <c r="K8" s="349"/>
      <c r="L8" s="349"/>
      <c r="M8" s="349"/>
      <c r="N8" s="349"/>
      <c r="O8" s="3"/>
      <c r="P8" s="5"/>
      <c r="Q8" s="9"/>
      <c r="R8" s="9"/>
      <c r="S8" s="9"/>
      <c r="T8" s="9"/>
      <c r="U8" s="9"/>
      <c r="V8" s="9"/>
      <c r="W8" s="9"/>
      <c r="X8" s="9"/>
      <c r="Y8" s="9"/>
      <c r="Z8" s="9"/>
      <c r="AA8" s="9"/>
      <c r="AB8" s="9"/>
      <c r="AC8" s="9"/>
      <c r="AD8" s="9"/>
      <c r="AE8" s="9"/>
      <c r="AF8" s="9"/>
      <c r="AG8" s="9"/>
    </row>
    <row r="9" spans="1:33" ht="26.25" customHeight="1" x14ac:dyDescent="0.3">
      <c r="A9" s="5"/>
      <c r="B9" s="3"/>
      <c r="C9" s="29">
        <v>2</v>
      </c>
      <c r="D9" s="349" t="s">
        <v>282</v>
      </c>
      <c r="E9" s="349"/>
      <c r="F9" s="349"/>
      <c r="G9" s="349"/>
      <c r="H9" s="349"/>
      <c r="I9" s="349"/>
      <c r="J9" s="349"/>
      <c r="K9" s="349"/>
      <c r="L9" s="349"/>
      <c r="M9" s="349"/>
      <c r="N9" s="349"/>
      <c r="O9" s="3"/>
      <c r="P9" s="5"/>
      <c r="Q9" s="9"/>
      <c r="R9" s="9"/>
      <c r="S9" s="9"/>
      <c r="T9" s="9"/>
      <c r="U9" s="9"/>
      <c r="V9" s="9"/>
      <c r="W9" s="9"/>
      <c r="X9" s="9"/>
      <c r="Y9" s="9"/>
      <c r="Z9" s="9"/>
      <c r="AA9" s="9"/>
      <c r="AB9" s="9"/>
      <c r="AC9" s="9"/>
      <c r="AD9" s="9"/>
      <c r="AE9" s="9"/>
      <c r="AF9" s="9"/>
      <c r="AG9" s="9"/>
    </row>
    <row r="10" spans="1:33" ht="26.25" customHeight="1" x14ac:dyDescent="0.3">
      <c r="A10" s="5"/>
      <c r="B10" s="3"/>
      <c r="C10" s="29">
        <v>3</v>
      </c>
      <c r="D10" s="349" t="s">
        <v>283</v>
      </c>
      <c r="E10" s="349"/>
      <c r="F10" s="349"/>
      <c r="G10" s="349"/>
      <c r="H10" s="349"/>
      <c r="I10" s="349"/>
      <c r="J10" s="349"/>
      <c r="K10" s="349"/>
      <c r="L10" s="349"/>
      <c r="M10" s="349"/>
      <c r="N10" s="349"/>
      <c r="O10" s="3"/>
      <c r="P10" s="5"/>
      <c r="Q10" s="9"/>
      <c r="R10" s="9"/>
      <c r="S10" s="9"/>
      <c r="T10" s="9"/>
      <c r="U10" s="9"/>
      <c r="V10" s="9"/>
      <c r="W10" s="9"/>
      <c r="X10" s="9"/>
      <c r="Y10" s="9"/>
      <c r="Z10" s="9"/>
      <c r="AA10" s="9"/>
      <c r="AB10" s="9"/>
      <c r="AC10" s="9"/>
      <c r="AD10" s="9"/>
      <c r="AE10" s="9"/>
      <c r="AF10" s="9"/>
      <c r="AG10" s="9"/>
    </row>
    <row r="11" spans="1:33" ht="26.25" customHeight="1" x14ac:dyDescent="0.3">
      <c r="A11" s="5"/>
      <c r="B11" s="3"/>
      <c r="C11" s="29">
        <v>4</v>
      </c>
      <c r="D11" s="349" t="s">
        <v>284</v>
      </c>
      <c r="E11" s="349"/>
      <c r="F11" s="349"/>
      <c r="G11" s="349"/>
      <c r="H11" s="349"/>
      <c r="I11" s="349"/>
      <c r="J11" s="349"/>
      <c r="K11" s="349"/>
      <c r="L11" s="349"/>
      <c r="M11" s="349"/>
      <c r="N11" s="349"/>
      <c r="O11" s="3"/>
      <c r="P11" s="5"/>
      <c r="Q11" s="9"/>
      <c r="R11" s="9"/>
      <c r="S11" s="9"/>
      <c r="T11" s="9"/>
      <c r="U11" s="9"/>
      <c r="V11" s="9"/>
      <c r="W11" s="9"/>
      <c r="X11" s="9"/>
      <c r="Y11" s="9"/>
      <c r="Z11" s="9"/>
      <c r="AA11" s="9"/>
      <c r="AB11" s="9"/>
      <c r="AC11" s="9"/>
      <c r="AD11" s="9"/>
      <c r="AE11" s="9"/>
      <c r="AF11" s="9"/>
      <c r="AG11" s="9"/>
    </row>
    <row r="12" spans="1:33" ht="26.25" customHeight="1" x14ac:dyDescent="0.3">
      <c r="A12" s="5"/>
      <c r="B12" s="3"/>
      <c r="C12" s="29">
        <v>5</v>
      </c>
      <c r="D12" s="349" t="s">
        <v>285</v>
      </c>
      <c r="E12" s="349"/>
      <c r="F12" s="349"/>
      <c r="G12" s="349"/>
      <c r="H12" s="349"/>
      <c r="I12" s="349"/>
      <c r="J12" s="349"/>
      <c r="K12" s="349"/>
      <c r="L12" s="349"/>
      <c r="M12" s="349"/>
      <c r="N12" s="349"/>
      <c r="O12" s="3"/>
      <c r="P12" s="5"/>
      <c r="Q12" s="9"/>
      <c r="R12" s="9"/>
      <c r="S12" s="9"/>
      <c r="T12" s="9"/>
      <c r="U12" s="9"/>
      <c r="V12" s="9"/>
      <c r="W12" s="9"/>
      <c r="X12" s="9"/>
      <c r="Y12" s="9"/>
      <c r="Z12" s="9"/>
      <c r="AA12" s="9"/>
      <c r="AB12" s="9"/>
      <c r="AC12" s="9"/>
      <c r="AD12" s="9"/>
      <c r="AE12" s="9"/>
      <c r="AF12" s="9"/>
      <c r="AG12" s="9"/>
    </row>
    <row r="13" spans="1:33" ht="26.25" customHeight="1" x14ac:dyDescent="0.3">
      <c r="A13" s="5"/>
      <c r="B13" s="3"/>
      <c r="C13" s="29">
        <v>6</v>
      </c>
      <c r="D13" s="349" t="s">
        <v>286</v>
      </c>
      <c r="E13" s="349"/>
      <c r="F13" s="349"/>
      <c r="G13" s="349"/>
      <c r="H13" s="349"/>
      <c r="I13" s="349"/>
      <c r="J13" s="349"/>
      <c r="K13" s="349"/>
      <c r="L13" s="349"/>
      <c r="M13" s="349"/>
      <c r="N13" s="349"/>
      <c r="O13" s="3"/>
      <c r="P13" s="5"/>
      <c r="Q13" s="9"/>
      <c r="R13" s="9"/>
      <c r="S13" s="9"/>
      <c r="T13" s="9"/>
      <c r="U13" s="9"/>
      <c r="V13" s="9"/>
      <c r="W13" s="9"/>
      <c r="X13" s="9"/>
      <c r="Y13" s="9"/>
      <c r="Z13" s="9"/>
      <c r="AA13" s="9"/>
      <c r="AB13" s="9"/>
      <c r="AC13" s="9"/>
      <c r="AD13" s="9"/>
      <c r="AE13" s="9"/>
      <c r="AF13" s="9"/>
      <c r="AG13" s="9"/>
    </row>
    <row r="14" spans="1:33" ht="26.25" customHeight="1" x14ac:dyDescent="0.3">
      <c r="A14" s="5"/>
      <c r="B14" s="3"/>
      <c r="C14" s="29">
        <v>7</v>
      </c>
      <c r="D14" s="349" t="s">
        <v>302</v>
      </c>
      <c r="E14" s="349"/>
      <c r="F14" s="349"/>
      <c r="G14" s="349"/>
      <c r="H14" s="349"/>
      <c r="I14" s="349"/>
      <c r="J14" s="349"/>
      <c r="K14" s="349"/>
      <c r="L14" s="349"/>
      <c r="M14" s="349"/>
      <c r="N14" s="349"/>
      <c r="O14" s="3"/>
      <c r="P14" s="5"/>
      <c r="Q14" s="9"/>
      <c r="R14" s="9"/>
      <c r="S14" s="9"/>
      <c r="T14" s="9"/>
      <c r="U14" s="9"/>
      <c r="V14" s="9"/>
      <c r="W14" s="9"/>
      <c r="X14" s="9"/>
      <c r="Y14" s="9"/>
      <c r="Z14" s="9"/>
      <c r="AA14" s="9"/>
      <c r="AB14" s="9"/>
      <c r="AC14" s="9"/>
      <c r="AD14" s="9"/>
      <c r="AE14" s="9"/>
      <c r="AF14" s="9"/>
      <c r="AG14" s="9"/>
    </row>
    <row r="15" spans="1:33" ht="26.25" customHeight="1" x14ac:dyDescent="0.3">
      <c r="A15" s="5"/>
      <c r="B15" s="3"/>
      <c r="C15" s="29">
        <v>8</v>
      </c>
      <c r="D15" s="349" t="s">
        <v>303</v>
      </c>
      <c r="E15" s="349"/>
      <c r="F15" s="349"/>
      <c r="G15" s="349"/>
      <c r="H15" s="349"/>
      <c r="I15" s="349"/>
      <c r="J15" s="349"/>
      <c r="K15" s="349"/>
      <c r="L15" s="349"/>
      <c r="M15" s="349"/>
      <c r="N15" s="349"/>
      <c r="O15" s="3"/>
      <c r="P15" s="5"/>
      <c r="Q15" s="9"/>
      <c r="R15" s="9"/>
      <c r="S15" s="9"/>
      <c r="T15" s="9"/>
      <c r="U15" s="9"/>
      <c r="V15" s="9"/>
      <c r="W15" s="9"/>
      <c r="X15" s="9"/>
      <c r="Y15" s="9"/>
      <c r="Z15" s="9"/>
      <c r="AA15" s="9"/>
      <c r="AB15" s="9"/>
      <c r="AC15" s="9"/>
      <c r="AD15" s="9"/>
      <c r="AE15" s="9"/>
      <c r="AF15" s="9"/>
      <c r="AG15" s="9"/>
    </row>
    <row r="16" spans="1:33" ht="26.25" customHeight="1" x14ac:dyDescent="0.3">
      <c r="A16" s="5"/>
      <c r="B16" s="3"/>
      <c r="C16" s="29">
        <v>9</v>
      </c>
      <c r="D16" s="349" t="s">
        <v>71</v>
      </c>
      <c r="E16" s="349"/>
      <c r="F16" s="349"/>
      <c r="G16" s="349"/>
      <c r="H16" s="349"/>
      <c r="I16" s="349"/>
      <c r="J16" s="349"/>
      <c r="K16" s="349"/>
      <c r="L16" s="349"/>
      <c r="M16" s="349"/>
      <c r="N16" s="349"/>
      <c r="O16" s="3"/>
      <c r="P16" s="5"/>
      <c r="Q16" s="9"/>
      <c r="R16" s="9"/>
      <c r="S16" s="9"/>
      <c r="T16" s="9"/>
      <c r="U16" s="9"/>
      <c r="V16" s="9"/>
      <c r="W16" s="9"/>
      <c r="X16" s="9"/>
      <c r="Y16" s="9"/>
      <c r="Z16" s="9"/>
      <c r="AA16" s="9"/>
      <c r="AB16" s="9"/>
      <c r="AC16" s="9"/>
      <c r="AD16" s="9"/>
      <c r="AE16" s="9"/>
      <c r="AF16" s="9"/>
      <c r="AG16" s="9"/>
    </row>
    <row r="17" spans="1:33" ht="26.25" customHeight="1" x14ac:dyDescent="0.3">
      <c r="A17" s="5"/>
      <c r="B17" s="3"/>
      <c r="C17" s="29">
        <v>10</v>
      </c>
      <c r="D17" s="349" t="s">
        <v>304</v>
      </c>
      <c r="E17" s="349"/>
      <c r="F17" s="349"/>
      <c r="G17" s="349"/>
      <c r="H17" s="349"/>
      <c r="I17" s="349"/>
      <c r="J17" s="349"/>
      <c r="K17" s="349"/>
      <c r="L17" s="349"/>
      <c r="M17" s="349"/>
      <c r="N17" s="349"/>
      <c r="O17" s="3"/>
      <c r="P17" s="5"/>
      <c r="Q17" s="9"/>
      <c r="R17" s="9"/>
      <c r="S17" s="9"/>
      <c r="T17" s="9"/>
      <c r="U17" s="9"/>
      <c r="V17" s="9"/>
      <c r="W17" s="9"/>
      <c r="X17" s="9"/>
      <c r="Y17" s="9"/>
      <c r="Z17" s="9"/>
      <c r="AA17" s="9"/>
      <c r="AB17" s="9"/>
      <c r="AC17" s="9"/>
      <c r="AD17" s="9"/>
      <c r="AE17" s="9"/>
      <c r="AF17" s="9"/>
      <c r="AG17" s="9"/>
    </row>
    <row r="18" spans="1:33" x14ac:dyDescent="0.3">
      <c r="A18" s="5"/>
      <c r="B18" s="3"/>
      <c r="C18" s="3"/>
      <c r="D18" s="3"/>
      <c r="E18" s="3"/>
      <c r="F18" s="3"/>
      <c r="G18" s="3"/>
      <c r="H18" s="3"/>
      <c r="I18" s="3"/>
      <c r="J18" s="3"/>
      <c r="K18" s="3"/>
      <c r="L18" s="3"/>
      <c r="M18" s="3"/>
      <c r="N18" s="3"/>
      <c r="O18" s="3"/>
      <c r="P18" s="5"/>
      <c r="Q18" s="9"/>
      <c r="R18" s="9"/>
      <c r="S18" s="9"/>
      <c r="T18" s="9"/>
      <c r="U18" s="9"/>
      <c r="V18" s="9"/>
      <c r="W18" s="9"/>
      <c r="X18" s="9"/>
      <c r="Y18" s="9"/>
      <c r="Z18" s="9"/>
      <c r="AA18" s="9"/>
      <c r="AB18" s="9"/>
      <c r="AC18" s="9"/>
      <c r="AD18" s="9"/>
      <c r="AE18" s="9"/>
      <c r="AF18" s="9"/>
      <c r="AG18" s="9"/>
    </row>
    <row r="19" spans="1:33" x14ac:dyDescent="0.3">
      <c r="A19" s="5"/>
      <c r="B19" s="3"/>
      <c r="C19" s="3"/>
      <c r="D19" s="3"/>
      <c r="E19" s="3"/>
      <c r="F19" s="3"/>
      <c r="G19" s="3"/>
      <c r="H19" s="3"/>
      <c r="I19" s="3"/>
      <c r="J19" s="3"/>
      <c r="K19" s="3"/>
      <c r="L19" s="3"/>
      <c r="M19" s="3"/>
      <c r="N19" s="3"/>
      <c r="O19" s="3"/>
      <c r="P19" s="5"/>
      <c r="Q19" s="9"/>
      <c r="R19" s="9"/>
      <c r="S19" s="9"/>
      <c r="T19" s="9"/>
      <c r="U19" s="9"/>
      <c r="V19" s="9"/>
      <c r="W19" s="9"/>
      <c r="X19" s="9"/>
      <c r="Y19" s="9"/>
      <c r="Z19" s="9"/>
      <c r="AA19" s="9"/>
      <c r="AB19" s="9"/>
      <c r="AC19" s="9"/>
      <c r="AD19" s="9"/>
      <c r="AE19" s="9"/>
      <c r="AF19" s="9"/>
      <c r="AG19" s="9"/>
    </row>
    <row r="20" spans="1:33" x14ac:dyDescent="0.3">
      <c r="A20" s="5"/>
      <c r="B20" s="3"/>
      <c r="C20" s="3"/>
      <c r="D20" s="3"/>
      <c r="E20" s="3"/>
      <c r="F20" s="3"/>
      <c r="G20" s="3"/>
      <c r="H20" s="3"/>
      <c r="I20" s="3"/>
      <c r="J20" s="3"/>
      <c r="K20" s="3"/>
      <c r="L20" s="3"/>
      <c r="M20" s="3"/>
      <c r="N20" s="3"/>
      <c r="O20" s="3"/>
      <c r="P20" s="5"/>
      <c r="Q20" s="9"/>
      <c r="R20" s="9"/>
      <c r="S20" s="9"/>
      <c r="T20" s="9"/>
      <c r="U20" s="9"/>
      <c r="V20" s="9"/>
      <c r="W20" s="9"/>
      <c r="X20" s="9"/>
      <c r="Y20" s="9"/>
      <c r="Z20" s="9"/>
      <c r="AA20" s="9"/>
      <c r="AB20" s="9"/>
      <c r="AC20" s="9"/>
      <c r="AD20" s="9"/>
      <c r="AE20" s="9"/>
      <c r="AF20" s="9"/>
      <c r="AG20" s="9"/>
    </row>
    <row r="21" spans="1:33" x14ac:dyDescent="0.3">
      <c r="A21" s="5"/>
      <c r="B21" s="5"/>
      <c r="C21" s="5"/>
      <c r="D21" s="5"/>
      <c r="E21" s="5"/>
      <c r="F21" s="5"/>
      <c r="G21" s="5"/>
      <c r="H21" s="5"/>
      <c r="I21" s="5"/>
      <c r="J21" s="5"/>
      <c r="K21" s="5"/>
      <c r="L21" s="5"/>
      <c r="M21" s="5"/>
      <c r="N21" s="5"/>
      <c r="O21" s="5"/>
      <c r="P21" s="5"/>
      <c r="Q21" s="9"/>
      <c r="R21" s="9"/>
      <c r="S21" s="9"/>
      <c r="T21" s="9"/>
      <c r="U21" s="9"/>
      <c r="V21" s="9"/>
      <c r="W21" s="9"/>
      <c r="X21" s="9"/>
      <c r="Y21" s="9"/>
      <c r="Z21" s="9"/>
      <c r="AA21" s="9"/>
      <c r="AB21" s="9"/>
      <c r="AC21" s="9"/>
      <c r="AD21" s="9"/>
      <c r="AE21" s="9"/>
      <c r="AF21" s="9"/>
      <c r="AG21" s="9"/>
    </row>
    <row r="22" spans="1:33"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row>
    <row r="23" spans="1:33"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row>
    <row r="24" spans="1:33"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row>
    <row r="25" spans="1:33"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row>
    <row r="26" spans="1:33"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row>
    <row r="27" spans="1:33"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row>
    <row r="28" spans="1:33"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row>
    <row r="29" spans="1:33"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row>
    <row r="30" spans="1:33"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row r="69" spans="1:33" x14ac:dyDescent="0.3">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row>
    <row r="70" spans="1:33" x14ac:dyDescent="0.3">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row>
    <row r="71" spans="1:33" x14ac:dyDescent="0.3">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row>
    <row r="72" spans="1:33" x14ac:dyDescent="0.3">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row>
    <row r="73" spans="1:33" x14ac:dyDescent="0.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row>
    <row r="74" spans="1:33" x14ac:dyDescent="0.3">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row>
    <row r="75" spans="1:33" x14ac:dyDescent="0.3">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row>
    <row r="76" spans="1:33" x14ac:dyDescent="0.3">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row>
    <row r="77" spans="1:33" x14ac:dyDescent="0.3">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1:33" x14ac:dyDescent="0.3">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1:33" x14ac:dyDescent="0.3">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row>
    <row r="80" spans="1:33" x14ac:dyDescent="0.3">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row>
    <row r="81" spans="1:33" x14ac:dyDescent="0.3">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row>
    <row r="82" spans="1:33" x14ac:dyDescent="0.3">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row>
    <row r="83" spans="1:33" x14ac:dyDescent="0.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row>
    <row r="84" spans="1:33" x14ac:dyDescent="0.3">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row>
    <row r="85" spans="1:33" x14ac:dyDescent="0.3">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row>
    <row r="86" spans="1:33" x14ac:dyDescent="0.3">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row>
    <row r="87" spans="1:33" x14ac:dyDescent="0.3">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row>
    <row r="88" spans="1:33" x14ac:dyDescent="0.3">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row>
    <row r="89" spans="1:33" x14ac:dyDescent="0.3">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row>
    <row r="90" spans="1:33" x14ac:dyDescent="0.3">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row>
    <row r="91" spans="1:33" x14ac:dyDescent="0.3">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row>
    <row r="92" spans="1:33" x14ac:dyDescent="0.3">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row>
    <row r="93" spans="1:33" x14ac:dyDescent="0.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row>
    <row r="94" spans="1:33"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row>
    <row r="95" spans="1:33"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row>
    <row r="96" spans="1:33"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row>
    <row r="97" spans="1:33"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row>
    <row r="98" spans="1:33"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row>
    <row r="99" spans="1:33"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row>
    <row r="100" spans="1:33"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row>
    <row r="101" spans="1:33"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row>
    <row r="102" spans="1:33"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row>
    <row r="103" spans="1:33"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row>
    <row r="104" spans="1:33"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row>
    <row r="105" spans="1:33"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row>
    <row r="106" spans="1:33"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row>
    <row r="107" spans="1:33"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row>
    <row r="108" spans="1:33"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row>
    <row r="109" spans="1:33"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row>
    <row r="110" spans="1:33"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row>
    <row r="111" spans="1:33"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row>
    <row r="112" spans="1:33"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row>
    <row r="113" spans="1:33"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row>
    <row r="114" spans="1:33"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row>
  </sheetData>
  <mergeCells count="13">
    <mergeCell ref="D17:N17"/>
    <mergeCell ref="D11:N11"/>
    <mergeCell ref="D12:N12"/>
    <mergeCell ref="D13:N13"/>
    <mergeCell ref="D14:N14"/>
    <mergeCell ref="D15:N15"/>
    <mergeCell ref="D16:N16"/>
    <mergeCell ref="D10:N10"/>
    <mergeCell ref="B3:O3"/>
    <mergeCell ref="H5:K5"/>
    <mergeCell ref="D7:N7"/>
    <mergeCell ref="D8:N8"/>
    <mergeCell ref="D9:N9"/>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5"/>
  <dimension ref="A1:P26"/>
  <sheetViews>
    <sheetView workbookViewId="0">
      <selection activeCell="B3" sqref="B3:O3"/>
    </sheetView>
  </sheetViews>
  <sheetFormatPr defaultRowHeight="14.4" x14ac:dyDescent="0.3"/>
  <cols>
    <col min="1" max="1" width="3.44140625" customWidth="1"/>
    <col min="2" max="2" width="13.44140625" customWidth="1"/>
    <col min="16" max="16" width="4.44140625" customWidth="1"/>
  </cols>
  <sheetData>
    <row r="1" spans="1:16" x14ac:dyDescent="0.3">
      <c r="A1" s="2"/>
      <c r="B1" s="2"/>
      <c r="C1" s="2"/>
      <c r="D1" s="2"/>
      <c r="E1" s="2"/>
      <c r="F1" s="2"/>
      <c r="G1" s="2"/>
      <c r="H1" s="2"/>
      <c r="I1" s="2"/>
      <c r="J1" s="2"/>
      <c r="K1" s="2"/>
      <c r="L1" s="2"/>
      <c r="M1" s="2"/>
      <c r="N1" s="2"/>
      <c r="O1" s="2"/>
      <c r="P1" s="2"/>
    </row>
    <row r="2" spans="1:16" x14ac:dyDescent="0.3">
      <c r="A2" s="2"/>
      <c r="B2" s="1"/>
      <c r="C2" s="1"/>
      <c r="D2" s="1"/>
      <c r="E2" s="1"/>
      <c r="F2" s="1"/>
      <c r="G2" s="1"/>
      <c r="H2" s="1"/>
      <c r="I2" s="1"/>
      <c r="J2" s="1"/>
      <c r="K2" s="1"/>
      <c r="L2" s="1"/>
      <c r="M2" s="1"/>
      <c r="N2" s="1"/>
      <c r="O2" s="1"/>
      <c r="P2" s="2"/>
    </row>
    <row r="3" spans="1:16" ht="26.25" customHeight="1" x14ac:dyDescent="0.3">
      <c r="A3" s="2"/>
      <c r="B3" s="341" t="s">
        <v>109</v>
      </c>
      <c r="C3" s="341"/>
      <c r="D3" s="341"/>
      <c r="E3" s="341"/>
      <c r="F3" s="341"/>
      <c r="G3" s="341"/>
      <c r="H3" s="341"/>
      <c r="I3" s="341"/>
      <c r="J3" s="341"/>
      <c r="K3" s="341"/>
      <c r="L3" s="341"/>
      <c r="M3" s="341"/>
      <c r="N3" s="341"/>
      <c r="O3" s="341"/>
      <c r="P3" s="2"/>
    </row>
    <row r="4" spans="1:16" x14ac:dyDescent="0.3">
      <c r="A4" s="2"/>
      <c r="B4" s="1"/>
      <c r="C4" s="1"/>
      <c r="D4" s="1"/>
      <c r="E4" s="1"/>
      <c r="F4" s="1"/>
      <c r="G4" s="1"/>
      <c r="H4" s="1"/>
      <c r="I4" s="1"/>
      <c r="J4" s="1"/>
      <c r="K4" s="1"/>
      <c r="L4" s="1"/>
      <c r="M4" s="1"/>
      <c r="N4" s="1"/>
      <c r="O4" s="1"/>
      <c r="P4" s="2"/>
    </row>
    <row r="5" spans="1:16" x14ac:dyDescent="0.3">
      <c r="A5" s="2"/>
      <c r="B5" s="26" t="s">
        <v>151</v>
      </c>
      <c r="C5" s="28"/>
      <c r="D5" s="1"/>
      <c r="E5" s="1"/>
      <c r="F5" s="1"/>
      <c r="G5" s="1"/>
      <c r="H5" s="1"/>
      <c r="I5" s="1"/>
      <c r="J5" s="1"/>
      <c r="K5" s="1"/>
      <c r="L5" s="1"/>
      <c r="M5" s="1"/>
      <c r="N5" s="1"/>
      <c r="O5" s="1"/>
      <c r="P5" s="2"/>
    </row>
    <row r="6" spans="1:16" x14ac:dyDescent="0.3">
      <c r="A6" s="2"/>
      <c r="B6" s="26" t="s">
        <v>305</v>
      </c>
      <c r="C6" s="28"/>
      <c r="D6" s="1"/>
      <c r="E6" s="1"/>
      <c r="F6" s="1"/>
      <c r="G6" s="1"/>
      <c r="H6" s="1"/>
      <c r="I6" s="1"/>
      <c r="J6" s="1"/>
      <c r="K6" s="1"/>
      <c r="L6" s="1"/>
      <c r="M6" s="1"/>
      <c r="N6" s="1"/>
      <c r="O6" s="1"/>
      <c r="P6" s="2"/>
    </row>
    <row r="7" spans="1:16" x14ac:dyDescent="0.3">
      <c r="A7" s="2"/>
      <c r="B7" s="1"/>
      <c r="C7" s="1"/>
      <c r="D7" s="1"/>
      <c r="E7" s="1"/>
      <c r="F7" s="1"/>
      <c r="G7" s="1"/>
      <c r="H7" s="1"/>
      <c r="I7" s="1"/>
      <c r="J7" s="1"/>
      <c r="K7" s="1"/>
      <c r="L7" s="1"/>
      <c r="M7" s="1"/>
      <c r="N7" s="1"/>
      <c r="O7" s="1"/>
      <c r="P7" s="2"/>
    </row>
    <row r="8" spans="1:16" x14ac:dyDescent="0.3">
      <c r="A8" s="2"/>
      <c r="B8" s="1"/>
      <c r="C8" s="350" t="str">
        <f>INTRAKURIKULER!$D$9</f>
        <v>PENDIDIKAN AGAMA ISLAM DAN BUDI PEKERTI</v>
      </c>
      <c r="D8" s="350"/>
      <c r="E8" s="350"/>
      <c r="F8" s="1"/>
      <c r="G8" s="351" t="str">
        <f>INTRAKURIKULER!D14</f>
        <v>ILMU PENGETAHUAN SOSIAL</v>
      </c>
      <c r="H8" s="352"/>
      <c r="I8" s="353"/>
      <c r="J8" s="1"/>
      <c r="K8" s="351" t="str">
        <f>INTRAKURIKULER!D19</f>
        <v>BUDAYA MELAYU RIAU</v>
      </c>
      <c r="L8" s="352"/>
      <c r="M8" s="353"/>
      <c r="N8" s="1"/>
      <c r="O8" s="1"/>
      <c r="P8" s="2"/>
    </row>
    <row r="9" spans="1:16" x14ac:dyDescent="0.3">
      <c r="A9" s="2"/>
      <c r="B9" s="1"/>
      <c r="C9" s="350"/>
      <c r="D9" s="350"/>
      <c r="E9" s="350"/>
      <c r="F9" s="1"/>
      <c r="G9" s="354"/>
      <c r="H9" s="355"/>
      <c r="I9" s="356"/>
      <c r="J9" s="1"/>
      <c r="K9" s="354"/>
      <c r="L9" s="355"/>
      <c r="M9" s="356"/>
      <c r="N9" s="1"/>
      <c r="O9" s="1"/>
      <c r="P9" s="2"/>
    </row>
    <row r="10" spans="1:16" x14ac:dyDescent="0.3">
      <c r="A10" s="2"/>
      <c r="B10" s="1"/>
      <c r="C10" s="1"/>
      <c r="D10" s="1"/>
      <c r="E10" s="1"/>
      <c r="F10" s="1"/>
      <c r="G10" s="1"/>
      <c r="H10" s="1"/>
      <c r="I10" s="1"/>
      <c r="J10" s="1"/>
      <c r="K10" s="1"/>
      <c r="L10" s="1"/>
      <c r="M10" s="1"/>
      <c r="N10" s="1"/>
      <c r="O10" s="1"/>
      <c r="P10" s="2"/>
    </row>
    <row r="11" spans="1:16" x14ac:dyDescent="0.3">
      <c r="A11" s="2"/>
      <c r="B11" s="1"/>
      <c r="C11" s="351" t="str">
        <f>INTRAKURIKULER!$D$10</f>
        <v>PPKN</v>
      </c>
      <c r="D11" s="352"/>
      <c r="E11" s="353"/>
      <c r="F11" s="1"/>
      <c r="G11" s="351" t="str">
        <f>INTRAKURIKULER!D15</f>
        <v>BAHASA INGGRIS</v>
      </c>
      <c r="H11" s="352"/>
      <c r="I11" s="353"/>
      <c r="J11" s="1"/>
      <c r="K11" s="351" t="str">
        <f>INTRAKURIKULER!D20</f>
        <v>SEJARAH KEBUDAYAAN ISLAM</v>
      </c>
      <c r="L11" s="352"/>
      <c r="M11" s="353"/>
      <c r="N11" s="1"/>
      <c r="O11" s="1"/>
      <c r="P11" s="2"/>
    </row>
    <row r="12" spans="1:16" x14ac:dyDescent="0.3">
      <c r="A12" s="2"/>
      <c r="B12" s="1"/>
      <c r="C12" s="354"/>
      <c r="D12" s="355"/>
      <c r="E12" s="356"/>
      <c r="F12" s="1"/>
      <c r="G12" s="354"/>
      <c r="H12" s="355"/>
      <c r="I12" s="356"/>
      <c r="J12" s="1"/>
      <c r="K12" s="354"/>
      <c r="L12" s="355"/>
      <c r="M12" s="356"/>
      <c r="N12" s="1"/>
      <c r="O12" s="1"/>
      <c r="P12" s="2"/>
    </row>
    <row r="13" spans="1:16" x14ac:dyDescent="0.3">
      <c r="A13" s="2"/>
      <c r="B13" s="1"/>
      <c r="C13" s="1"/>
      <c r="D13" s="1"/>
      <c r="E13" s="1"/>
      <c r="F13" s="1"/>
      <c r="G13" s="1"/>
      <c r="H13" s="1"/>
      <c r="I13" s="1"/>
      <c r="J13" s="1"/>
      <c r="K13" s="1"/>
      <c r="L13" s="1"/>
      <c r="M13" s="1"/>
      <c r="N13" s="1"/>
      <c r="O13" s="1"/>
      <c r="P13" s="2"/>
    </row>
    <row r="14" spans="1:16" x14ac:dyDescent="0.3">
      <c r="A14" s="2"/>
      <c r="B14" s="1"/>
      <c r="C14" s="351" t="str">
        <f>INTRAKURIKULER!$D$11</f>
        <v>BAHASA INDONESIA</v>
      </c>
      <c r="D14" s="352"/>
      <c r="E14" s="353"/>
      <c r="F14" s="1"/>
      <c r="G14" s="351" t="str">
        <f>INTRAKURIKULER!D16</f>
        <v>PJOK</v>
      </c>
      <c r="H14" s="352"/>
      <c r="I14" s="353"/>
      <c r="J14" s="1"/>
      <c r="K14" s="351" t="str">
        <f>INTRAKURIKULER!D21</f>
        <v>AKIDAH AKHLAK</v>
      </c>
      <c r="L14" s="352"/>
      <c r="M14" s="353"/>
      <c r="N14" s="1"/>
      <c r="O14" s="1"/>
      <c r="P14" s="2"/>
    </row>
    <row r="15" spans="1:16" x14ac:dyDescent="0.3">
      <c r="A15" s="2"/>
      <c r="B15" s="1"/>
      <c r="C15" s="354"/>
      <c r="D15" s="355"/>
      <c r="E15" s="356"/>
      <c r="F15" s="1"/>
      <c r="G15" s="354"/>
      <c r="H15" s="355"/>
      <c r="I15" s="356"/>
      <c r="J15" s="1"/>
      <c r="K15" s="354"/>
      <c r="L15" s="355"/>
      <c r="M15" s="356"/>
      <c r="N15" s="1"/>
      <c r="O15" s="1"/>
      <c r="P15" s="2"/>
    </row>
    <row r="16" spans="1:16" x14ac:dyDescent="0.3">
      <c r="A16" s="2"/>
      <c r="B16" s="1"/>
      <c r="C16" s="1"/>
      <c r="D16" s="1"/>
      <c r="E16" s="1"/>
      <c r="F16" s="1"/>
      <c r="G16" s="1"/>
      <c r="H16" s="1"/>
      <c r="I16" s="1"/>
      <c r="J16" s="1"/>
      <c r="K16" s="1"/>
      <c r="L16" s="1"/>
      <c r="M16" s="1"/>
      <c r="N16" s="1"/>
      <c r="O16" s="1"/>
      <c r="P16" s="2"/>
    </row>
    <row r="17" spans="1:16" x14ac:dyDescent="0.3">
      <c r="A17" s="2"/>
      <c r="B17" s="1"/>
      <c r="C17" s="351" t="str">
        <f>INTRAKURIKULER!$D$12</f>
        <v>MATEMATIKA</v>
      </c>
      <c r="D17" s="352"/>
      <c r="E17" s="353"/>
      <c r="F17" s="1"/>
      <c r="G17" s="351" t="str">
        <f>INTRAKURIKULER!D17</f>
        <v>INFORMATIKA</v>
      </c>
      <c r="H17" s="352"/>
      <c r="I17" s="353"/>
      <c r="J17" s="1"/>
      <c r="K17" s="351" t="str">
        <f>INTRAKURIKULER!D22</f>
        <v>BAHASA ARAB</v>
      </c>
      <c r="L17" s="352"/>
      <c r="M17" s="353"/>
      <c r="N17" s="1"/>
      <c r="O17" s="1"/>
      <c r="P17" s="2"/>
    </row>
    <row r="18" spans="1:16" x14ac:dyDescent="0.3">
      <c r="A18" s="2"/>
      <c r="B18" s="1"/>
      <c r="C18" s="354"/>
      <c r="D18" s="355"/>
      <c r="E18" s="356"/>
      <c r="F18" s="1"/>
      <c r="G18" s="354"/>
      <c r="H18" s="355"/>
      <c r="I18" s="356"/>
      <c r="J18" s="1"/>
      <c r="K18" s="354"/>
      <c r="L18" s="355"/>
      <c r="M18" s="356"/>
      <c r="N18" s="1"/>
      <c r="O18" s="1"/>
      <c r="P18" s="2"/>
    </row>
    <row r="19" spans="1:16" x14ac:dyDescent="0.3">
      <c r="A19" s="2"/>
      <c r="B19" s="1"/>
      <c r="C19" s="1"/>
      <c r="D19" s="1"/>
      <c r="E19" s="1"/>
      <c r="F19" s="1"/>
      <c r="G19" s="26"/>
      <c r="H19" s="26"/>
      <c r="I19" s="26"/>
      <c r="J19" s="1"/>
      <c r="K19" s="1"/>
      <c r="L19" s="1"/>
      <c r="M19" s="1"/>
      <c r="N19" s="1"/>
      <c r="O19" s="1"/>
      <c r="P19" s="2"/>
    </row>
    <row r="20" spans="1:16" x14ac:dyDescent="0.3">
      <c r="A20" s="2"/>
      <c r="B20" s="1"/>
      <c r="C20" s="351" t="str">
        <f>INTRAKURIKULER!$D$13</f>
        <v>ILMU PENGETAHUAN ALAM</v>
      </c>
      <c r="D20" s="352"/>
      <c r="E20" s="353"/>
      <c r="F20" s="1"/>
      <c r="G20" s="351" t="str">
        <f>INTRAKURIKULER!D18</f>
        <v>SENI TARI</v>
      </c>
      <c r="H20" s="352"/>
      <c r="I20" s="353"/>
      <c r="J20" s="1"/>
      <c r="K20" s="351" t="str">
        <f>INTRAKURIKULER!D23</f>
        <v>TAHFIDZUL QU'RAN</v>
      </c>
      <c r="L20" s="352"/>
      <c r="M20" s="353"/>
      <c r="N20" s="1"/>
      <c r="O20" s="1"/>
      <c r="P20" s="2"/>
    </row>
    <row r="21" spans="1:16" x14ac:dyDescent="0.3">
      <c r="A21" s="2"/>
      <c r="B21" s="1"/>
      <c r="C21" s="354"/>
      <c r="D21" s="355"/>
      <c r="E21" s="356"/>
      <c r="F21" s="1"/>
      <c r="G21" s="354"/>
      <c r="H21" s="355"/>
      <c r="I21" s="356"/>
      <c r="J21" s="1"/>
      <c r="K21" s="354"/>
      <c r="L21" s="355"/>
      <c r="M21" s="356"/>
      <c r="N21" s="1"/>
      <c r="O21" s="1"/>
      <c r="P21" s="2"/>
    </row>
    <row r="22" spans="1:16" x14ac:dyDescent="0.3">
      <c r="A22" s="2"/>
      <c r="B22" s="1"/>
      <c r="C22" s="1"/>
      <c r="D22" s="1"/>
      <c r="E22" s="1"/>
      <c r="F22" s="1"/>
      <c r="G22" s="1"/>
      <c r="H22" s="1"/>
      <c r="I22" s="1"/>
      <c r="J22" s="1"/>
      <c r="K22" s="1"/>
      <c r="L22" s="1"/>
      <c r="M22" s="1"/>
      <c r="N22" s="1"/>
      <c r="O22" s="1"/>
      <c r="P22" s="2"/>
    </row>
    <row r="23" spans="1:16" x14ac:dyDescent="0.3">
      <c r="A23" s="2"/>
      <c r="B23" s="1"/>
      <c r="C23" s="1"/>
      <c r="D23" s="1"/>
      <c r="E23" s="1"/>
      <c r="F23" s="1"/>
      <c r="G23" s="1"/>
      <c r="H23" s="1"/>
      <c r="I23" s="1"/>
      <c r="J23" s="1"/>
      <c r="K23" s="1"/>
      <c r="L23" s="1"/>
      <c r="M23" s="1"/>
      <c r="N23" s="1"/>
      <c r="O23" s="1"/>
      <c r="P23" s="2"/>
    </row>
    <row r="24" spans="1:16" x14ac:dyDescent="0.3">
      <c r="A24" s="2"/>
      <c r="B24" s="1"/>
      <c r="C24" s="1"/>
      <c r="D24" s="1"/>
      <c r="E24" s="1"/>
      <c r="F24" s="1"/>
      <c r="G24" s="1"/>
      <c r="H24" s="1"/>
      <c r="I24" s="1"/>
      <c r="J24" s="1"/>
      <c r="K24" s="1"/>
      <c r="L24" s="1"/>
      <c r="M24" s="1"/>
      <c r="N24" s="1"/>
      <c r="O24" s="1"/>
      <c r="P24" s="2"/>
    </row>
    <row r="25" spans="1:16" x14ac:dyDescent="0.3">
      <c r="A25" s="2"/>
      <c r="B25" s="1"/>
      <c r="C25" s="1"/>
      <c r="D25" s="1"/>
      <c r="E25" s="1"/>
      <c r="F25" s="1"/>
      <c r="G25" s="1"/>
      <c r="H25" s="1"/>
      <c r="I25" s="1"/>
      <c r="J25" s="1"/>
      <c r="K25" s="1"/>
      <c r="L25" s="1"/>
      <c r="M25" s="1"/>
      <c r="N25" s="1"/>
      <c r="O25" s="1"/>
      <c r="P25" s="2"/>
    </row>
    <row r="26" spans="1:16" x14ac:dyDescent="0.3">
      <c r="A26" s="2"/>
      <c r="B26" s="1"/>
      <c r="C26" s="1"/>
      <c r="D26" s="1"/>
      <c r="E26" s="1"/>
      <c r="F26" s="1"/>
      <c r="G26" s="1"/>
      <c r="H26" s="1"/>
      <c r="I26" s="1"/>
      <c r="J26" s="1"/>
      <c r="K26" s="1"/>
      <c r="L26" s="1"/>
      <c r="M26" s="1"/>
      <c r="N26" s="1"/>
      <c r="O26" s="1"/>
      <c r="P26" s="2"/>
    </row>
  </sheetData>
  <sheetProtection formatCells="0" formatColumns="0" formatRows="0" deleteColumns="0" deleteRows="0"/>
  <mergeCells count="16">
    <mergeCell ref="C20:E21"/>
    <mergeCell ref="G20:I21"/>
    <mergeCell ref="K20:M21"/>
    <mergeCell ref="C14:E15"/>
    <mergeCell ref="G14:I15"/>
    <mergeCell ref="K14:M15"/>
    <mergeCell ref="C17:E18"/>
    <mergeCell ref="G17:I18"/>
    <mergeCell ref="K17:M18"/>
    <mergeCell ref="B3:O3"/>
    <mergeCell ref="C8:E9"/>
    <mergeCell ref="G8:I9"/>
    <mergeCell ref="K8:M9"/>
    <mergeCell ref="C11:E12"/>
    <mergeCell ref="G11:I12"/>
    <mergeCell ref="K11:M12"/>
  </mergeCells>
  <hyperlinks>
    <hyperlink ref="C8:E9" location="'F1'!A1" display="'F1'!A1" xr:uid="{00000000-0004-0000-2100-000000000000}"/>
    <hyperlink ref="C11:E12" location="'F2'!A1" display="'F2'!A1" xr:uid="{00000000-0004-0000-2100-000001000000}"/>
    <hyperlink ref="C14:E15" location="'F3'!A1" display="'F3'!A1" xr:uid="{00000000-0004-0000-2100-000002000000}"/>
    <hyperlink ref="C17:E18" location="'F4'!A1" display="'F4'!A1" xr:uid="{00000000-0004-0000-2100-000003000000}"/>
    <hyperlink ref="C20:E21" location="'F5'!A1" display="'F5'!A1" xr:uid="{00000000-0004-0000-2100-000004000000}"/>
    <hyperlink ref="G8:I9" location="'F6'!A1" display="'F6'!A1" xr:uid="{00000000-0004-0000-2100-000005000000}"/>
    <hyperlink ref="G11:I12" location="'F7'!A1" display="'F7'!A1" xr:uid="{00000000-0004-0000-2100-000006000000}"/>
    <hyperlink ref="G14:I15" location="'F8'!A1" display="'F8'!A1" xr:uid="{00000000-0004-0000-2100-000007000000}"/>
    <hyperlink ref="G17:I18" location="'F9'!A1" display="'F9'!A1" xr:uid="{00000000-0004-0000-2100-000008000000}"/>
    <hyperlink ref="G20:I21" location="'F10'!A1" display="'F10'!A1" xr:uid="{00000000-0004-0000-2100-000009000000}"/>
    <hyperlink ref="K8:M9" location="'F11'!A1" display="'F11'!A1" xr:uid="{00000000-0004-0000-2100-00000A000000}"/>
    <hyperlink ref="K11:M12" location="'F12'!A1" display="'F12'!A1" xr:uid="{00000000-0004-0000-2100-00000B000000}"/>
    <hyperlink ref="K14:M15" location="'F13'!A1" display="'F13'!A1" xr:uid="{00000000-0004-0000-2100-00000C000000}"/>
    <hyperlink ref="K17:M18" location="'F14'!A1" display="'F14'!A1" xr:uid="{00000000-0004-0000-2100-00000D000000}"/>
    <hyperlink ref="K20:M21" location="'F15'!A1" display="'F15'!A1" xr:uid="{00000000-0004-0000-2100-00000E000000}"/>
  </hyperlinks>
  <pageMargins left="0.7" right="0.7" top="0.75" bottom="0.75" header="0.3" footer="0.3"/>
  <pageSetup paperSize="9" orientation="portrait" horizontalDpi="0"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6"/>
  <dimension ref="A1:GM130"/>
  <sheetViews>
    <sheetView zoomScale="93" zoomScaleNormal="93" workbookViewId="0"/>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88671875" style="36" customWidth="1"/>
    <col min="25" max="54" width="4" style="36" customWidth="1"/>
    <col min="55" max="56" width="29.664062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70" width="9.109375" style="36" hidden="1" customWidth="1"/>
    <col min="171"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"&amp;INTRAKURIKULER!D9</f>
        <v>MATA PELAJARAN : PENDIDIKAN AGAMA ISLAM DAN BUDI PEKERTI</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149">
        <v>1</v>
      </c>
      <c r="D12" s="149">
        <v>2</v>
      </c>
      <c r="E12" s="149">
        <v>3</v>
      </c>
      <c r="F12" s="149">
        <v>4</v>
      </c>
      <c r="G12" s="149">
        <v>5</v>
      </c>
      <c r="H12" s="149">
        <v>6</v>
      </c>
      <c r="I12" s="149">
        <v>7</v>
      </c>
      <c r="J12" s="149">
        <v>8</v>
      </c>
      <c r="K12" s="149">
        <v>9</v>
      </c>
      <c r="L12" s="149">
        <v>10</v>
      </c>
      <c r="M12" s="149">
        <v>11</v>
      </c>
      <c r="N12" s="149">
        <v>12</v>
      </c>
      <c r="O12" s="149">
        <v>13</v>
      </c>
      <c r="P12" s="149">
        <v>14</v>
      </c>
      <c r="Q12" s="149">
        <v>15</v>
      </c>
      <c r="R12" s="149">
        <v>16</v>
      </c>
      <c r="S12" s="149">
        <v>17</v>
      </c>
      <c r="T12" s="149">
        <v>18</v>
      </c>
      <c r="U12" s="149">
        <v>19</v>
      </c>
      <c r="V12" s="149">
        <v>20</v>
      </c>
      <c r="W12" s="149">
        <v>21</v>
      </c>
      <c r="X12" s="149">
        <v>22</v>
      </c>
      <c r="Y12" s="149">
        <v>23</v>
      </c>
      <c r="Z12" s="149">
        <v>24</v>
      </c>
      <c r="AA12" s="149">
        <v>25</v>
      </c>
      <c r="AB12" s="149">
        <v>26</v>
      </c>
      <c r="AC12" s="149">
        <v>27</v>
      </c>
      <c r="AD12" s="149">
        <v>28</v>
      </c>
      <c r="AE12" s="149">
        <v>29</v>
      </c>
      <c r="AF12" s="149">
        <v>30</v>
      </c>
      <c r="AG12" s="149">
        <v>31</v>
      </c>
      <c r="AH12" s="149">
        <v>32</v>
      </c>
      <c r="AI12" s="149">
        <v>33</v>
      </c>
      <c r="AJ12" s="149">
        <v>34</v>
      </c>
      <c r="AK12" s="149">
        <v>35</v>
      </c>
      <c r="AL12" s="149">
        <v>36</v>
      </c>
      <c r="AM12" s="149">
        <v>37</v>
      </c>
      <c r="AN12" s="149">
        <v>38</v>
      </c>
      <c r="AO12" s="149">
        <v>39</v>
      </c>
      <c r="AP12" s="149">
        <v>40</v>
      </c>
      <c r="AQ12" s="149">
        <v>41</v>
      </c>
      <c r="AR12" s="149">
        <v>42</v>
      </c>
      <c r="AS12" s="149">
        <v>43</v>
      </c>
      <c r="AT12" s="149">
        <v>44</v>
      </c>
      <c r="AU12" s="149">
        <v>45</v>
      </c>
      <c r="AV12" s="149">
        <v>46</v>
      </c>
      <c r="AW12" s="149">
        <v>47</v>
      </c>
      <c r="AX12" s="149">
        <v>48</v>
      </c>
      <c r="AY12" s="149">
        <v>49</v>
      </c>
      <c r="AZ12" s="149">
        <v>50</v>
      </c>
      <c r="BA12" s="149">
        <v>51</v>
      </c>
      <c r="BB12" s="149">
        <v>52</v>
      </c>
      <c r="BC12" s="149">
        <v>53</v>
      </c>
      <c r="BD12" s="149">
        <v>54</v>
      </c>
      <c r="BE12" s="35"/>
      <c r="BF12" s="44"/>
      <c r="BG12" s="44">
        <v>1</v>
      </c>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1'!D8</f>
        <v>0</v>
      </c>
      <c r="F15" s="357"/>
      <c r="G15" s="357">
        <f>'TP 1'!D9</f>
        <v>0</v>
      </c>
      <c r="H15" s="357"/>
      <c r="I15" s="357">
        <f>'TP 1'!D10</f>
        <v>0</v>
      </c>
      <c r="J15" s="357"/>
      <c r="K15" s="357">
        <f>'TP 1'!D11</f>
        <v>0</v>
      </c>
      <c r="L15" s="357"/>
      <c r="M15" s="357">
        <f>'TP 1'!D12</f>
        <v>0</v>
      </c>
      <c r="N15" s="357"/>
      <c r="O15" s="357">
        <f>'TP 1'!D13</f>
        <v>0</v>
      </c>
      <c r="P15" s="357"/>
      <c r="Q15" s="357">
        <f>'TP 1'!D14</f>
        <v>0</v>
      </c>
      <c r="R15" s="357"/>
      <c r="S15" s="357">
        <f>'TP 1'!D15</f>
        <v>0</v>
      </c>
      <c r="T15" s="357"/>
      <c r="U15" s="357">
        <f>'TP 1'!D16</f>
        <v>0</v>
      </c>
      <c r="V15" s="357"/>
      <c r="W15" s="357">
        <f>'TP 1'!D17</f>
        <v>0</v>
      </c>
      <c r="X15" s="357"/>
      <c r="Y15" s="357">
        <f>'TP 1'!D18</f>
        <v>0</v>
      </c>
      <c r="Z15" s="357"/>
      <c r="AA15" s="357">
        <f>'TP 1'!D19</f>
        <v>0</v>
      </c>
      <c r="AB15" s="357"/>
      <c r="AC15" s="357">
        <f>'TP 1'!D20</f>
        <v>0</v>
      </c>
      <c r="AD15" s="357"/>
      <c r="AE15" s="357">
        <f>'TP 1'!D21</f>
        <v>0</v>
      </c>
      <c r="AF15" s="357"/>
      <c r="AG15" s="357">
        <f>'TP 1'!D22</f>
        <v>0</v>
      </c>
      <c r="AH15" s="357"/>
      <c r="AI15" s="357">
        <f>'TP 1'!D23</f>
        <v>0</v>
      </c>
      <c r="AJ15" s="357"/>
      <c r="AK15" s="357">
        <f>'TP 1'!D24</f>
        <v>0</v>
      </c>
      <c r="AL15" s="357"/>
      <c r="AM15" s="357">
        <f>'TP 1'!D25</f>
        <v>0</v>
      </c>
      <c r="AN15" s="357"/>
      <c r="AO15" s="357">
        <f>'TP 1'!D26</f>
        <v>0</v>
      </c>
      <c r="AP15" s="357"/>
      <c r="AQ15" s="357">
        <f>'TP 1'!D27</f>
        <v>0</v>
      </c>
      <c r="AR15" s="357"/>
      <c r="AS15" s="357">
        <f>'TP 1'!D28</f>
        <v>0</v>
      </c>
      <c r="AT15" s="357"/>
      <c r="AU15" s="357">
        <f>'TP 1'!D29</f>
        <v>0</v>
      </c>
      <c r="AV15" s="357"/>
      <c r="AW15" s="357">
        <f>'TP 1'!D30</f>
        <v>0</v>
      </c>
      <c r="AX15" s="357"/>
      <c r="AY15" s="357">
        <f>'TP 1'!D31</f>
        <v>0</v>
      </c>
      <c r="AZ15" s="357"/>
      <c r="BA15" s="357">
        <f>'TP 1'!D32</f>
        <v>0</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0</v>
      </c>
      <c r="DH15" s="44">
        <f>G15</f>
        <v>0</v>
      </c>
      <c r="DI15" s="44">
        <f>I15</f>
        <v>0</v>
      </c>
      <c r="DJ15" s="44">
        <f>K15</f>
        <v>0</v>
      </c>
      <c r="DK15" s="44">
        <f>M15</f>
        <v>0</v>
      </c>
      <c r="DL15" s="44">
        <f>O15</f>
        <v>0</v>
      </c>
      <c r="DM15" s="44">
        <f>Q15</f>
        <v>0</v>
      </c>
      <c r="DN15" s="44">
        <f>S15</f>
        <v>0</v>
      </c>
      <c r="DO15" s="44">
        <f>U15</f>
        <v>0</v>
      </c>
      <c r="DP15" s="44">
        <f>W15</f>
        <v>0</v>
      </c>
      <c r="DQ15" s="44">
        <f>Y15</f>
        <v>0</v>
      </c>
      <c r="DR15" s="44">
        <f>AA15</f>
        <v>0</v>
      </c>
      <c r="DS15" s="44">
        <f>AC15</f>
        <v>0</v>
      </c>
      <c r="DT15" s="44">
        <f>AE15</f>
        <v>0</v>
      </c>
      <c r="DU15" s="44">
        <f>AG15</f>
        <v>0</v>
      </c>
      <c r="DV15" s="44">
        <f>AI15</f>
        <v>0</v>
      </c>
      <c r="DW15" s="44">
        <f>AK15</f>
        <v>0</v>
      </c>
      <c r="DX15" s="44">
        <f>AM15</f>
        <v>0</v>
      </c>
      <c r="DY15" s="44">
        <f>AO15</f>
        <v>0</v>
      </c>
      <c r="DZ15" s="44">
        <f>AQ15</f>
        <v>0</v>
      </c>
      <c r="EA15" s="44">
        <f>AS15</f>
        <v>0</v>
      </c>
      <c r="EB15" s="44">
        <f>AU15</f>
        <v>0</v>
      </c>
      <c r="EC15" s="44">
        <f>AW15</f>
        <v>0</v>
      </c>
      <c r="ED15" s="44">
        <f>AY15</f>
        <v>0</v>
      </c>
      <c r="EE15" s="44">
        <f>BA15</f>
        <v>0</v>
      </c>
      <c r="EF15" s="44"/>
      <c r="EG15" s="44">
        <f>DG15</f>
        <v>0</v>
      </c>
      <c r="EH15" s="44">
        <f t="shared" ref="EH15:FE15" si="0">DH15</f>
        <v>0</v>
      </c>
      <c r="EI15" s="44">
        <f t="shared" si="0"/>
        <v>0</v>
      </c>
      <c r="EJ15" s="44">
        <f t="shared" si="0"/>
        <v>0</v>
      </c>
      <c r="EK15" s="44">
        <f t="shared" si="0"/>
        <v>0</v>
      </c>
      <c r="EL15" s="44">
        <f t="shared" si="0"/>
        <v>0</v>
      </c>
      <c r="EM15" s="44">
        <f t="shared" si="0"/>
        <v>0</v>
      </c>
      <c r="EN15" s="44">
        <f t="shared" si="0"/>
        <v>0</v>
      </c>
      <c r="EO15" s="44">
        <f t="shared" si="0"/>
        <v>0</v>
      </c>
      <c r="EP15" s="44">
        <f t="shared" si="0"/>
        <v>0</v>
      </c>
      <c r="EQ15" s="44">
        <f t="shared" si="0"/>
        <v>0</v>
      </c>
      <c r="ER15" s="44">
        <f t="shared" si="0"/>
        <v>0</v>
      </c>
      <c r="ES15" s="44">
        <f t="shared" si="0"/>
        <v>0</v>
      </c>
      <c r="ET15" s="44">
        <f t="shared" si="0"/>
        <v>0</v>
      </c>
      <c r="EU15" s="44">
        <f t="shared" si="0"/>
        <v>0</v>
      </c>
      <c r="EV15" s="44">
        <f t="shared" si="0"/>
        <v>0</v>
      </c>
      <c r="EW15" s="44">
        <f t="shared" si="0"/>
        <v>0</v>
      </c>
      <c r="EX15" s="44">
        <f t="shared" si="0"/>
        <v>0</v>
      </c>
      <c r="EY15" s="44">
        <f t="shared" si="0"/>
        <v>0</v>
      </c>
      <c r="EZ15" s="44">
        <f t="shared" si="0"/>
        <v>0</v>
      </c>
      <c r="FA15" s="44">
        <f t="shared" si="0"/>
        <v>0</v>
      </c>
      <c r="FB15" s="44">
        <f t="shared" si="0"/>
        <v>0</v>
      </c>
      <c r="FC15" s="44">
        <f t="shared" si="0"/>
        <v>0</v>
      </c>
      <c r="FD15" s="44">
        <f t="shared" si="0"/>
        <v>0</v>
      </c>
      <c r="FE15" s="44">
        <f t="shared" si="0"/>
        <v>0</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1" t="s">
        <v>139</v>
      </c>
      <c r="G16" s="40" t="s">
        <v>112</v>
      </c>
      <c r="H16" s="151" t="s">
        <v>139</v>
      </c>
      <c r="I16" s="40" t="s">
        <v>112</v>
      </c>
      <c r="J16" s="151" t="s">
        <v>139</v>
      </c>
      <c r="K16" s="40" t="s">
        <v>112</v>
      </c>
      <c r="L16" s="151" t="s">
        <v>139</v>
      </c>
      <c r="M16" s="40" t="s">
        <v>112</v>
      </c>
      <c r="N16" s="151" t="s">
        <v>139</v>
      </c>
      <c r="O16" s="40" t="s">
        <v>112</v>
      </c>
      <c r="P16" s="151" t="s">
        <v>139</v>
      </c>
      <c r="Q16" s="40" t="s">
        <v>112</v>
      </c>
      <c r="R16" s="151" t="s">
        <v>139</v>
      </c>
      <c r="S16" s="40" t="s">
        <v>112</v>
      </c>
      <c r="T16" s="151" t="s">
        <v>139</v>
      </c>
      <c r="U16" s="40" t="s">
        <v>112</v>
      </c>
      <c r="V16" s="151" t="s">
        <v>139</v>
      </c>
      <c r="W16" s="40" t="s">
        <v>112</v>
      </c>
      <c r="X16" s="151"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146">
        <v>1</v>
      </c>
      <c r="FH16" s="146">
        <v>2</v>
      </c>
      <c r="FI16" s="146">
        <v>3</v>
      </c>
      <c r="FJ16" s="146">
        <v>4</v>
      </c>
      <c r="FK16" s="146">
        <v>5</v>
      </c>
      <c r="FL16" s="146">
        <v>6</v>
      </c>
      <c r="FM16" s="146">
        <v>7</v>
      </c>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148"/>
      <c r="G17" s="41"/>
      <c r="H17" s="148"/>
      <c r="I17" s="41"/>
      <c r="J17" s="148"/>
      <c r="K17" s="41"/>
      <c r="L17" s="148"/>
      <c r="M17" s="41"/>
      <c r="N17" s="148"/>
      <c r="O17" s="41"/>
      <c r="P17" s="148"/>
      <c r="Q17" s="41"/>
      <c r="R17" s="148"/>
      <c r="S17" s="41"/>
      <c r="T17" s="148"/>
      <c r="U17" s="41"/>
      <c r="V17" s="148"/>
      <c r="W17" s="41"/>
      <c r="X17" s="148"/>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EE1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si="1"/>
        <v/>
      </c>
      <c r="DY17" s="44" t="str">
        <f t="shared" si="1"/>
        <v/>
      </c>
      <c r="DZ17" s="44" t="str">
        <f t="shared" si="1"/>
        <v/>
      </c>
      <c r="EA17" s="44" t="str">
        <f t="shared" si="1"/>
        <v/>
      </c>
      <c r="EB17" s="44" t="str">
        <f t="shared" si="1"/>
        <v/>
      </c>
      <c r="EC17" s="44" t="str">
        <f t="shared" si="1"/>
        <v/>
      </c>
      <c r="ED17" s="44" t="str">
        <f t="shared" si="1"/>
        <v/>
      </c>
      <c r="EE17" s="44" t="str">
        <f t="shared" si="1"/>
        <v/>
      </c>
      <c r="EF17" s="44"/>
      <c r="EG17" s="44" t="str">
        <f>IF(AND(BG17=1,CG17=0),EG$15&amp;", ","")</f>
        <v/>
      </c>
      <c r="EH17" s="44" t="str">
        <f t="shared" ref="EH17:FE17" si="2">IF(AND(BH17=1,CH17=0),EH$15&amp;", ","")</f>
        <v/>
      </c>
      <c r="EI17" s="44" t="str">
        <f t="shared" si="2"/>
        <v/>
      </c>
      <c r="EJ17" s="44" t="str">
        <f t="shared" si="2"/>
        <v/>
      </c>
      <c r="EK17" s="44" t="str">
        <f t="shared" si="2"/>
        <v/>
      </c>
      <c r="EL17" s="44" t="str">
        <f t="shared" si="2"/>
        <v/>
      </c>
      <c r="EM17" s="44" t="str">
        <f t="shared" si="2"/>
        <v/>
      </c>
      <c r="EN17" s="44" t="str">
        <f t="shared" si="2"/>
        <v/>
      </c>
      <c r="EO17" s="44" t="str">
        <f t="shared" si="2"/>
        <v/>
      </c>
      <c r="EP17" s="44" t="str">
        <f t="shared" si="2"/>
        <v/>
      </c>
      <c r="EQ17" s="44" t="str">
        <f t="shared" si="2"/>
        <v/>
      </c>
      <c r="ER17" s="44" t="str">
        <f t="shared" si="2"/>
        <v/>
      </c>
      <c r="ES17" s="44" t="str">
        <f t="shared" si="2"/>
        <v/>
      </c>
      <c r="ET17" s="44" t="str">
        <f t="shared" si="2"/>
        <v/>
      </c>
      <c r="EU17" s="44" t="str">
        <f t="shared" si="2"/>
        <v/>
      </c>
      <c r="EV17" s="44" t="str">
        <f t="shared" si="2"/>
        <v/>
      </c>
      <c r="EW17" s="44" t="str">
        <f t="shared" si="2"/>
        <v/>
      </c>
      <c r="EX17" s="44" t="str">
        <f t="shared" si="2"/>
        <v/>
      </c>
      <c r="EY17" s="44" t="str">
        <f t="shared" si="2"/>
        <v/>
      </c>
      <c r="EZ17" s="44" t="str">
        <f t="shared" si="2"/>
        <v/>
      </c>
      <c r="FA17" s="44" t="str">
        <f t="shared" si="2"/>
        <v/>
      </c>
      <c r="FB17" s="44" t="str">
        <f t="shared" si="2"/>
        <v/>
      </c>
      <c r="FC17" s="44" t="str">
        <f t="shared" si="2"/>
        <v/>
      </c>
      <c r="FD17" s="44" t="str">
        <f t="shared" si="2"/>
        <v/>
      </c>
      <c r="FE17" s="44" t="str">
        <f t="shared" si="2"/>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148"/>
      <c r="G18" s="41"/>
      <c r="H18" s="148"/>
      <c r="I18" s="41"/>
      <c r="J18" s="148"/>
      <c r="K18" s="41"/>
      <c r="L18" s="148"/>
      <c r="M18" s="41"/>
      <c r="N18" s="148"/>
      <c r="O18" s="41"/>
      <c r="P18" s="148"/>
      <c r="Q18" s="41"/>
      <c r="R18" s="148"/>
      <c r="S18" s="41"/>
      <c r="T18" s="148"/>
      <c r="U18" s="41"/>
      <c r="V18" s="148"/>
      <c r="W18" s="41"/>
      <c r="X18" s="148"/>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150" t="str">
        <f t="shared" ref="BC18:BC37" si="3">FG18</f>
        <v xml:space="preserve">Abil Juandika menunjukkan pemahaman dalam </v>
      </c>
      <c r="BD18" s="150" t="str">
        <f t="shared" ref="BD18:BD37" si="4">FJ18</f>
        <v xml:space="preserve">Abil Juandika membutuhkan bimbingan dalam </v>
      </c>
      <c r="BE18" s="35"/>
      <c r="BF18" s="44"/>
      <c r="BG18" s="44">
        <f t="shared" ref="BG18:BG37" si="5">F18</f>
        <v>0</v>
      </c>
      <c r="BH18" s="44">
        <f t="shared" ref="BH18:BH37" si="6">H18</f>
        <v>0</v>
      </c>
      <c r="BI18" s="44">
        <f t="shared" ref="BI18:BI37" si="7">J18</f>
        <v>0</v>
      </c>
      <c r="BJ18" s="44">
        <f t="shared" ref="BJ18:BJ37" si="8">L18</f>
        <v>0</v>
      </c>
      <c r="BK18" s="44">
        <f t="shared" ref="BK18:BK37" si="9">N18</f>
        <v>0</v>
      </c>
      <c r="BL18" s="44">
        <f t="shared" ref="BL18:BL37" si="10">P18</f>
        <v>0</v>
      </c>
      <c r="BM18" s="44">
        <f t="shared" ref="BM18:BM37" si="11">R18</f>
        <v>0</v>
      </c>
      <c r="BN18" s="44">
        <f t="shared" ref="BN18:BN37" si="12">T18</f>
        <v>0</v>
      </c>
      <c r="BO18" s="44">
        <f t="shared" ref="BO18:BO37" si="13">V18</f>
        <v>0</v>
      </c>
      <c r="BP18" s="44">
        <f t="shared" ref="BP18:BP37" si="14">X18</f>
        <v>0</v>
      </c>
      <c r="BQ18" s="44">
        <f t="shared" ref="BQ18:BQ37" si="15">Z18</f>
        <v>0</v>
      </c>
      <c r="BR18" s="44">
        <f t="shared" ref="BR18:BR37" si="16">AB18</f>
        <v>0</v>
      </c>
      <c r="BS18" s="44">
        <f t="shared" ref="BS18:BS37" si="17">AD18</f>
        <v>0</v>
      </c>
      <c r="BT18" s="44">
        <f t="shared" ref="BT18:BT37" si="18">AF18</f>
        <v>0</v>
      </c>
      <c r="BU18" s="44">
        <f t="shared" ref="BU18:BU37" si="19">AH18</f>
        <v>0</v>
      </c>
      <c r="BV18" s="44">
        <f t="shared" ref="BV18:BV37" si="20">AJ18</f>
        <v>0</v>
      </c>
      <c r="BW18" s="44">
        <f t="shared" ref="BW18:BW37" si="21">AL18</f>
        <v>0</v>
      </c>
      <c r="BX18" s="44">
        <f t="shared" ref="BX18:BX37" si="22">AN18</f>
        <v>0</v>
      </c>
      <c r="BY18" s="44">
        <f t="shared" ref="BY18:BY37" si="23">AP18</f>
        <v>0</v>
      </c>
      <c r="BZ18" s="44">
        <f t="shared" ref="BZ18:BZ37" si="24">AR18</f>
        <v>0</v>
      </c>
      <c r="CA18" s="44">
        <f t="shared" ref="CA18:CA37" si="25">AT18</f>
        <v>0</v>
      </c>
      <c r="CB18" s="44">
        <f t="shared" ref="CB18:CB37" si="26">AV18</f>
        <v>0</v>
      </c>
      <c r="CC18" s="44">
        <f t="shared" ref="CC18:CC37" si="27">AX18</f>
        <v>0</v>
      </c>
      <c r="CD18" s="44">
        <f t="shared" ref="CD18:CD37" si="28">AZ18</f>
        <v>0</v>
      </c>
      <c r="CE18" s="44">
        <f t="shared" ref="CE18:CE37" si="29">BB18</f>
        <v>0</v>
      </c>
      <c r="CF18" s="44"/>
      <c r="CG18" s="44">
        <f t="shared" ref="CG18:CG37" si="30">E18</f>
        <v>0</v>
      </c>
      <c r="CH18" s="44">
        <f t="shared" ref="CH18:CH37" si="31">G18</f>
        <v>0</v>
      </c>
      <c r="CI18" s="44">
        <f t="shared" ref="CI18:CI37" si="32">I18</f>
        <v>0</v>
      </c>
      <c r="CJ18" s="44">
        <f t="shared" ref="CJ18:CJ37" si="33">K18</f>
        <v>0</v>
      </c>
      <c r="CK18" s="44">
        <f t="shared" ref="CK18:CK37" si="34">M18</f>
        <v>0</v>
      </c>
      <c r="CL18" s="44">
        <f t="shared" ref="CL18:CL37" si="35">O18</f>
        <v>0</v>
      </c>
      <c r="CM18" s="44">
        <f t="shared" ref="CM18:CM37" si="36">Q18</f>
        <v>0</v>
      </c>
      <c r="CN18" s="44">
        <f t="shared" ref="CN18:CN37" si="37">S18</f>
        <v>0</v>
      </c>
      <c r="CO18" s="44">
        <f t="shared" ref="CO18:CO37" si="38">U18</f>
        <v>0</v>
      </c>
      <c r="CP18" s="44">
        <f t="shared" ref="CP18:CP37" si="39">W18</f>
        <v>0</v>
      </c>
      <c r="CQ18" s="44">
        <f t="shared" ref="CQ18:CQ37" si="40">Y18</f>
        <v>0</v>
      </c>
      <c r="CR18" s="44">
        <f t="shared" ref="CR18:CR37" si="41">AA18</f>
        <v>0</v>
      </c>
      <c r="CS18" s="44">
        <f t="shared" ref="CS18:CS37" si="42">AC18</f>
        <v>0</v>
      </c>
      <c r="CT18" s="44">
        <f t="shared" ref="CT18:CT37" si="43">AE18</f>
        <v>0</v>
      </c>
      <c r="CU18" s="44">
        <f t="shared" ref="CU18:CU37" si="44">AG18</f>
        <v>0</v>
      </c>
      <c r="CV18" s="44">
        <f t="shared" ref="CV18:CV37" si="45">AI18</f>
        <v>0</v>
      </c>
      <c r="CW18" s="44">
        <f t="shared" ref="CW18:CW37" si="46">AK18</f>
        <v>0</v>
      </c>
      <c r="CX18" s="44">
        <f t="shared" ref="CX18:CX37" si="47">AM18</f>
        <v>0</v>
      </c>
      <c r="CY18" s="44">
        <f t="shared" ref="CY18:CY37" si="48">AO18</f>
        <v>0</v>
      </c>
      <c r="CZ18" s="44">
        <f t="shared" ref="CZ18:CZ37" si="49">AQ18</f>
        <v>0</v>
      </c>
      <c r="DA18" s="44">
        <f t="shared" ref="DA18:DA37" si="50">AS18</f>
        <v>0</v>
      </c>
      <c r="DB18" s="44">
        <f t="shared" ref="DB18:DB37" si="51">AU18</f>
        <v>0</v>
      </c>
      <c r="DC18" s="44">
        <f t="shared" ref="DC18:DC37" si="52">AW18</f>
        <v>0</v>
      </c>
      <c r="DD18" s="44">
        <f t="shared" ref="DD18:DD37" si="53">AY18</f>
        <v>0</v>
      </c>
      <c r="DE18" s="44">
        <f t="shared" ref="DE18:DE37" si="54">BA18</f>
        <v>0</v>
      </c>
      <c r="DF18" s="44"/>
      <c r="DG18" s="44" t="str">
        <f t="shared" ref="DG18:DG37" si="55">IF(AND(BG18=1,CG18=1),DG$15&amp;", ","")</f>
        <v/>
      </c>
      <c r="DH18" s="44" t="str">
        <f t="shared" ref="DH18:DH37" si="56">IF(AND(BH18=1,CH18=1),DH$15&amp;", ","")</f>
        <v/>
      </c>
      <c r="DI18" s="44" t="str">
        <f t="shared" ref="DI18:DI37" si="57">IF(AND(BI18=1,CI18=1),DI$15&amp;", ","")</f>
        <v/>
      </c>
      <c r="DJ18" s="44" t="str">
        <f t="shared" ref="DJ18:DJ37" si="58">IF(AND(BJ18=1,CJ18=1),DJ$15&amp;", ","")</f>
        <v/>
      </c>
      <c r="DK18" s="44" t="str">
        <f t="shared" ref="DK18:DK37" si="59">IF(AND(BK18=1,CK18=1),DK$15&amp;", ","")</f>
        <v/>
      </c>
      <c r="DL18" s="44" t="str">
        <f t="shared" ref="DL18:DL37" si="60">IF(AND(BL18=1,CL18=1),DL$15&amp;", ","")</f>
        <v/>
      </c>
      <c r="DM18" s="44" t="str">
        <f t="shared" ref="DM18:DM37" si="61">IF(AND(BM18=1,CM18=1),DM$15&amp;", ","")</f>
        <v/>
      </c>
      <c r="DN18" s="44" t="str">
        <f t="shared" ref="DN18:DN37" si="62">IF(AND(BN18=1,CN18=1),DN$15&amp;", ","")</f>
        <v/>
      </c>
      <c r="DO18" s="44" t="str">
        <f t="shared" ref="DO18:DO37" si="63">IF(AND(BO18=1,CO18=1),DO$15&amp;", ","")</f>
        <v/>
      </c>
      <c r="DP18" s="44" t="str">
        <f t="shared" ref="DP18:DP37" si="64">IF(AND(BP18=1,CP18=1),DP$15&amp;", ","")</f>
        <v/>
      </c>
      <c r="DQ18" s="44" t="str">
        <f t="shared" ref="DQ18:DQ37" si="65">IF(AND(BQ18=1,CQ18=1),DQ$15&amp;", ","")</f>
        <v/>
      </c>
      <c r="DR18" s="44" t="str">
        <f t="shared" ref="DR18:DR37" si="66">IF(AND(BR18=1,CR18=1),DR$15&amp;", ","")</f>
        <v/>
      </c>
      <c r="DS18" s="44" t="str">
        <f t="shared" ref="DS18:DS37" si="67">IF(AND(BS18=1,CS18=1),DS$15&amp;", ","")</f>
        <v/>
      </c>
      <c r="DT18" s="44" t="str">
        <f t="shared" ref="DT18:DT37" si="68">IF(AND(BT18=1,CT18=1),DT$15&amp;", ","")</f>
        <v/>
      </c>
      <c r="DU18" s="44" t="str">
        <f t="shared" ref="DU18:DU37" si="69">IF(AND(BU18=1,CU18=1),DU$15&amp;", ","")</f>
        <v/>
      </c>
      <c r="DV18" s="44" t="str">
        <f t="shared" ref="DV18:DV37" si="70">IF(AND(BV18=1,CV18=1),DV$15&amp;", ","")</f>
        <v/>
      </c>
      <c r="DW18" s="44" t="str">
        <f t="shared" ref="DW18:DW37" si="71">IF(AND(BW18=1,CW18=1),DW$15&amp;", ","")</f>
        <v/>
      </c>
      <c r="DX18" s="44" t="str">
        <f t="shared" ref="DX18:DX37" si="72">IF(AND(BX18=1,CX18=1),DX$15&amp;", ","")</f>
        <v/>
      </c>
      <c r="DY18" s="44" t="str">
        <f t="shared" ref="DY18:DY37" si="73">IF(AND(BY18=1,CY18=1),DY$15&amp;", ","")</f>
        <v/>
      </c>
      <c r="DZ18" s="44" t="str">
        <f t="shared" ref="DZ18:DZ37" si="74">IF(AND(BZ18=1,CZ18=1),DZ$15&amp;", ","")</f>
        <v/>
      </c>
      <c r="EA18" s="44" t="str">
        <f t="shared" ref="EA18:EA37" si="75">IF(AND(CA18=1,DA18=1),EA$15&amp;", ","")</f>
        <v/>
      </c>
      <c r="EB18" s="44" t="str">
        <f t="shared" ref="EB18:EB37" si="76">IF(AND(CB18=1,DB18=1),EB$15&amp;", ","")</f>
        <v/>
      </c>
      <c r="EC18" s="44" t="str">
        <f t="shared" ref="EC18:EC37" si="77">IF(AND(CC18=1,DC18=1),EC$15&amp;", ","")</f>
        <v/>
      </c>
      <c r="ED18" s="44" t="str">
        <f t="shared" ref="ED18:ED37" si="78">IF(AND(CD18=1,DD18=1),ED$15&amp;", ","")</f>
        <v/>
      </c>
      <c r="EE18" s="44" t="str">
        <f t="shared" ref="EE18:EE37" si="79">IF(AND(CE18=1,DE18=1),EE$15&amp;", ","")</f>
        <v/>
      </c>
      <c r="EF18" s="44"/>
      <c r="EG18" s="44" t="str">
        <f t="shared" ref="EG18:EG37" si="80">IF(AND(BG18=1,CG18=0),EG$15&amp;", ","")</f>
        <v/>
      </c>
      <c r="EH18" s="44" t="str">
        <f t="shared" ref="EH18:EH37" si="81">IF(AND(BH18=1,CH18=0),EH$15&amp;", ","")</f>
        <v/>
      </c>
      <c r="EI18" s="44" t="str">
        <f t="shared" ref="EI18:EI37" si="82">IF(AND(BI18=1,CI18=0),EI$15&amp;", ","")</f>
        <v/>
      </c>
      <c r="EJ18" s="44" t="str">
        <f t="shared" ref="EJ18:EJ37" si="83">IF(AND(BJ18=1,CJ18=0),EJ$15&amp;", ","")</f>
        <v/>
      </c>
      <c r="EK18" s="44" t="str">
        <f t="shared" ref="EK18:EK37" si="84">IF(AND(BK18=1,CK18=0),EK$15&amp;", ","")</f>
        <v/>
      </c>
      <c r="EL18" s="44" t="str">
        <f t="shared" ref="EL18:EL37" si="85">IF(AND(BL18=1,CL18=0),EL$15&amp;", ","")</f>
        <v/>
      </c>
      <c r="EM18" s="44" t="str">
        <f t="shared" ref="EM18:EM37" si="86">IF(AND(BM18=1,CM18=0),EM$15&amp;", ","")</f>
        <v/>
      </c>
      <c r="EN18" s="44" t="str">
        <f t="shared" ref="EN18:EN37" si="87">IF(AND(BN18=1,CN18=0),EN$15&amp;", ","")</f>
        <v/>
      </c>
      <c r="EO18" s="44" t="str">
        <f t="shared" ref="EO18:EO37" si="88">IF(AND(BO18=1,CO18=0),EO$15&amp;", ","")</f>
        <v/>
      </c>
      <c r="EP18" s="44" t="str">
        <f t="shared" ref="EP18:EP37" si="89">IF(AND(BP18=1,CP18=0),EP$15&amp;", ","")</f>
        <v/>
      </c>
      <c r="EQ18" s="44" t="str">
        <f t="shared" ref="EQ18:EQ37" si="90">IF(AND(BQ18=1,CQ18=0),EQ$15&amp;", ","")</f>
        <v/>
      </c>
      <c r="ER18" s="44" t="str">
        <f t="shared" ref="ER18:ER37" si="91">IF(AND(BR18=1,CR18=0),ER$15&amp;", ","")</f>
        <v/>
      </c>
      <c r="ES18" s="44" t="str">
        <f t="shared" ref="ES18:ES37" si="92">IF(AND(BS18=1,CS18=0),ES$15&amp;", ","")</f>
        <v/>
      </c>
      <c r="ET18" s="44" t="str">
        <f t="shared" ref="ET18:ET37" si="93">IF(AND(BT18=1,CT18=0),ET$15&amp;", ","")</f>
        <v/>
      </c>
      <c r="EU18" s="44" t="str">
        <f t="shared" ref="EU18:EU37" si="94">IF(AND(BU18=1,CU18=0),EU$15&amp;", ","")</f>
        <v/>
      </c>
      <c r="EV18" s="44" t="str">
        <f t="shared" ref="EV18:EV37" si="95">IF(AND(BV18=1,CV18=0),EV$15&amp;", ","")</f>
        <v/>
      </c>
      <c r="EW18" s="44" t="str">
        <f t="shared" ref="EW18:EW37" si="96">IF(AND(BW18=1,CW18=0),EW$15&amp;", ","")</f>
        <v/>
      </c>
      <c r="EX18" s="44" t="str">
        <f t="shared" ref="EX18:EX37" si="97">IF(AND(BX18=1,CX18=0),EX$15&amp;", ","")</f>
        <v/>
      </c>
      <c r="EY18" s="44" t="str">
        <f t="shared" ref="EY18:EY37" si="98">IF(AND(BY18=1,CY18=0),EY$15&amp;", ","")</f>
        <v/>
      </c>
      <c r="EZ18" s="44" t="str">
        <f t="shared" ref="EZ18:EZ37" si="99">IF(AND(BZ18=1,CZ18=0),EZ$15&amp;", ","")</f>
        <v/>
      </c>
      <c r="FA18" s="44" t="str">
        <f t="shared" ref="FA18:FA37" si="100">IF(AND(CA18=1,DA18=0),FA$15&amp;", ","")</f>
        <v/>
      </c>
      <c r="FB18" s="44" t="str">
        <f t="shared" ref="FB18:FB37" si="101">IF(AND(CB18=1,DB18=0),FB$15&amp;", ","")</f>
        <v/>
      </c>
      <c r="FC18" s="44" t="str">
        <f t="shared" ref="FC18:FC37" si="102">IF(AND(CC18=1,DC18=0),FC$15&amp;", ","")</f>
        <v/>
      </c>
      <c r="FD18" s="44" t="str">
        <f t="shared" ref="FD18:FD37" si="103">IF(AND(CD18=1,DD18=0),FD$15&amp;", ","")</f>
        <v/>
      </c>
      <c r="FE18" s="44" t="str">
        <f t="shared" ref="FE18:FE37" si="104">IF(AND(CE18=1,DE18=0),FE$15&amp;", ","")</f>
        <v/>
      </c>
      <c r="FF18" s="44"/>
      <c r="FG18" s="44" t="str">
        <f t="shared" ref="FG18:FG37" si="105">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37" si="106">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148"/>
      <c r="G19" s="41"/>
      <c r="H19" s="148"/>
      <c r="I19" s="41"/>
      <c r="J19" s="148"/>
      <c r="K19" s="41"/>
      <c r="L19" s="148"/>
      <c r="M19" s="41"/>
      <c r="N19" s="148"/>
      <c r="O19" s="41"/>
      <c r="P19" s="148"/>
      <c r="Q19" s="41"/>
      <c r="R19" s="148"/>
      <c r="S19" s="41"/>
      <c r="T19" s="148"/>
      <c r="U19" s="41"/>
      <c r="V19" s="148"/>
      <c r="W19" s="41"/>
      <c r="X19" s="148"/>
      <c r="Y19" s="41"/>
      <c r="Z19" s="41"/>
      <c r="AA19" s="41"/>
      <c r="AB19" s="41"/>
      <c r="AC19" s="41"/>
      <c r="AD19" s="41"/>
      <c r="AE19" s="41"/>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150" t="str">
        <f t="shared" si="3"/>
        <v xml:space="preserve">Angga. S menunjukkan pemahaman dalam </v>
      </c>
      <c r="BD19" s="150" t="str">
        <f t="shared" si="4"/>
        <v xml:space="preserve">Angga. S membutuhkan bimbingan dalam </v>
      </c>
      <c r="BE19" s="35"/>
      <c r="BF19" s="44"/>
      <c r="BG19" s="44">
        <f t="shared" si="5"/>
        <v>0</v>
      </c>
      <c r="BH19" s="44">
        <f t="shared" si="6"/>
        <v>0</v>
      </c>
      <c r="BI19" s="44">
        <f t="shared" si="7"/>
        <v>0</v>
      </c>
      <c r="BJ19" s="44">
        <f t="shared" si="8"/>
        <v>0</v>
      </c>
      <c r="BK19" s="44">
        <f t="shared" si="9"/>
        <v>0</v>
      </c>
      <c r="BL19" s="44">
        <f t="shared" si="10"/>
        <v>0</v>
      </c>
      <c r="BM19" s="44">
        <f t="shared" si="11"/>
        <v>0</v>
      </c>
      <c r="BN19" s="44">
        <f t="shared" si="12"/>
        <v>0</v>
      </c>
      <c r="BO19" s="44">
        <f t="shared" si="13"/>
        <v>0</v>
      </c>
      <c r="BP19" s="44">
        <f t="shared" si="14"/>
        <v>0</v>
      </c>
      <c r="BQ19" s="44">
        <f t="shared" si="15"/>
        <v>0</v>
      </c>
      <c r="BR19" s="44">
        <f t="shared" si="16"/>
        <v>0</v>
      </c>
      <c r="BS19" s="44">
        <f t="shared" si="17"/>
        <v>0</v>
      </c>
      <c r="BT19" s="44">
        <f t="shared" si="18"/>
        <v>0</v>
      </c>
      <c r="BU19" s="44">
        <f t="shared" si="19"/>
        <v>0</v>
      </c>
      <c r="BV19" s="44">
        <f t="shared" si="20"/>
        <v>0</v>
      </c>
      <c r="BW19" s="44">
        <f t="shared" si="21"/>
        <v>0</v>
      </c>
      <c r="BX19" s="44">
        <f t="shared" si="22"/>
        <v>0</v>
      </c>
      <c r="BY19" s="44">
        <f t="shared" si="23"/>
        <v>0</v>
      </c>
      <c r="BZ19" s="44">
        <f t="shared" si="24"/>
        <v>0</v>
      </c>
      <c r="CA19" s="44">
        <f t="shared" si="25"/>
        <v>0</v>
      </c>
      <c r="CB19" s="44">
        <f t="shared" si="26"/>
        <v>0</v>
      </c>
      <c r="CC19" s="44">
        <f t="shared" si="27"/>
        <v>0</v>
      </c>
      <c r="CD19" s="44">
        <f t="shared" si="28"/>
        <v>0</v>
      </c>
      <c r="CE19" s="44">
        <f t="shared" si="29"/>
        <v>0</v>
      </c>
      <c r="CF19" s="44"/>
      <c r="CG19" s="44">
        <f t="shared" si="30"/>
        <v>0</v>
      </c>
      <c r="CH19" s="44">
        <f t="shared" si="31"/>
        <v>0</v>
      </c>
      <c r="CI19" s="44">
        <f t="shared" si="32"/>
        <v>0</v>
      </c>
      <c r="CJ19" s="44">
        <f t="shared" si="33"/>
        <v>0</v>
      </c>
      <c r="CK19" s="44">
        <f t="shared" si="34"/>
        <v>0</v>
      </c>
      <c r="CL19" s="44">
        <f t="shared" si="35"/>
        <v>0</v>
      </c>
      <c r="CM19" s="44">
        <f t="shared" si="36"/>
        <v>0</v>
      </c>
      <c r="CN19" s="44">
        <f t="shared" si="37"/>
        <v>0</v>
      </c>
      <c r="CO19" s="44">
        <f t="shared" si="38"/>
        <v>0</v>
      </c>
      <c r="CP19" s="44">
        <f t="shared" si="39"/>
        <v>0</v>
      </c>
      <c r="CQ19" s="44">
        <f t="shared" si="40"/>
        <v>0</v>
      </c>
      <c r="CR19" s="44">
        <f t="shared" si="41"/>
        <v>0</v>
      </c>
      <c r="CS19" s="44">
        <f t="shared" si="42"/>
        <v>0</v>
      </c>
      <c r="CT19" s="44">
        <f t="shared" si="43"/>
        <v>0</v>
      </c>
      <c r="CU19" s="44">
        <f t="shared" si="44"/>
        <v>0</v>
      </c>
      <c r="CV19" s="44">
        <f t="shared" si="45"/>
        <v>0</v>
      </c>
      <c r="CW19" s="44">
        <f t="shared" si="46"/>
        <v>0</v>
      </c>
      <c r="CX19" s="44">
        <f t="shared" si="47"/>
        <v>0</v>
      </c>
      <c r="CY19" s="44">
        <f t="shared" si="48"/>
        <v>0</v>
      </c>
      <c r="CZ19" s="44">
        <f t="shared" si="49"/>
        <v>0</v>
      </c>
      <c r="DA19" s="44">
        <f t="shared" si="50"/>
        <v>0</v>
      </c>
      <c r="DB19" s="44">
        <f t="shared" si="51"/>
        <v>0</v>
      </c>
      <c r="DC19" s="44">
        <f t="shared" si="52"/>
        <v>0</v>
      </c>
      <c r="DD19" s="44">
        <f t="shared" si="53"/>
        <v>0</v>
      </c>
      <c r="DE19" s="44">
        <f t="shared" si="54"/>
        <v>0</v>
      </c>
      <c r="DF19" s="44"/>
      <c r="DG19" s="44" t="str">
        <f t="shared" si="55"/>
        <v/>
      </c>
      <c r="DH19" s="44" t="str">
        <f t="shared" si="56"/>
        <v/>
      </c>
      <c r="DI19" s="44" t="str">
        <f t="shared" si="57"/>
        <v/>
      </c>
      <c r="DJ19" s="44" t="str">
        <f t="shared" si="58"/>
        <v/>
      </c>
      <c r="DK19" s="44" t="str">
        <f t="shared" si="59"/>
        <v/>
      </c>
      <c r="DL19" s="44" t="str">
        <f t="shared" si="60"/>
        <v/>
      </c>
      <c r="DM19" s="44" t="str">
        <f t="shared" si="61"/>
        <v/>
      </c>
      <c r="DN19" s="44" t="str">
        <f t="shared" si="62"/>
        <v/>
      </c>
      <c r="DO19" s="44" t="str">
        <f t="shared" si="63"/>
        <v/>
      </c>
      <c r="DP19" s="44" t="str">
        <f t="shared" si="64"/>
        <v/>
      </c>
      <c r="DQ19" s="44" t="str">
        <f t="shared" si="65"/>
        <v/>
      </c>
      <c r="DR19" s="44" t="str">
        <f t="shared" si="66"/>
        <v/>
      </c>
      <c r="DS19" s="44" t="str">
        <f t="shared" si="67"/>
        <v/>
      </c>
      <c r="DT19" s="44" t="str">
        <f t="shared" si="68"/>
        <v/>
      </c>
      <c r="DU19" s="44" t="str">
        <f t="shared" si="69"/>
        <v/>
      </c>
      <c r="DV19" s="44" t="str">
        <f t="shared" si="70"/>
        <v/>
      </c>
      <c r="DW19" s="44" t="str">
        <f t="shared" si="71"/>
        <v/>
      </c>
      <c r="DX19" s="44" t="str">
        <f t="shared" si="72"/>
        <v/>
      </c>
      <c r="DY19" s="44" t="str">
        <f t="shared" si="73"/>
        <v/>
      </c>
      <c r="DZ19" s="44" t="str">
        <f t="shared" si="74"/>
        <v/>
      </c>
      <c r="EA19" s="44" t="str">
        <f t="shared" si="75"/>
        <v/>
      </c>
      <c r="EB19" s="44" t="str">
        <f t="shared" si="76"/>
        <v/>
      </c>
      <c r="EC19" s="44" t="str">
        <f t="shared" si="77"/>
        <v/>
      </c>
      <c r="ED19" s="44" t="str">
        <f t="shared" si="78"/>
        <v/>
      </c>
      <c r="EE19" s="44" t="str">
        <f t="shared" si="79"/>
        <v/>
      </c>
      <c r="EF19" s="44"/>
      <c r="EG19" s="44" t="str">
        <f t="shared" si="80"/>
        <v/>
      </c>
      <c r="EH19" s="44" t="str">
        <f t="shared" si="81"/>
        <v/>
      </c>
      <c r="EI19" s="44" t="str">
        <f t="shared" si="82"/>
        <v/>
      </c>
      <c r="EJ19" s="44" t="str">
        <f t="shared" si="83"/>
        <v/>
      </c>
      <c r="EK19" s="44" t="str">
        <f t="shared" si="84"/>
        <v/>
      </c>
      <c r="EL19" s="44" t="str">
        <f t="shared" si="85"/>
        <v/>
      </c>
      <c r="EM19" s="44" t="str">
        <f t="shared" si="86"/>
        <v/>
      </c>
      <c r="EN19" s="44" t="str">
        <f t="shared" si="87"/>
        <v/>
      </c>
      <c r="EO19" s="44" t="str">
        <f t="shared" si="88"/>
        <v/>
      </c>
      <c r="EP19" s="44" t="str">
        <f t="shared" si="89"/>
        <v/>
      </c>
      <c r="EQ19" s="44" t="str">
        <f t="shared" si="90"/>
        <v/>
      </c>
      <c r="ER19" s="44" t="str">
        <f t="shared" si="91"/>
        <v/>
      </c>
      <c r="ES19" s="44" t="str">
        <f t="shared" si="92"/>
        <v/>
      </c>
      <c r="ET19" s="44" t="str">
        <f t="shared" si="93"/>
        <v/>
      </c>
      <c r="EU19" s="44" t="str">
        <f t="shared" si="94"/>
        <v/>
      </c>
      <c r="EV19" s="44" t="str">
        <f t="shared" si="95"/>
        <v/>
      </c>
      <c r="EW19" s="44" t="str">
        <f t="shared" si="96"/>
        <v/>
      </c>
      <c r="EX19" s="44" t="str">
        <f t="shared" si="97"/>
        <v/>
      </c>
      <c r="EY19" s="44" t="str">
        <f t="shared" si="98"/>
        <v/>
      </c>
      <c r="EZ19" s="44" t="str">
        <f t="shared" si="99"/>
        <v/>
      </c>
      <c r="FA19" s="44" t="str">
        <f t="shared" si="100"/>
        <v/>
      </c>
      <c r="FB19" s="44" t="str">
        <f t="shared" si="101"/>
        <v/>
      </c>
      <c r="FC19" s="44" t="str">
        <f t="shared" si="102"/>
        <v/>
      </c>
      <c r="FD19" s="44" t="str">
        <f t="shared" si="103"/>
        <v/>
      </c>
      <c r="FE19" s="44" t="str">
        <f t="shared" si="104"/>
        <v/>
      </c>
      <c r="FF19" s="44"/>
      <c r="FG19" s="44" t="str">
        <f t="shared" si="105"/>
        <v xml:space="preserve">Angga. S menunjukkan pemahaman dalam </v>
      </c>
      <c r="FH19" s="44"/>
      <c r="FI19" s="44"/>
      <c r="FJ19" s="44" t="str">
        <f t="shared" si="106"/>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148"/>
      <c r="G20" s="41"/>
      <c r="H20" s="148"/>
      <c r="I20" s="41"/>
      <c r="J20" s="148"/>
      <c r="K20" s="41"/>
      <c r="L20" s="148"/>
      <c r="M20" s="41"/>
      <c r="N20" s="148"/>
      <c r="O20" s="41"/>
      <c r="P20" s="148"/>
      <c r="Q20" s="41"/>
      <c r="R20" s="148"/>
      <c r="S20" s="41"/>
      <c r="T20" s="148"/>
      <c r="U20" s="41"/>
      <c r="V20" s="148"/>
      <c r="W20" s="41"/>
      <c r="X20" s="148"/>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150" t="str">
        <f t="shared" si="3"/>
        <v xml:space="preserve">Arief Dwi Saputra menunjukkan pemahaman dalam </v>
      </c>
      <c r="BD20" s="150" t="str">
        <f t="shared" si="4"/>
        <v xml:space="preserve">Arief Dwi Saputra membutuhkan bimbingan dalam </v>
      </c>
      <c r="BE20" s="35"/>
      <c r="BF20" s="44"/>
      <c r="BG20" s="44">
        <f t="shared" si="5"/>
        <v>0</v>
      </c>
      <c r="BH20" s="44">
        <f t="shared" si="6"/>
        <v>0</v>
      </c>
      <c r="BI20" s="44">
        <f t="shared" si="7"/>
        <v>0</v>
      </c>
      <c r="BJ20" s="44">
        <f t="shared" si="8"/>
        <v>0</v>
      </c>
      <c r="BK20" s="44">
        <f t="shared" si="9"/>
        <v>0</v>
      </c>
      <c r="BL20" s="44">
        <f t="shared" si="10"/>
        <v>0</v>
      </c>
      <c r="BM20" s="44">
        <f t="shared" si="11"/>
        <v>0</v>
      </c>
      <c r="BN20" s="44">
        <f t="shared" si="12"/>
        <v>0</v>
      </c>
      <c r="BO20" s="44">
        <f t="shared" si="13"/>
        <v>0</v>
      </c>
      <c r="BP20" s="44">
        <f t="shared" si="14"/>
        <v>0</v>
      </c>
      <c r="BQ20" s="44">
        <f t="shared" si="15"/>
        <v>0</v>
      </c>
      <c r="BR20" s="44">
        <f t="shared" si="16"/>
        <v>0</v>
      </c>
      <c r="BS20" s="44">
        <f t="shared" si="17"/>
        <v>0</v>
      </c>
      <c r="BT20" s="44">
        <f t="shared" si="18"/>
        <v>0</v>
      </c>
      <c r="BU20" s="44">
        <f t="shared" si="19"/>
        <v>0</v>
      </c>
      <c r="BV20" s="44">
        <f t="shared" si="20"/>
        <v>0</v>
      </c>
      <c r="BW20" s="44">
        <f t="shared" si="21"/>
        <v>0</v>
      </c>
      <c r="BX20" s="44">
        <f t="shared" si="22"/>
        <v>0</v>
      </c>
      <c r="BY20" s="44">
        <f t="shared" si="23"/>
        <v>0</v>
      </c>
      <c r="BZ20" s="44">
        <f t="shared" si="24"/>
        <v>0</v>
      </c>
      <c r="CA20" s="44">
        <f t="shared" si="25"/>
        <v>0</v>
      </c>
      <c r="CB20" s="44">
        <f t="shared" si="26"/>
        <v>0</v>
      </c>
      <c r="CC20" s="44">
        <f t="shared" si="27"/>
        <v>0</v>
      </c>
      <c r="CD20" s="44">
        <f t="shared" si="28"/>
        <v>0</v>
      </c>
      <c r="CE20" s="44">
        <f t="shared" si="29"/>
        <v>0</v>
      </c>
      <c r="CF20" s="44"/>
      <c r="CG20" s="44">
        <f t="shared" si="30"/>
        <v>0</v>
      </c>
      <c r="CH20" s="44">
        <f t="shared" si="31"/>
        <v>0</v>
      </c>
      <c r="CI20" s="44">
        <f t="shared" si="32"/>
        <v>0</v>
      </c>
      <c r="CJ20" s="44">
        <f t="shared" si="33"/>
        <v>0</v>
      </c>
      <c r="CK20" s="44">
        <f t="shared" si="34"/>
        <v>0</v>
      </c>
      <c r="CL20" s="44">
        <f t="shared" si="35"/>
        <v>0</v>
      </c>
      <c r="CM20" s="44">
        <f t="shared" si="36"/>
        <v>0</v>
      </c>
      <c r="CN20" s="44">
        <f t="shared" si="37"/>
        <v>0</v>
      </c>
      <c r="CO20" s="44">
        <f t="shared" si="38"/>
        <v>0</v>
      </c>
      <c r="CP20" s="44">
        <f t="shared" si="39"/>
        <v>0</v>
      </c>
      <c r="CQ20" s="44">
        <f t="shared" si="40"/>
        <v>0</v>
      </c>
      <c r="CR20" s="44">
        <f t="shared" si="41"/>
        <v>0</v>
      </c>
      <c r="CS20" s="44">
        <f t="shared" si="42"/>
        <v>0</v>
      </c>
      <c r="CT20" s="44">
        <f t="shared" si="43"/>
        <v>0</v>
      </c>
      <c r="CU20" s="44">
        <f t="shared" si="44"/>
        <v>0</v>
      </c>
      <c r="CV20" s="44">
        <f t="shared" si="45"/>
        <v>0</v>
      </c>
      <c r="CW20" s="44">
        <f t="shared" si="46"/>
        <v>0</v>
      </c>
      <c r="CX20" s="44">
        <f t="shared" si="47"/>
        <v>0</v>
      </c>
      <c r="CY20" s="44">
        <f t="shared" si="48"/>
        <v>0</v>
      </c>
      <c r="CZ20" s="44">
        <f t="shared" si="49"/>
        <v>0</v>
      </c>
      <c r="DA20" s="44">
        <f t="shared" si="50"/>
        <v>0</v>
      </c>
      <c r="DB20" s="44">
        <f t="shared" si="51"/>
        <v>0</v>
      </c>
      <c r="DC20" s="44">
        <f t="shared" si="52"/>
        <v>0</v>
      </c>
      <c r="DD20" s="44">
        <f t="shared" si="53"/>
        <v>0</v>
      </c>
      <c r="DE20" s="44">
        <f t="shared" si="54"/>
        <v>0</v>
      </c>
      <c r="DF20" s="44"/>
      <c r="DG20" s="44" t="str">
        <f t="shared" si="55"/>
        <v/>
      </c>
      <c r="DH20" s="44" t="str">
        <f t="shared" si="56"/>
        <v/>
      </c>
      <c r="DI20" s="44" t="str">
        <f t="shared" si="57"/>
        <v/>
      </c>
      <c r="DJ20" s="44" t="str">
        <f t="shared" si="58"/>
        <v/>
      </c>
      <c r="DK20" s="44" t="str">
        <f t="shared" si="59"/>
        <v/>
      </c>
      <c r="DL20" s="44" t="str">
        <f t="shared" si="60"/>
        <v/>
      </c>
      <c r="DM20" s="44" t="str">
        <f t="shared" si="61"/>
        <v/>
      </c>
      <c r="DN20" s="44" t="str">
        <f t="shared" si="62"/>
        <v/>
      </c>
      <c r="DO20" s="44" t="str">
        <f t="shared" si="63"/>
        <v/>
      </c>
      <c r="DP20" s="44" t="str">
        <f t="shared" si="64"/>
        <v/>
      </c>
      <c r="DQ20" s="44" t="str">
        <f t="shared" si="65"/>
        <v/>
      </c>
      <c r="DR20" s="44" t="str">
        <f t="shared" si="66"/>
        <v/>
      </c>
      <c r="DS20" s="44" t="str">
        <f t="shared" si="67"/>
        <v/>
      </c>
      <c r="DT20" s="44" t="str">
        <f t="shared" si="68"/>
        <v/>
      </c>
      <c r="DU20" s="44" t="str">
        <f t="shared" si="69"/>
        <v/>
      </c>
      <c r="DV20" s="44" t="str">
        <f t="shared" si="70"/>
        <v/>
      </c>
      <c r="DW20" s="44" t="str">
        <f t="shared" si="71"/>
        <v/>
      </c>
      <c r="DX20" s="44" t="str">
        <f t="shared" si="72"/>
        <v/>
      </c>
      <c r="DY20" s="44" t="str">
        <f t="shared" si="73"/>
        <v/>
      </c>
      <c r="DZ20" s="44" t="str">
        <f t="shared" si="74"/>
        <v/>
      </c>
      <c r="EA20" s="44" t="str">
        <f t="shared" si="75"/>
        <v/>
      </c>
      <c r="EB20" s="44" t="str">
        <f t="shared" si="76"/>
        <v/>
      </c>
      <c r="EC20" s="44" t="str">
        <f t="shared" si="77"/>
        <v/>
      </c>
      <c r="ED20" s="44" t="str">
        <f t="shared" si="78"/>
        <v/>
      </c>
      <c r="EE20" s="44" t="str">
        <f t="shared" si="79"/>
        <v/>
      </c>
      <c r="EF20" s="44"/>
      <c r="EG20" s="44" t="str">
        <f t="shared" si="80"/>
        <v/>
      </c>
      <c r="EH20" s="44" t="str">
        <f t="shared" si="81"/>
        <v/>
      </c>
      <c r="EI20" s="44" t="str">
        <f t="shared" si="82"/>
        <v/>
      </c>
      <c r="EJ20" s="44" t="str">
        <f t="shared" si="83"/>
        <v/>
      </c>
      <c r="EK20" s="44" t="str">
        <f t="shared" si="84"/>
        <v/>
      </c>
      <c r="EL20" s="44" t="str">
        <f t="shared" si="85"/>
        <v/>
      </c>
      <c r="EM20" s="44" t="str">
        <f t="shared" si="86"/>
        <v/>
      </c>
      <c r="EN20" s="44" t="str">
        <f t="shared" si="87"/>
        <v/>
      </c>
      <c r="EO20" s="44" t="str">
        <f t="shared" si="88"/>
        <v/>
      </c>
      <c r="EP20" s="44" t="str">
        <f t="shared" si="89"/>
        <v/>
      </c>
      <c r="EQ20" s="44" t="str">
        <f t="shared" si="90"/>
        <v/>
      </c>
      <c r="ER20" s="44" t="str">
        <f t="shared" si="91"/>
        <v/>
      </c>
      <c r="ES20" s="44" t="str">
        <f t="shared" si="92"/>
        <v/>
      </c>
      <c r="ET20" s="44" t="str">
        <f t="shared" si="93"/>
        <v/>
      </c>
      <c r="EU20" s="44" t="str">
        <f t="shared" si="94"/>
        <v/>
      </c>
      <c r="EV20" s="44" t="str">
        <f t="shared" si="95"/>
        <v/>
      </c>
      <c r="EW20" s="44" t="str">
        <f t="shared" si="96"/>
        <v/>
      </c>
      <c r="EX20" s="44" t="str">
        <f t="shared" si="97"/>
        <v/>
      </c>
      <c r="EY20" s="44" t="str">
        <f t="shared" si="98"/>
        <v/>
      </c>
      <c r="EZ20" s="44" t="str">
        <f t="shared" si="99"/>
        <v/>
      </c>
      <c r="FA20" s="44" t="str">
        <f t="shared" si="100"/>
        <v/>
      </c>
      <c r="FB20" s="44" t="str">
        <f t="shared" si="101"/>
        <v/>
      </c>
      <c r="FC20" s="44" t="str">
        <f t="shared" si="102"/>
        <v/>
      </c>
      <c r="FD20" s="44" t="str">
        <f t="shared" si="103"/>
        <v/>
      </c>
      <c r="FE20" s="44" t="str">
        <f t="shared" si="104"/>
        <v/>
      </c>
      <c r="FF20" s="44"/>
      <c r="FG20" s="44" t="str">
        <f t="shared" si="105"/>
        <v xml:space="preserve">Arief Dwi Saputra menunjukkan pemahaman dalam </v>
      </c>
      <c r="FH20" s="44"/>
      <c r="FI20" s="44"/>
      <c r="FJ20" s="44" t="str">
        <f t="shared" si="106"/>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148"/>
      <c r="G21" s="41"/>
      <c r="H21" s="148"/>
      <c r="I21" s="41"/>
      <c r="J21" s="148"/>
      <c r="K21" s="41"/>
      <c r="L21" s="148"/>
      <c r="M21" s="41"/>
      <c r="N21" s="148"/>
      <c r="O21" s="41"/>
      <c r="P21" s="148"/>
      <c r="Q21" s="41"/>
      <c r="R21" s="148"/>
      <c r="S21" s="41"/>
      <c r="T21" s="148"/>
      <c r="U21" s="41"/>
      <c r="V21" s="148"/>
      <c r="W21" s="41"/>
      <c r="X21" s="148"/>
      <c r="Y21" s="41"/>
      <c r="Z21" s="41"/>
      <c r="AA21" s="41"/>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150" t="str">
        <f t="shared" si="3"/>
        <v xml:space="preserve">Aser Jude Andra menunjukkan pemahaman dalam </v>
      </c>
      <c r="BD21" s="150" t="str">
        <f t="shared" si="4"/>
        <v xml:space="preserve">Aser Jude Andra membutuhkan bimbingan dalam </v>
      </c>
      <c r="BE21" s="35"/>
      <c r="BF21" s="44"/>
      <c r="BG21" s="44">
        <f t="shared" si="5"/>
        <v>0</v>
      </c>
      <c r="BH21" s="44">
        <f t="shared" si="6"/>
        <v>0</v>
      </c>
      <c r="BI21" s="44">
        <f t="shared" si="7"/>
        <v>0</v>
      </c>
      <c r="BJ21" s="44">
        <f t="shared" si="8"/>
        <v>0</v>
      </c>
      <c r="BK21" s="44">
        <f t="shared" si="9"/>
        <v>0</v>
      </c>
      <c r="BL21" s="44">
        <f t="shared" si="10"/>
        <v>0</v>
      </c>
      <c r="BM21" s="44">
        <f t="shared" si="11"/>
        <v>0</v>
      </c>
      <c r="BN21" s="44">
        <f t="shared" si="12"/>
        <v>0</v>
      </c>
      <c r="BO21" s="44">
        <f t="shared" si="13"/>
        <v>0</v>
      </c>
      <c r="BP21" s="44">
        <f t="shared" si="14"/>
        <v>0</v>
      </c>
      <c r="BQ21" s="44">
        <f t="shared" si="15"/>
        <v>0</v>
      </c>
      <c r="BR21" s="44">
        <f t="shared" si="16"/>
        <v>0</v>
      </c>
      <c r="BS21" s="44">
        <f t="shared" si="17"/>
        <v>0</v>
      </c>
      <c r="BT21" s="44">
        <f t="shared" si="18"/>
        <v>0</v>
      </c>
      <c r="BU21" s="44">
        <f t="shared" si="19"/>
        <v>0</v>
      </c>
      <c r="BV21" s="44">
        <f t="shared" si="20"/>
        <v>0</v>
      </c>
      <c r="BW21" s="44">
        <f t="shared" si="21"/>
        <v>0</v>
      </c>
      <c r="BX21" s="44">
        <f t="shared" si="22"/>
        <v>0</v>
      </c>
      <c r="BY21" s="44">
        <f t="shared" si="23"/>
        <v>0</v>
      </c>
      <c r="BZ21" s="44">
        <f t="shared" si="24"/>
        <v>0</v>
      </c>
      <c r="CA21" s="44">
        <f t="shared" si="25"/>
        <v>0</v>
      </c>
      <c r="CB21" s="44">
        <f t="shared" si="26"/>
        <v>0</v>
      </c>
      <c r="CC21" s="44">
        <f t="shared" si="27"/>
        <v>0</v>
      </c>
      <c r="CD21" s="44">
        <f t="shared" si="28"/>
        <v>0</v>
      </c>
      <c r="CE21" s="44">
        <f t="shared" si="29"/>
        <v>0</v>
      </c>
      <c r="CF21" s="44"/>
      <c r="CG21" s="44">
        <f t="shared" si="30"/>
        <v>0</v>
      </c>
      <c r="CH21" s="44">
        <f t="shared" si="31"/>
        <v>0</v>
      </c>
      <c r="CI21" s="44">
        <f t="shared" si="32"/>
        <v>0</v>
      </c>
      <c r="CJ21" s="44">
        <f t="shared" si="33"/>
        <v>0</v>
      </c>
      <c r="CK21" s="44">
        <f t="shared" si="34"/>
        <v>0</v>
      </c>
      <c r="CL21" s="44">
        <f t="shared" si="35"/>
        <v>0</v>
      </c>
      <c r="CM21" s="44">
        <f t="shared" si="36"/>
        <v>0</v>
      </c>
      <c r="CN21" s="44">
        <f t="shared" si="37"/>
        <v>0</v>
      </c>
      <c r="CO21" s="44">
        <f t="shared" si="38"/>
        <v>0</v>
      </c>
      <c r="CP21" s="44">
        <f t="shared" si="39"/>
        <v>0</v>
      </c>
      <c r="CQ21" s="44">
        <f t="shared" si="40"/>
        <v>0</v>
      </c>
      <c r="CR21" s="44">
        <f t="shared" si="41"/>
        <v>0</v>
      </c>
      <c r="CS21" s="44">
        <f t="shared" si="42"/>
        <v>0</v>
      </c>
      <c r="CT21" s="44">
        <f t="shared" si="43"/>
        <v>0</v>
      </c>
      <c r="CU21" s="44">
        <f t="shared" si="44"/>
        <v>0</v>
      </c>
      <c r="CV21" s="44">
        <f t="shared" si="45"/>
        <v>0</v>
      </c>
      <c r="CW21" s="44">
        <f t="shared" si="46"/>
        <v>0</v>
      </c>
      <c r="CX21" s="44">
        <f t="shared" si="47"/>
        <v>0</v>
      </c>
      <c r="CY21" s="44">
        <f t="shared" si="48"/>
        <v>0</v>
      </c>
      <c r="CZ21" s="44">
        <f t="shared" si="49"/>
        <v>0</v>
      </c>
      <c r="DA21" s="44">
        <f t="shared" si="50"/>
        <v>0</v>
      </c>
      <c r="DB21" s="44">
        <f t="shared" si="51"/>
        <v>0</v>
      </c>
      <c r="DC21" s="44">
        <f t="shared" si="52"/>
        <v>0</v>
      </c>
      <c r="DD21" s="44">
        <f t="shared" si="53"/>
        <v>0</v>
      </c>
      <c r="DE21" s="44">
        <f t="shared" si="54"/>
        <v>0</v>
      </c>
      <c r="DF21" s="44"/>
      <c r="DG21" s="44" t="str">
        <f t="shared" si="55"/>
        <v/>
      </c>
      <c r="DH21" s="44" t="str">
        <f t="shared" si="56"/>
        <v/>
      </c>
      <c r="DI21" s="44" t="str">
        <f t="shared" si="57"/>
        <v/>
      </c>
      <c r="DJ21" s="44" t="str">
        <f t="shared" si="58"/>
        <v/>
      </c>
      <c r="DK21" s="44" t="str">
        <f t="shared" si="59"/>
        <v/>
      </c>
      <c r="DL21" s="44" t="str">
        <f t="shared" si="60"/>
        <v/>
      </c>
      <c r="DM21" s="44" t="str">
        <f t="shared" si="61"/>
        <v/>
      </c>
      <c r="DN21" s="44" t="str">
        <f t="shared" si="62"/>
        <v/>
      </c>
      <c r="DO21" s="44" t="str">
        <f t="shared" si="63"/>
        <v/>
      </c>
      <c r="DP21" s="44" t="str">
        <f t="shared" si="64"/>
        <v/>
      </c>
      <c r="DQ21" s="44" t="str">
        <f t="shared" si="65"/>
        <v/>
      </c>
      <c r="DR21" s="44" t="str">
        <f t="shared" si="66"/>
        <v/>
      </c>
      <c r="DS21" s="44" t="str">
        <f t="shared" si="67"/>
        <v/>
      </c>
      <c r="DT21" s="44" t="str">
        <f t="shared" si="68"/>
        <v/>
      </c>
      <c r="DU21" s="44" t="str">
        <f t="shared" si="69"/>
        <v/>
      </c>
      <c r="DV21" s="44" t="str">
        <f t="shared" si="70"/>
        <v/>
      </c>
      <c r="DW21" s="44" t="str">
        <f t="shared" si="71"/>
        <v/>
      </c>
      <c r="DX21" s="44" t="str">
        <f t="shared" si="72"/>
        <v/>
      </c>
      <c r="DY21" s="44" t="str">
        <f t="shared" si="73"/>
        <v/>
      </c>
      <c r="DZ21" s="44" t="str">
        <f t="shared" si="74"/>
        <v/>
      </c>
      <c r="EA21" s="44" t="str">
        <f t="shared" si="75"/>
        <v/>
      </c>
      <c r="EB21" s="44" t="str">
        <f t="shared" si="76"/>
        <v/>
      </c>
      <c r="EC21" s="44" t="str">
        <f t="shared" si="77"/>
        <v/>
      </c>
      <c r="ED21" s="44" t="str">
        <f t="shared" si="78"/>
        <v/>
      </c>
      <c r="EE21" s="44" t="str">
        <f t="shared" si="79"/>
        <v/>
      </c>
      <c r="EF21" s="44"/>
      <c r="EG21" s="44" t="str">
        <f t="shared" si="80"/>
        <v/>
      </c>
      <c r="EH21" s="44" t="str">
        <f t="shared" si="81"/>
        <v/>
      </c>
      <c r="EI21" s="44" t="str">
        <f t="shared" si="82"/>
        <v/>
      </c>
      <c r="EJ21" s="44" t="str">
        <f t="shared" si="83"/>
        <v/>
      </c>
      <c r="EK21" s="44" t="str">
        <f t="shared" si="84"/>
        <v/>
      </c>
      <c r="EL21" s="44" t="str">
        <f t="shared" si="85"/>
        <v/>
      </c>
      <c r="EM21" s="44" t="str">
        <f t="shared" si="86"/>
        <v/>
      </c>
      <c r="EN21" s="44" t="str">
        <f t="shared" si="87"/>
        <v/>
      </c>
      <c r="EO21" s="44" t="str">
        <f t="shared" si="88"/>
        <v/>
      </c>
      <c r="EP21" s="44" t="str">
        <f t="shared" si="89"/>
        <v/>
      </c>
      <c r="EQ21" s="44" t="str">
        <f t="shared" si="90"/>
        <v/>
      </c>
      <c r="ER21" s="44" t="str">
        <f t="shared" si="91"/>
        <v/>
      </c>
      <c r="ES21" s="44" t="str">
        <f t="shared" si="92"/>
        <v/>
      </c>
      <c r="ET21" s="44" t="str">
        <f t="shared" si="93"/>
        <v/>
      </c>
      <c r="EU21" s="44" t="str">
        <f t="shared" si="94"/>
        <v/>
      </c>
      <c r="EV21" s="44" t="str">
        <f t="shared" si="95"/>
        <v/>
      </c>
      <c r="EW21" s="44" t="str">
        <f t="shared" si="96"/>
        <v/>
      </c>
      <c r="EX21" s="44" t="str">
        <f t="shared" si="97"/>
        <v/>
      </c>
      <c r="EY21" s="44" t="str">
        <f t="shared" si="98"/>
        <v/>
      </c>
      <c r="EZ21" s="44" t="str">
        <f t="shared" si="99"/>
        <v/>
      </c>
      <c r="FA21" s="44" t="str">
        <f t="shared" si="100"/>
        <v/>
      </c>
      <c r="FB21" s="44" t="str">
        <f t="shared" si="101"/>
        <v/>
      </c>
      <c r="FC21" s="44" t="str">
        <f t="shared" si="102"/>
        <v/>
      </c>
      <c r="FD21" s="44" t="str">
        <f t="shared" si="103"/>
        <v/>
      </c>
      <c r="FE21" s="44" t="str">
        <f t="shared" si="104"/>
        <v/>
      </c>
      <c r="FF21" s="44"/>
      <c r="FG21" s="44" t="str">
        <f t="shared" si="105"/>
        <v xml:space="preserve">Aser Jude Andra menunjukkan pemahaman dalam </v>
      </c>
      <c r="FH21" s="44"/>
      <c r="FI21" s="44"/>
      <c r="FJ21" s="44" t="str">
        <f t="shared" si="106"/>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148"/>
      <c r="G22" s="41"/>
      <c r="H22" s="148"/>
      <c r="I22" s="41"/>
      <c r="J22" s="148"/>
      <c r="K22" s="41"/>
      <c r="L22" s="148"/>
      <c r="M22" s="41"/>
      <c r="N22" s="148"/>
      <c r="O22" s="41"/>
      <c r="P22" s="148"/>
      <c r="Q22" s="41"/>
      <c r="R22" s="148"/>
      <c r="S22" s="41"/>
      <c r="T22" s="148"/>
      <c r="U22" s="41"/>
      <c r="V22" s="148"/>
      <c r="W22" s="41"/>
      <c r="X22" s="148"/>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150" t="str">
        <f t="shared" si="3"/>
        <v xml:space="preserve">Azwan Syakhrir. D menunjukkan pemahaman dalam </v>
      </c>
      <c r="BD22" s="150" t="str">
        <f t="shared" si="4"/>
        <v xml:space="preserve">Azwan Syakhrir. D membutuhkan bimbingan dalam </v>
      </c>
      <c r="BE22" s="35"/>
      <c r="BF22" s="44"/>
      <c r="BG22" s="44">
        <f t="shared" si="5"/>
        <v>0</v>
      </c>
      <c r="BH22" s="44">
        <f t="shared" si="6"/>
        <v>0</v>
      </c>
      <c r="BI22" s="44">
        <f t="shared" si="7"/>
        <v>0</v>
      </c>
      <c r="BJ22" s="44">
        <f t="shared" si="8"/>
        <v>0</v>
      </c>
      <c r="BK22" s="44">
        <f t="shared" si="9"/>
        <v>0</v>
      </c>
      <c r="BL22" s="44">
        <f t="shared" si="10"/>
        <v>0</v>
      </c>
      <c r="BM22" s="44">
        <f t="shared" si="11"/>
        <v>0</v>
      </c>
      <c r="BN22" s="44">
        <f t="shared" si="12"/>
        <v>0</v>
      </c>
      <c r="BO22" s="44">
        <f t="shared" si="13"/>
        <v>0</v>
      </c>
      <c r="BP22" s="44">
        <f t="shared" si="14"/>
        <v>0</v>
      </c>
      <c r="BQ22" s="44">
        <f t="shared" si="15"/>
        <v>0</v>
      </c>
      <c r="BR22" s="44">
        <f t="shared" si="16"/>
        <v>0</v>
      </c>
      <c r="BS22" s="44">
        <f t="shared" si="17"/>
        <v>0</v>
      </c>
      <c r="BT22" s="44">
        <f t="shared" si="18"/>
        <v>0</v>
      </c>
      <c r="BU22" s="44">
        <f t="shared" si="19"/>
        <v>0</v>
      </c>
      <c r="BV22" s="44">
        <f t="shared" si="20"/>
        <v>0</v>
      </c>
      <c r="BW22" s="44">
        <f t="shared" si="21"/>
        <v>0</v>
      </c>
      <c r="BX22" s="44">
        <f t="shared" si="22"/>
        <v>0</v>
      </c>
      <c r="BY22" s="44">
        <f t="shared" si="23"/>
        <v>0</v>
      </c>
      <c r="BZ22" s="44">
        <f t="shared" si="24"/>
        <v>0</v>
      </c>
      <c r="CA22" s="44">
        <f t="shared" si="25"/>
        <v>0</v>
      </c>
      <c r="CB22" s="44">
        <f t="shared" si="26"/>
        <v>0</v>
      </c>
      <c r="CC22" s="44">
        <f t="shared" si="27"/>
        <v>0</v>
      </c>
      <c r="CD22" s="44">
        <f t="shared" si="28"/>
        <v>0</v>
      </c>
      <c r="CE22" s="44">
        <f t="shared" si="29"/>
        <v>0</v>
      </c>
      <c r="CF22" s="44"/>
      <c r="CG22" s="44">
        <f t="shared" si="30"/>
        <v>0</v>
      </c>
      <c r="CH22" s="44">
        <f t="shared" si="31"/>
        <v>0</v>
      </c>
      <c r="CI22" s="44">
        <f t="shared" si="32"/>
        <v>0</v>
      </c>
      <c r="CJ22" s="44">
        <f t="shared" si="33"/>
        <v>0</v>
      </c>
      <c r="CK22" s="44">
        <f t="shared" si="34"/>
        <v>0</v>
      </c>
      <c r="CL22" s="44">
        <f t="shared" si="35"/>
        <v>0</v>
      </c>
      <c r="CM22" s="44">
        <f t="shared" si="36"/>
        <v>0</v>
      </c>
      <c r="CN22" s="44">
        <f t="shared" si="37"/>
        <v>0</v>
      </c>
      <c r="CO22" s="44">
        <f t="shared" si="38"/>
        <v>0</v>
      </c>
      <c r="CP22" s="44">
        <f t="shared" si="39"/>
        <v>0</v>
      </c>
      <c r="CQ22" s="44">
        <f t="shared" si="40"/>
        <v>0</v>
      </c>
      <c r="CR22" s="44">
        <f t="shared" si="41"/>
        <v>0</v>
      </c>
      <c r="CS22" s="44">
        <f t="shared" si="42"/>
        <v>0</v>
      </c>
      <c r="CT22" s="44">
        <f t="shared" si="43"/>
        <v>0</v>
      </c>
      <c r="CU22" s="44">
        <f t="shared" si="44"/>
        <v>0</v>
      </c>
      <c r="CV22" s="44">
        <f t="shared" si="45"/>
        <v>0</v>
      </c>
      <c r="CW22" s="44">
        <f t="shared" si="46"/>
        <v>0</v>
      </c>
      <c r="CX22" s="44">
        <f t="shared" si="47"/>
        <v>0</v>
      </c>
      <c r="CY22" s="44">
        <f t="shared" si="48"/>
        <v>0</v>
      </c>
      <c r="CZ22" s="44">
        <f t="shared" si="49"/>
        <v>0</v>
      </c>
      <c r="DA22" s="44">
        <f t="shared" si="50"/>
        <v>0</v>
      </c>
      <c r="DB22" s="44">
        <f t="shared" si="51"/>
        <v>0</v>
      </c>
      <c r="DC22" s="44">
        <f t="shared" si="52"/>
        <v>0</v>
      </c>
      <c r="DD22" s="44">
        <f t="shared" si="53"/>
        <v>0</v>
      </c>
      <c r="DE22" s="44">
        <f t="shared" si="54"/>
        <v>0</v>
      </c>
      <c r="DF22" s="44"/>
      <c r="DG22" s="44" t="str">
        <f t="shared" si="55"/>
        <v/>
      </c>
      <c r="DH22" s="44" t="str">
        <f t="shared" si="56"/>
        <v/>
      </c>
      <c r="DI22" s="44" t="str">
        <f t="shared" si="57"/>
        <v/>
      </c>
      <c r="DJ22" s="44" t="str">
        <f t="shared" si="58"/>
        <v/>
      </c>
      <c r="DK22" s="44" t="str">
        <f t="shared" si="59"/>
        <v/>
      </c>
      <c r="DL22" s="44" t="str">
        <f t="shared" si="60"/>
        <v/>
      </c>
      <c r="DM22" s="44" t="str">
        <f t="shared" si="61"/>
        <v/>
      </c>
      <c r="DN22" s="44" t="str">
        <f t="shared" si="62"/>
        <v/>
      </c>
      <c r="DO22" s="44" t="str">
        <f t="shared" si="63"/>
        <v/>
      </c>
      <c r="DP22" s="44" t="str">
        <f t="shared" si="64"/>
        <v/>
      </c>
      <c r="DQ22" s="44" t="str">
        <f t="shared" si="65"/>
        <v/>
      </c>
      <c r="DR22" s="44" t="str">
        <f t="shared" si="66"/>
        <v/>
      </c>
      <c r="DS22" s="44" t="str">
        <f t="shared" si="67"/>
        <v/>
      </c>
      <c r="DT22" s="44" t="str">
        <f t="shared" si="68"/>
        <v/>
      </c>
      <c r="DU22" s="44" t="str">
        <f t="shared" si="69"/>
        <v/>
      </c>
      <c r="DV22" s="44" t="str">
        <f t="shared" si="70"/>
        <v/>
      </c>
      <c r="DW22" s="44" t="str">
        <f t="shared" si="71"/>
        <v/>
      </c>
      <c r="DX22" s="44" t="str">
        <f t="shared" si="72"/>
        <v/>
      </c>
      <c r="DY22" s="44" t="str">
        <f t="shared" si="73"/>
        <v/>
      </c>
      <c r="DZ22" s="44" t="str">
        <f t="shared" si="74"/>
        <v/>
      </c>
      <c r="EA22" s="44" t="str">
        <f t="shared" si="75"/>
        <v/>
      </c>
      <c r="EB22" s="44" t="str">
        <f t="shared" si="76"/>
        <v/>
      </c>
      <c r="EC22" s="44" t="str">
        <f t="shared" si="77"/>
        <v/>
      </c>
      <c r="ED22" s="44" t="str">
        <f t="shared" si="78"/>
        <v/>
      </c>
      <c r="EE22" s="44" t="str">
        <f t="shared" si="79"/>
        <v/>
      </c>
      <c r="EF22" s="44"/>
      <c r="EG22" s="44" t="str">
        <f t="shared" si="80"/>
        <v/>
      </c>
      <c r="EH22" s="44" t="str">
        <f t="shared" si="81"/>
        <v/>
      </c>
      <c r="EI22" s="44" t="str">
        <f t="shared" si="82"/>
        <v/>
      </c>
      <c r="EJ22" s="44" t="str">
        <f t="shared" si="83"/>
        <v/>
      </c>
      <c r="EK22" s="44" t="str">
        <f t="shared" si="84"/>
        <v/>
      </c>
      <c r="EL22" s="44" t="str">
        <f t="shared" si="85"/>
        <v/>
      </c>
      <c r="EM22" s="44" t="str">
        <f t="shared" si="86"/>
        <v/>
      </c>
      <c r="EN22" s="44" t="str">
        <f t="shared" si="87"/>
        <v/>
      </c>
      <c r="EO22" s="44" t="str">
        <f t="shared" si="88"/>
        <v/>
      </c>
      <c r="EP22" s="44" t="str">
        <f t="shared" si="89"/>
        <v/>
      </c>
      <c r="EQ22" s="44" t="str">
        <f t="shared" si="90"/>
        <v/>
      </c>
      <c r="ER22" s="44" t="str">
        <f t="shared" si="91"/>
        <v/>
      </c>
      <c r="ES22" s="44" t="str">
        <f t="shared" si="92"/>
        <v/>
      </c>
      <c r="ET22" s="44" t="str">
        <f t="shared" si="93"/>
        <v/>
      </c>
      <c r="EU22" s="44" t="str">
        <f t="shared" si="94"/>
        <v/>
      </c>
      <c r="EV22" s="44" t="str">
        <f t="shared" si="95"/>
        <v/>
      </c>
      <c r="EW22" s="44" t="str">
        <f t="shared" si="96"/>
        <v/>
      </c>
      <c r="EX22" s="44" t="str">
        <f t="shared" si="97"/>
        <v/>
      </c>
      <c r="EY22" s="44" t="str">
        <f t="shared" si="98"/>
        <v/>
      </c>
      <c r="EZ22" s="44" t="str">
        <f t="shared" si="99"/>
        <v/>
      </c>
      <c r="FA22" s="44" t="str">
        <f t="shared" si="100"/>
        <v/>
      </c>
      <c r="FB22" s="44" t="str">
        <f t="shared" si="101"/>
        <v/>
      </c>
      <c r="FC22" s="44" t="str">
        <f t="shared" si="102"/>
        <v/>
      </c>
      <c r="FD22" s="44" t="str">
        <f t="shared" si="103"/>
        <v/>
      </c>
      <c r="FE22" s="44" t="str">
        <f t="shared" si="104"/>
        <v/>
      </c>
      <c r="FF22" s="44"/>
      <c r="FG22" s="44" t="str">
        <f t="shared" si="105"/>
        <v xml:space="preserve">Azwan Syakhrir. D menunjukkan pemahaman dalam </v>
      </c>
      <c r="FH22" s="44"/>
      <c r="FI22" s="44"/>
      <c r="FJ22" s="44" t="str">
        <f t="shared" si="106"/>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148"/>
      <c r="G23" s="41"/>
      <c r="H23" s="148"/>
      <c r="I23" s="41"/>
      <c r="J23" s="148"/>
      <c r="K23" s="41"/>
      <c r="L23" s="148"/>
      <c r="M23" s="41"/>
      <c r="N23" s="148"/>
      <c r="O23" s="41"/>
      <c r="P23" s="148"/>
      <c r="Q23" s="41"/>
      <c r="R23" s="148"/>
      <c r="S23" s="41"/>
      <c r="T23" s="148"/>
      <c r="U23" s="41"/>
      <c r="V23" s="148"/>
      <c r="W23" s="41"/>
      <c r="X23" s="148"/>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150" t="str">
        <f t="shared" si="3"/>
        <v xml:space="preserve">Bayu Kurniawan menunjukkan pemahaman dalam </v>
      </c>
      <c r="BD23" s="150" t="str">
        <f t="shared" si="4"/>
        <v xml:space="preserve">Bayu Kurniawan membutuhkan bimbingan dalam </v>
      </c>
      <c r="BE23" s="35"/>
      <c r="BF23" s="44"/>
      <c r="BG23" s="44">
        <f t="shared" si="5"/>
        <v>0</v>
      </c>
      <c r="BH23" s="44">
        <f t="shared" si="6"/>
        <v>0</v>
      </c>
      <c r="BI23" s="44">
        <f t="shared" si="7"/>
        <v>0</v>
      </c>
      <c r="BJ23" s="44">
        <f t="shared" si="8"/>
        <v>0</v>
      </c>
      <c r="BK23" s="44">
        <f t="shared" si="9"/>
        <v>0</v>
      </c>
      <c r="BL23" s="44">
        <f t="shared" si="10"/>
        <v>0</v>
      </c>
      <c r="BM23" s="44">
        <f t="shared" si="11"/>
        <v>0</v>
      </c>
      <c r="BN23" s="44">
        <f t="shared" si="12"/>
        <v>0</v>
      </c>
      <c r="BO23" s="44">
        <f t="shared" si="13"/>
        <v>0</v>
      </c>
      <c r="BP23" s="44">
        <f t="shared" si="14"/>
        <v>0</v>
      </c>
      <c r="BQ23" s="44">
        <f t="shared" si="15"/>
        <v>0</v>
      </c>
      <c r="BR23" s="44">
        <f t="shared" si="16"/>
        <v>0</v>
      </c>
      <c r="BS23" s="44">
        <f t="shared" si="17"/>
        <v>0</v>
      </c>
      <c r="BT23" s="44">
        <f t="shared" si="18"/>
        <v>0</v>
      </c>
      <c r="BU23" s="44">
        <f t="shared" si="19"/>
        <v>0</v>
      </c>
      <c r="BV23" s="44">
        <f t="shared" si="20"/>
        <v>0</v>
      </c>
      <c r="BW23" s="44">
        <f t="shared" si="21"/>
        <v>0</v>
      </c>
      <c r="BX23" s="44">
        <f t="shared" si="22"/>
        <v>0</v>
      </c>
      <c r="BY23" s="44">
        <f t="shared" si="23"/>
        <v>0</v>
      </c>
      <c r="BZ23" s="44">
        <f t="shared" si="24"/>
        <v>0</v>
      </c>
      <c r="CA23" s="44">
        <f t="shared" si="25"/>
        <v>0</v>
      </c>
      <c r="CB23" s="44">
        <f t="shared" si="26"/>
        <v>0</v>
      </c>
      <c r="CC23" s="44">
        <f t="shared" si="27"/>
        <v>0</v>
      </c>
      <c r="CD23" s="44">
        <f t="shared" si="28"/>
        <v>0</v>
      </c>
      <c r="CE23" s="44">
        <f t="shared" si="29"/>
        <v>0</v>
      </c>
      <c r="CF23" s="44"/>
      <c r="CG23" s="44">
        <f t="shared" si="30"/>
        <v>0</v>
      </c>
      <c r="CH23" s="44">
        <f t="shared" si="31"/>
        <v>0</v>
      </c>
      <c r="CI23" s="44">
        <f t="shared" si="32"/>
        <v>0</v>
      </c>
      <c r="CJ23" s="44">
        <f t="shared" si="33"/>
        <v>0</v>
      </c>
      <c r="CK23" s="44">
        <f t="shared" si="34"/>
        <v>0</v>
      </c>
      <c r="CL23" s="44">
        <f t="shared" si="35"/>
        <v>0</v>
      </c>
      <c r="CM23" s="44">
        <f t="shared" si="36"/>
        <v>0</v>
      </c>
      <c r="CN23" s="44">
        <f t="shared" si="37"/>
        <v>0</v>
      </c>
      <c r="CO23" s="44">
        <f t="shared" si="38"/>
        <v>0</v>
      </c>
      <c r="CP23" s="44">
        <f t="shared" si="39"/>
        <v>0</v>
      </c>
      <c r="CQ23" s="44">
        <f t="shared" si="40"/>
        <v>0</v>
      </c>
      <c r="CR23" s="44">
        <f t="shared" si="41"/>
        <v>0</v>
      </c>
      <c r="CS23" s="44">
        <f t="shared" si="42"/>
        <v>0</v>
      </c>
      <c r="CT23" s="44">
        <f t="shared" si="43"/>
        <v>0</v>
      </c>
      <c r="CU23" s="44">
        <f t="shared" si="44"/>
        <v>0</v>
      </c>
      <c r="CV23" s="44">
        <f t="shared" si="45"/>
        <v>0</v>
      </c>
      <c r="CW23" s="44">
        <f t="shared" si="46"/>
        <v>0</v>
      </c>
      <c r="CX23" s="44">
        <f t="shared" si="47"/>
        <v>0</v>
      </c>
      <c r="CY23" s="44">
        <f t="shared" si="48"/>
        <v>0</v>
      </c>
      <c r="CZ23" s="44">
        <f t="shared" si="49"/>
        <v>0</v>
      </c>
      <c r="DA23" s="44">
        <f t="shared" si="50"/>
        <v>0</v>
      </c>
      <c r="DB23" s="44">
        <f t="shared" si="51"/>
        <v>0</v>
      </c>
      <c r="DC23" s="44">
        <f t="shared" si="52"/>
        <v>0</v>
      </c>
      <c r="DD23" s="44">
        <f t="shared" si="53"/>
        <v>0</v>
      </c>
      <c r="DE23" s="44">
        <f t="shared" si="54"/>
        <v>0</v>
      </c>
      <c r="DF23" s="44"/>
      <c r="DG23" s="44" t="str">
        <f t="shared" si="55"/>
        <v/>
      </c>
      <c r="DH23" s="44" t="str">
        <f t="shared" si="56"/>
        <v/>
      </c>
      <c r="DI23" s="44" t="str">
        <f t="shared" si="57"/>
        <v/>
      </c>
      <c r="DJ23" s="44" t="str">
        <f t="shared" si="58"/>
        <v/>
      </c>
      <c r="DK23" s="44" t="str">
        <f t="shared" si="59"/>
        <v/>
      </c>
      <c r="DL23" s="44" t="str">
        <f t="shared" si="60"/>
        <v/>
      </c>
      <c r="DM23" s="44" t="str">
        <f t="shared" si="61"/>
        <v/>
      </c>
      <c r="DN23" s="44" t="str">
        <f t="shared" si="62"/>
        <v/>
      </c>
      <c r="DO23" s="44" t="str">
        <f t="shared" si="63"/>
        <v/>
      </c>
      <c r="DP23" s="44" t="str">
        <f t="shared" si="64"/>
        <v/>
      </c>
      <c r="DQ23" s="44" t="str">
        <f t="shared" si="65"/>
        <v/>
      </c>
      <c r="DR23" s="44" t="str">
        <f t="shared" si="66"/>
        <v/>
      </c>
      <c r="DS23" s="44" t="str">
        <f t="shared" si="67"/>
        <v/>
      </c>
      <c r="DT23" s="44" t="str">
        <f t="shared" si="68"/>
        <v/>
      </c>
      <c r="DU23" s="44" t="str">
        <f t="shared" si="69"/>
        <v/>
      </c>
      <c r="DV23" s="44" t="str">
        <f t="shared" si="70"/>
        <v/>
      </c>
      <c r="DW23" s="44" t="str">
        <f t="shared" si="71"/>
        <v/>
      </c>
      <c r="DX23" s="44" t="str">
        <f t="shared" si="72"/>
        <v/>
      </c>
      <c r="DY23" s="44" t="str">
        <f t="shared" si="73"/>
        <v/>
      </c>
      <c r="DZ23" s="44" t="str">
        <f t="shared" si="74"/>
        <v/>
      </c>
      <c r="EA23" s="44" t="str">
        <f t="shared" si="75"/>
        <v/>
      </c>
      <c r="EB23" s="44" t="str">
        <f t="shared" si="76"/>
        <v/>
      </c>
      <c r="EC23" s="44" t="str">
        <f t="shared" si="77"/>
        <v/>
      </c>
      <c r="ED23" s="44" t="str">
        <f t="shared" si="78"/>
        <v/>
      </c>
      <c r="EE23" s="44" t="str">
        <f t="shared" si="79"/>
        <v/>
      </c>
      <c r="EF23" s="44"/>
      <c r="EG23" s="44" t="str">
        <f t="shared" si="80"/>
        <v/>
      </c>
      <c r="EH23" s="44" t="str">
        <f t="shared" si="81"/>
        <v/>
      </c>
      <c r="EI23" s="44" t="str">
        <f t="shared" si="82"/>
        <v/>
      </c>
      <c r="EJ23" s="44" t="str">
        <f t="shared" si="83"/>
        <v/>
      </c>
      <c r="EK23" s="44" t="str">
        <f t="shared" si="84"/>
        <v/>
      </c>
      <c r="EL23" s="44" t="str">
        <f t="shared" si="85"/>
        <v/>
      </c>
      <c r="EM23" s="44" t="str">
        <f t="shared" si="86"/>
        <v/>
      </c>
      <c r="EN23" s="44" t="str">
        <f t="shared" si="87"/>
        <v/>
      </c>
      <c r="EO23" s="44" t="str">
        <f t="shared" si="88"/>
        <v/>
      </c>
      <c r="EP23" s="44" t="str">
        <f t="shared" si="89"/>
        <v/>
      </c>
      <c r="EQ23" s="44" t="str">
        <f t="shared" si="90"/>
        <v/>
      </c>
      <c r="ER23" s="44" t="str">
        <f t="shared" si="91"/>
        <v/>
      </c>
      <c r="ES23" s="44" t="str">
        <f t="shared" si="92"/>
        <v/>
      </c>
      <c r="ET23" s="44" t="str">
        <f t="shared" si="93"/>
        <v/>
      </c>
      <c r="EU23" s="44" t="str">
        <f t="shared" si="94"/>
        <v/>
      </c>
      <c r="EV23" s="44" t="str">
        <f t="shared" si="95"/>
        <v/>
      </c>
      <c r="EW23" s="44" t="str">
        <f t="shared" si="96"/>
        <v/>
      </c>
      <c r="EX23" s="44" t="str">
        <f t="shared" si="97"/>
        <v/>
      </c>
      <c r="EY23" s="44" t="str">
        <f t="shared" si="98"/>
        <v/>
      </c>
      <c r="EZ23" s="44" t="str">
        <f t="shared" si="99"/>
        <v/>
      </c>
      <c r="FA23" s="44" t="str">
        <f t="shared" si="100"/>
        <v/>
      </c>
      <c r="FB23" s="44" t="str">
        <f t="shared" si="101"/>
        <v/>
      </c>
      <c r="FC23" s="44" t="str">
        <f t="shared" si="102"/>
        <v/>
      </c>
      <c r="FD23" s="44" t="str">
        <f t="shared" si="103"/>
        <v/>
      </c>
      <c r="FE23" s="44" t="str">
        <f t="shared" si="104"/>
        <v/>
      </c>
      <c r="FF23" s="44"/>
      <c r="FG23" s="44" t="str">
        <f t="shared" si="105"/>
        <v xml:space="preserve">Bayu Kurniawan menunjukkan pemahaman dalam </v>
      </c>
      <c r="FH23" s="44"/>
      <c r="FI23" s="44"/>
      <c r="FJ23" s="44" t="str">
        <f t="shared" si="106"/>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148"/>
      <c r="G24" s="41"/>
      <c r="H24" s="148"/>
      <c r="I24" s="41"/>
      <c r="J24" s="148"/>
      <c r="K24" s="41"/>
      <c r="L24" s="148"/>
      <c r="M24" s="41"/>
      <c r="N24" s="148"/>
      <c r="O24" s="41"/>
      <c r="P24" s="148"/>
      <c r="Q24" s="41"/>
      <c r="R24" s="148"/>
      <c r="S24" s="41"/>
      <c r="T24" s="148"/>
      <c r="U24" s="41"/>
      <c r="V24" s="148"/>
      <c r="W24" s="41"/>
      <c r="X24" s="148"/>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150" t="str">
        <f t="shared" si="3"/>
        <v xml:space="preserve">Bintang Harif .R menunjukkan pemahaman dalam </v>
      </c>
      <c r="BD24" s="150" t="str">
        <f t="shared" si="4"/>
        <v xml:space="preserve">Bintang Harif .R membutuhkan bimbingan dalam </v>
      </c>
      <c r="BE24" s="35"/>
      <c r="BF24" s="44"/>
      <c r="BG24" s="44">
        <f t="shared" si="5"/>
        <v>0</v>
      </c>
      <c r="BH24" s="44">
        <f t="shared" si="6"/>
        <v>0</v>
      </c>
      <c r="BI24" s="44">
        <f t="shared" si="7"/>
        <v>0</v>
      </c>
      <c r="BJ24" s="44">
        <f t="shared" si="8"/>
        <v>0</v>
      </c>
      <c r="BK24" s="44">
        <f t="shared" si="9"/>
        <v>0</v>
      </c>
      <c r="BL24" s="44">
        <f t="shared" si="10"/>
        <v>0</v>
      </c>
      <c r="BM24" s="44">
        <f t="shared" si="11"/>
        <v>0</v>
      </c>
      <c r="BN24" s="44">
        <f t="shared" si="12"/>
        <v>0</v>
      </c>
      <c r="BO24" s="44">
        <f t="shared" si="13"/>
        <v>0</v>
      </c>
      <c r="BP24" s="44">
        <f t="shared" si="14"/>
        <v>0</v>
      </c>
      <c r="BQ24" s="44">
        <f t="shared" si="15"/>
        <v>0</v>
      </c>
      <c r="BR24" s="44">
        <f t="shared" si="16"/>
        <v>0</v>
      </c>
      <c r="BS24" s="44">
        <f t="shared" si="17"/>
        <v>0</v>
      </c>
      <c r="BT24" s="44">
        <f t="shared" si="18"/>
        <v>0</v>
      </c>
      <c r="BU24" s="44">
        <f t="shared" si="19"/>
        <v>0</v>
      </c>
      <c r="BV24" s="44">
        <f t="shared" si="20"/>
        <v>0</v>
      </c>
      <c r="BW24" s="44">
        <f t="shared" si="21"/>
        <v>0</v>
      </c>
      <c r="BX24" s="44">
        <f t="shared" si="22"/>
        <v>0</v>
      </c>
      <c r="BY24" s="44">
        <f t="shared" si="23"/>
        <v>0</v>
      </c>
      <c r="BZ24" s="44">
        <f t="shared" si="24"/>
        <v>0</v>
      </c>
      <c r="CA24" s="44">
        <f t="shared" si="25"/>
        <v>0</v>
      </c>
      <c r="CB24" s="44">
        <f t="shared" si="26"/>
        <v>0</v>
      </c>
      <c r="CC24" s="44">
        <f t="shared" si="27"/>
        <v>0</v>
      </c>
      <c r="CD24" s="44">
        <f t="shared" si="28"/>
        <v>0</v>
      </c>
      <c r="CE24" s="44">
        <f t="shared" si="29"/>
        <v>0</v>
      </c>
      <c r="CF24" s="44"/>
      <c r="CG24" s="44">
        <f t="shared" si="30"/>
        <v>0</v>
      </c>
      <c r="CH24" s="44">
        <f t="shared" si="31"/>
        <v>0</v>
      </c>
      <c r="CI24" s="44">
        <f t="shared" si="32"/>
        <v>0</v>
      </c>
      <c r="CJ24" s="44">
        <f t="shared" si="33"/>
        <v>0</v>
      </c>
      <c r="CK24" s="44">
        <f t="shared" si="34"/>
        <v>0</v>
      </c>
      <c r="CL24" s="44">
        <f t="shared" si="35"/>
        <v>0</v>
      </c>
      <c r="CM24" s="44">
        <f t="shared" si="36"/>
        <v>0</v>
      </c>
      <c r="CN24" s="44">
        <f t="shared" si="37"/>
        <v>0</v>
      </c>
      <c r="CO24" s="44">
        <f t="shared" si="38"/>
        <v>0</v>
      </c>
      <c r="CP24" s="44">
        <f t="shared" si="39"/>
        <v>0</v>
      </c>
      <c r="CQ24" s="44">
        <f t="shared" si="40"/>
        <v>0</v>
      </c>
      <c r="CR24" s="44">
        <f t="shared" si="41"/>
        <v>0</v>
      </c>
      <c r="CS24" s="44">
        <f t="shared" si="42"/>
        <v>0</v>
      </c>
      <c r="CT24" s="44">
        <f t="shared" si="43"/>
        <v>0</v>
      </c>
      <c r="CU24" s="44">
        <f t="shared" si="44"/>
        <v>0</v>
      </c>
      <c r="CV24" s="44">
        <f t="shared" si="45"/>
        <v>0</v>
      </c>
      <c r="CW24" s="44">
        <f t="shared" si="46"/>
        <v>0</v>
      </c>
      <c r="CX24" s="44">
        <f t="shared" si="47"/>
        <v>0</v>
      </c>
      <c r="CY24" s="44">
        <f t="shared" si="48"/>
        <v>0</v>
      </c>
      <c r="CZ24" s="44">
        <f t="shared" si="49"/>
        <v>0</v>
      </c>
      <c r="DA24" s="44">
        <f t="shared" si="50"/>
        <v>0</v>
      </c>
      <c r="DB24" s="44">
        <f t="shared" si="51"/>
        <v>0</v>
      </c>
      <c r="DC24" s="44">
        <f t="shared" si="52"/>
        <v>0</v>
      </c>
      <c r="DD24" s="44">
        <f t="shared" si="53"/>
        <v>0</v>
      </c>
      <c r="DE24" s="44">
        <f t="shared" si="54"/>
        <v>0</v>
      </c>
      <c r="DF24" s="44"/>
      <c r="DG24" s="44" t="str">
        <f t="shared" si="55"/>
        <v/>
      </c>
      <c r="DH24" s="44" t="str">
        <f t="shared" si="56"/>
        <v/>
      </c>
      <c r="DI24" s="44" t="str">
        <f t="shared" si="57"/>
        <v/>
      </c>
      <c r="DJ24" s="44" t="str">
        <f t="shared" si="58"/>
        <v/>
      </c>
      <c r="DK24" s="44" t="str">
        <f t="shared" si="59"/>
        <v/>
      </c>
      <c r="DL24" s="44" t="str">
        <f t="shared" si="60"/>
        <v/>
      </c>
      <c r="DM24" s="44" t="str">
        <f t="shared" si="61"/>
        <v/>
      </c>
      <c r="DN24" s="44" t="str">
        <f t="shared" si="62"/>
        <v/>
      </c>
      <c r="DO24" s="44" t="str">
        <f t="shared" si="63"/>
        <v/>
      </c>
      <c r="DP24" s="44" t="str">
        <f t="shared" si="64"/>
        <v/>
      </c>
      <c r="DQ24" s="44" t="str">
        <f t="shared" si="65"/>
        <v/>
      </c>
      <c r="DR24" s="44" t="str">
        <f t="shared" si="66"/>
        <v/>
      </c>
      <c r="DS24" s="44" t="str">
        <f t="shared" si="67"/>
        <v/>
      </c>
      <c r="DT24" s="44" t="str">
        <f t="shared" si="68"/>
        <v/>
      </c>
      <c r="DU24" s="44" t="str">
        <f t="shared" si="69"/>
        <v/>
      </c>
      <c r="DV24" s="44" t="str">
        <f t="shared" si="70"/>
        <v/>
      </c>
      <c r="DW24" s="44" t="str">
        <f t="shared" si="71"/>
        <v/>
      </c>
      <c r="DX24" s="44" t="str">
        <f t="shared" si="72"/>
        <v/>
      </c>
      <c r="DY24" s="44" t="str">
        <f t="shared" si="73"/>
        <v/>
      </c>
      <c r="DZ24" s="44" t="str">
        <f t="shared" si="74"/>
        <v/>
      </c>
      <c r="EA24" s="44" t="str">
        <f t="shared" si="75"/>
        <v/>
      </c>
      <c r="EB24" s="44" t="str">
        <f t="shared" si="76"/>
        <v/>
      </c>
      <c r="EC24" s="44" t="str">
        <f t="shared" si="77"/>
        <v/>
      </c>
      <c r="ED24" s="44" t="str">
        <f t="shared" si="78"/>
        <v/>
      </c>
      <c r="EE24" s="44" t="str">
        <f t="shared" si="79"/>
        <v/>
      </c>
      <c r="EF24" s="44"/>
      <c r="EG24" s="44" t="str">
        <f t="shared" si="80"/>
        <v/>
      </c>
      <c r="EH24" s="44" t="str">
        <f t="shared" si="81"/>
        <v/>
      </c>
      <c r="EI24" s="44" t="str">
        <f t="shared" si="82"/>
        <v/>
      </c>
      <c r="EJ24" s="44" t="str">
        <f t="shared" si="83"/>
        <v/>
      </c>
      <c r="EK24" s="44" t="str">
        <f t="shared" si="84"/>
        <v/>
      </c>
      <c r="EL24" s="44" t="str">
        <f t="shared" si="85"/>
        <v/>
      </c>
      <c r="EM24" s="44" t="str">
        <f t="shared" si="86"/>
        <v/>
      </c>
      <c r="EN24" s="44" t="str">
        <f t="shared" si="87"/>
        <v/>
      </c>
      <c r="EO24" s="44" t="str">
        <f t="shared" si="88"/>
        <v/>
      </c>
      <c r="EP24" s="44" t="str">
        <f t="shared" si="89"/>
        <v/>
      </c>
      <c r="EQ24" s="44" t="str">
        <f t="shared" si="90"/>
        <v/>
      </c>
      <c r="ER24" s="44" t="str">
        <f t="shared" si="91"/>
        <v/>
      </c>
      <c r="ES24" s="44" t="str">
        <f t="shared" si="92"/>
        <v/>
      </c>
      <c r="ET24" s="44" t="str">
        <f t="shared" si="93"/>
        <v/>
      </c>
      <c r="EU24" s="44" t="str">
        <f t="shared" si="94"/>
        <v/>
      </c>
      <c r="EV24" s="44" t="str">
        <f t="shared" si="95"/>
        <v/>
      </c>
      <c r="EW24" s="44" t="str">
        <f t="shared" si="96"/>
        <v/>
      </c>
      <c r="EX24" s="44" t="str">
        <f t="shared" si="97"/>
        <v/>
      </c>
      <c r="EY24" s="44" t="str">
        <f t="shared" si="98"/>
        <v/>
      </c>
      <c r="EZ24" s="44" t="str">
        <f t="shared" si="99"/>
        <v/>
      </c>
      <c r="FA24" s="44" t="str">
        <f t="shared" si="100"/>
        <v/>
      </c>
      <c r="FB24" s="44" t="str">
        <f t="shared" si="101"/>
        <v/>
      </c>
      <c r="FC24" s="44" t="str">
        <f t="shared" si="102"/>
        <v/>
      </c>
      <c r="FD24" s="44" t="str">
        <f t="shared" si="103"/>
        <v/>
      </c>
      <c r="FE24" s="44" t="str">
        <f t="shared" si="104"/>
        <v/>
      </c>
      <c r="FF24" s="44"/>
      <c r="FG24" s="44" t="str">
        <f t="shared" si="105"/>
        <v xml:space="preserve">Bintang Harif .R menunjukkan pemahaman dalam </v>
      </c>
      <c r="FH24" s="44"/>
      <c r="FI24" s="44"/>
      <c r="FJ24" s="44" t="str">
        <f t="shared" si="106"/>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148"/>
      <c r="G25" s="41"/>
      <c r="H25" s="148"/>
      <c r="I25" s="41"/>
      <c r="J25" s="148"/>
      <c r="K25" s="41"/>
      <c r="L25" s="148"/>
      <c r="M25" s="41"/>
      <c r="N25" s="148"/>
      <c r="O25" s="41"/>
      <c r="P25" s="148"/>
      <c r="Q25" s="41"/>
      <c r="R25" s="148"/>
      <c r="S25" s="41"/>
      <c r="T25" s="148"/>
      <c r="U25" s="41"/>
      <c r="V25" s="148"/>
      <c r="W25" s="41"/>
      <c r="X25" s="148"/>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150" t="str">
        <f t="shared" si="3"/>
        <v xml:space="preserve">Daffa Arya Arrozaq menunjukkan pemahaman dalam </v>
      </c>
      <c r="BD25" s="150" t="str">
        <f t="shared" si="4"/>
        <v xml:space="preserve">Daffa Arya Arrozaq membutuhkan bimbingan dalam </v>
      </c>
      <c r="BE25" s="35"/>
      <c r="BF25" s="44"/>
      <c r="BG25" s="44">
        <f t="shared" si="5"/>
        <v>0</v>
      </c>
      <c r="BH25" s="44">
        <f t="shared" si="6"/>
        <v>0</v>
      </c>
      <c r="BI25" s="44">
        <f t="shared" si="7"/>
        <v>0</v>
      </c>
      <c r="BJ25" s="44">
        <f t="shared" si="8"/>
        <v>0</v>
      </c>
      <c r="BK25" s="44">
        <f t="shared" si="9"/>
        <v>0</v>
      </c>
      <c r="BL25" s="44">
        <f t="shared" si="10"/>
        <v>0</v>
      </c>
      <c r="BM25" s="44">
        <f t="shared" si="11"/>
        <v>0</v>
      </c>
      <c r="BN25" s="44">
        <f t="shared" si="12"/>
        <v>0</v>
      </c>
      <c r="BO25" s="44">
        <f t="shared" si="13"/>
        <v>0</v>
      </c>
      <c r="BP25" s="44">
        <f t="shared" si="14"/>
        <v>0</v>
      </c>
      <c r="BQ25" s="44">
        <f t="shared" si="15"/>
        <v>0</v>
      </c>
      <c r="BR25" s="44">
        <f t="shared" si="16"/>
        <v>0</v>
      </c>
      <c r="BS25" s="44">
        <f t="shared" si="17"/>
        <v>0</v>
      </c>
      <c r="BT25" s="44">
        <f t="shared" si="18"/>
        <v>0</v>
      </c>
      <c r="BU25" s="44">
        <f t="shared" si="19"/>
        <v>0</v>
      </c>
      <c r="BV25" s="44">
        <f t="shared" si="20"/>
        <v>0</v>
      </c>
      <c r="BW25" s="44">
        <f t="shared" si="21"/>
        <v>0</v>
      </c>
      <c r="BX25" s="44">
        <f t="shared" si="22"/>
        <v>0</v>
      </c>
      <c r="BY25" s="44">
        <f t="shared" si="23"/>
        <v>0</v>
      </c>
      <c r="BZ25" s="44">
        <f t="shared" si="24"/>
        <v>0</v>
      </c>
      <c r="CA25" s="44">
        <f t="shared" si="25"/>
        <v>0</v>
      </c>
      <c r="CB25" s="44">
        <f t="shared" si="26"/>
        <v>0</v>
      </c>
      <c r="CC25" s="44">
        <f t="shared" si="27"/>
        <v>0</v>
      </c>
      <c r="CD25" s="44">
        <f t="shared" si="28"/>
        <v>0</v>
      </c>
      <c r="CE25" s="44">
        <f t="shared" si="29"/>
        <v>0</v>
      </c>
      <c r="CF25" s="44"/>
      <c r="CG25" s="44">
        <f t="shared" si="30"/>
        <v>0</v>
      </c>
      <c r="CH25" s="44">
        <f t="shared" si="31"/>
        <v>0</v>
      </c>
      <c r="CI25" s="44">
        <f t="shared" si="32"/>
        <v>0</v>
      </c>
      <c r="CJ25" s="44">
        <f t="shared" si="33"/>
        <v>0</v>
      </c>
      <c r="CK25" s="44">
        <f t="shared" si="34"/>
        <v>0</v>
      </c>
      <c r="CL25" s="44">
        <f t="shared" si="35"/>
        <v>0</v>
      </c>
      <c r="CM25" s="44">
        <f t="shared" si="36"/>
        <v>0</v>
      </c>
      <c r="CN25" s="44">
        <f t="shared" si="37"/>
        <v>0</v>
      </c>
      <c r="CO25" s="44">
        <f t="shared" si="38"/>
        <v>0</v>
      </c>
      <c r="CP25" s="44">
        <f t="shared" si="39"/>
        <v>0</v>
      </c>
      <c r="CQ25" s="44">
        <f t="shared" si="40"/>
        <v>0</v>
      </c>
      <c r="CR25" s="44">
        <f t="shared" si="41"/>
        <v>0</v>
      </c>
      <c r="CS25" s="44">
        <f t="shared" si="42"/>
        <v>0</v>
      </c>
      <c r="CT25" s="44">
        <f t="shared" si="43"/>
        <v>0</v>
      </c>
      <c r="CU25" s="44">
        <f t="shared" si="44"/>
        <v>0</v>
      </c>
      <c r="CV25" s="44">
        <f t="shared" si="45"/>
        <v>0</v>
      </c>
      <c r="CW25" s="44">
        <f t="shared" si="46"/>
        <v>0</v>
      </c>
      <c r="CX25" s="44">
        <f t="shared" si="47"/>
        <v>0</v>
      </c>
      <c r="CY25" s="44">
        <f t="shared" si="48"/>
        <v>0</v>
      </c>
      <c r="CZ25" s="44">
        <f t="shared" si="49"/>
        <v>0</v>
      </c>
      <c r="DA25" s="44">
        <f t="shared" si="50"/>
        <v>0</v>
      </c>
      <c r="DB25" s="44">
        <f t="shared" si="51"/>
        <v>0</v>
      </c>
      <c r="DC25" s="44">
        <f t="shared" si="52"/>
        <v>0</v>
      </c>
      <c r="DD25" s="44">
        <f t="shared" si="53"/>
        <v>0</v>
      </c>
      <c r="DE25" s="44">
        <f t="shared" si="54"/>
        <v>0</v>
      </c>
      <c r="DF25" s="44"/>
      <c r="DG25" s="44" t="str">
        <f t="shared" si="55"/>
        <v/>
      </c>
      <c r="DH25" s="44" t="str">
        <f t="shared" si="56"/>
        <v/>
      </c>
      <c r="DI25" s="44" t="str">
        <f t="shared" si="57"/>
        <v/>
      </c>
      <c r="DJ25" s="44" t="str">
        <f t="shared" si="58"/>
        <v/>
      </c>
      <c r="DK25" s="44" t="str">
        <f t="shared" si="59"/>
        <v/>
      </c>
      <c r="DL25" s="44" t="str">
        <f t="shared" si="60"/>
        <v/>
      </c>
      <c r="DM25" s="44" t="str">
        <f t="shared" si="61"/>
        <v/>
      </c>
      <c r="DN25" s="44" t="str">
        <f t="shared" si="62"/>
        <v/>
      </c>
      <c r="DO25" s="44" t="str">
        <f t="shared" si="63"/>
        <v/>
      </c>
      <c r="DP25" s="44" t="str">
        <f t="shared" si="64"/>
        <v/>
      </c>
      <c r="DQ25" s="44" t="str">
        <f t="shared" si="65"/>
        <v/>
      </c>
      <c r="DR25" s="44" t="str">
        <f t="shared" si="66"/>
        <v/>
      </c>
      <c r="DS25" s="44" t="str">
        <f t="shared" si="67"/>
        <v/>
      </c>
      <c r="DT25" s="44" t="str">
        <f t="shared" si="68"/>
        <v/>
      </c>
      <c r="DU25" s="44" t="str">
        <f t="shared" si="69"/>
        <v/>
      </c>
      <c r="DV25" s="44" t="str">
        <f t="shared" si="70"/>
        <v/>
      </c>
      <c r="DW25" s="44" t="str">
        <f t="shared" si="71"/>
        <v/>
      </c>
      <c r="DX25" s="44" t="str">
        <f t="shared" si="72"/>
        <v/>
      </c>
      <c r="DY25" s="44" t="str">
        <f t="shared" si="73"/>
        <v/>
      </c>
      <c r="DZ25" s="44" t="str">
        <f t="shared" si="74"/>
        <v/>
      </c>
      <c r="EA25" s="44" t="str">
        <f t="shared" si="75"/>
        <v/>
      </c>
      <c r="EB25" s="44" t="str">
        <f t="shared" si="76"/>
        <v/>
      </c>
      <c r="EC25" s="44" t="str">
        <f t="shared" si="77"/>
        <v/>
      </c>
      <c r="ED25" s="44" t="str">
        <f t="shared" si="78"/>
        <v/>
      </c>
      <c r="EE25" s="44" t="str">
        <f t="shared" si="79"/>
        <v/>
      </c>
      <c r="EF25" s="44"/>
      <c r="EG25" s="44" t="str">
        <f t="shared" si="80"/>
        <v/>
      </c>
      <c r="EH25" s="44" t="str">
        <f t="shared" si="81"/>
        <v/>
      </c>
      <c r="EI25" s="44" t="str">
        <f t="shared" si="82"/>
        <v/>
      </c>
      <c r="EJ25" s="44" t="str">
        <f t="shared" si="83"/>
        <v/>
      </c>
      <c r="EK25" s="44" t="str">
        <f t="shared" si="84"/>
        <v/>
      </c>
      <c r="EL25" s="44" t="str">
        <f t="shared" si="85"/>
        <v/>
      </c>
      <c r="EM25" s="44" t="str">
        <f t="shared" si="86"/>
        <v/>
      </c>
      <c r="EN25" s="44" t="str">
        <f t="shared" si="87"/>
        <v/>
      </c>
      <c r="EO25" s="44" t="str">
        <f t="shared" si="88"/>
        <v/>
      </c>
      <c r="EP25" s="44" t="str">
        <f t="shared" si="89"/>
        <v/>
      </c>
      <c r="EQ25" s="44" t="str">
        <f t="shared" si="90"/>
        <v/>
      </c>
      <c r="ER25" s="44" t="str">
        <f t="shared" si="91"/>
        <v/>
      </c>
      <c r="ES25" s="44" t="str">
        <f t="shared" si="92"/>
        <v/>
      </c>
      <c r="ET25" s="44" t="str">
        <f t="shared" si="93"/>
        <v/>
      </c>
      <c r="EU25" s="44" t="str">
        <f t="shared" si="94"/>
        <v/>
      </c>
      <c r="EV25" s="44" t="str">
        <f t="shared" si="95"/>
        <v/>
      </c>
      <c r="EW25" s="44" t="str">
        <f t="shared" si="96"/>
        <v/>
      </c>
      <c r="EX25" s="44" t="str">
        <f t="shared" si="97"/>
        <v/>
      </c>
      <c r="EY25" s="44" t="str">
        <f t="shared" si="98"/>
        <v/>
      </c>
      <c r="EZ25" s="44" t="str">
        <f t="shared" si="99"/>
        <v/>
      </c>
      <c r="FA25" s="44" t="str">
        <f t="shared" si="100"/>
        <v/>
      </c>
      <c r="FB25" s="44" t="str">
        <f t="shared" si="101"/>
        <v/>
      </c>
      <c r="FC25" s="44" t="str">
        <f t="shared" si="102"/>
        <v/>
      </c>
      <c r="FD25" s="44" t="str">
        <f t="shared" si="103"/>
        <v/>
      </c>
      <c r="FE25" s="44" t="str">
        <f t="shared" si="104"/>
        <v/>
      </c>
      <c r="FF25" s="44"/>
      <c r="FG25" s="44" t="str">
        <f t="shared" si="105"/>
        <v xml:space="preserve">Daffa Arya Arrozaq menunjukkan pemahaman dalam </v>
      </c>
      <c r="FH25" s="44"/>
      <c r="FI25" s="44"/>
      <c r="FJ25" s="44" t="str">
        <f t="shared" si="106"/>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148"/>
      <c r="G26" s="41"/>
      <c r="H26" s="148"/>
      <c r="I26" s="41"/>
      <c r="J26" s="148"/>
      <c r="K26" s="41"/>
      <c r="L26" s="148"/>
      <c r="M26" s="41"/>
      <c r="N26" s="148"/>
      <c r="O26" s="41"/>
      <c r="P26" s="148"/>
      <c r="Q26" s="41"/>
      <c r="R26" s="148"/>
      <c r="S26" s="41"/>
      <c r="T26" s="148"/>
      <c r="U26" s="41"/>
      <c r="V26" s="148"/>
      <c r="W26" s="41"/>
      <c r="X26" s="148"/>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150" t="str">
        <f t="shared" si="3"/>
        <v xml:space="preserve">Giovanni menunjukkan pemahaman dalam </v>
      </c>
      <c r="BD26" s="150" t="str">
        <f t="shared" si="4"/>
        <v xml:space="preserve">Giovanni membutuhkan bimbingan dalam </v>
      </c>
      <c r="BE26" s="35"/>
      <c r="BF26" s="44"/>
      <c r="BG26" s="44">
        <f t="shared" si="5"/>
        <v>0</v>
      </c>
      <c r="BH26" s="44">
        <f t="shared" si="6"/>
        <v>0</v>
      </c>
      <c r="BI26" s="44">
        <f t="shared" si="7"/>
        <v>0</v>
      </c>
      <c r="BJ26" s="44">
        <f t="shared" si="8"/>
        <v>0</v>
      </c>
      <c r="BK26" s="44">
        <f t="shared" si="9"/>
        <v>0</v>
      </c>
      <c r="BL26" s="44">
        <f t="shared" si="10"/>
        <v>0</v>
      </c>
      <c r="BM26" s="44">
        <f t="shared" si="11"/>
        <v>0</v>
      </c>
      <c r="BN26" s="44">
        <f t="shared" si="12"/>
        <v>0</v>
      </c>
      <c r="BO26" s="44">
        <f t="shared" si="13"/>
        <v>0</v>
      </c>
      <c r="BP26" s="44">
        <f t="shared" si="14"/>
        <v>0</v>
      </c>
      <c r="BQ26" s="44">
        <f t="shared" si="15"/>
        <v>0</v>
      </c>
      <c r="BR26" s="44">
        <f t="shared" si="16"/>
        <v>0</v>
      </c>
      <c r="BS26" s="44">
        <f t="shared" si="17"/>
        <v>0</v>
      </c>
      <c r="BT26" s="44">
        <f t="shared" si="18"/>
        <v>0</v>
      </c>
      <c r="BU26" s="44">
        <f t="shared" si="19"/>
        <v>0</v>
      </c>
      <c r="BV26" s="44">
        <f t="shared" si="20"/>
        <v>0</v>
      </c>
      <c r="BW26" s="44">
        <f t="shared" si="21"/>
        <v>0</v>
      </c>
      <c r="BX26" s="44">
        <f t="shared" si="22"/>
        <v>0</v>
      </c>
      <c r="BY26" s="44">
        <f t="shared" si="23"/>
        <v>0</v>
      </c>
      <c r="BZ26" s="44">
        <f t="shared" si="24"/>
        <v>0</v>
      </c>
      <c r="CA26" s="44">
        <f t="shared" si="25"/>
        <v>0</v>
      </c>
      <c r="CB26" s="44">
        <f t="shared" si="26"/>
        <v>0</v>
      </c>
      <c r="CC26" s="44">
        <f t="shared" si="27"/>
        <v>0</v>
      </c>
      <c r="CD26" s="44">
        <f t="shared" si="28"/>
        <v>0</v>
      </c>
      <c r="CE26" s="44">
        <f t="shared" si="29"/>
        <v>0</v>
      </c>
      <c r="CF26" s="44"/>
      <c r="CG26" s="44">
        <f t="shared" si="30"/>
        <v>0</v>
      </c>
      <c r="CH26" s="44">
        <f t="shared" si="31"/>
        <v>0</v>
      </c>
      <c r="CI26" s="44">
        <f t="shared" si="32"/>
        <v>0</v>
      </c>
      <c r="CJ26" s="44">
        <f t="shared" si="33"/>
        <v>0</v>
      </c>
      <c r="CK26" s="44">
        <f t="shared" si="34"/>
        <v>0</v>
      </c>
      <c r="CL26" s="44">
        <f t="shared" si="35"/>
        <v>0</v>
      </c>
      <c r="CM26" s="44">
        <f t="shared" si="36"/>
        <v>0</v>
      </c>
      <c r="CN26" s="44">
        <f t="shared" si="37"/>
        <v>0</v>
      </c>
      <c r="CO26" s="44">
        <f t="shared" si="38"/>
        <v>0</v>
      </c>
      <c r="CP26" s="44">
        <f t="shared" si="39"/>
        <v>0</v>
      </c>
      <c r="CQ26" s="44">
        <f t="shared" si="40"/>
        <v>0</v>
      </c>
      <c r="CR26" s="44">
        <f t="shared" si="41"/>
        <v>0</v>
      </c>
      <c r="CS26" s="44">
        <f t="shared" si="42"/>
        <v>0</v>
      </c>
      <c r="CT26" s="44">
        <f t="shared" si="43"/>
        <v>0</v>
      </c>
      <c r="CU26" s="44">
        <f t="shared" si="44"/>
        <v>0</v>
      </c>
      <c r="CV26" s="44">
        <f t="shared" si="45"/>
        <v>0</v>
      </c>
      <c r="CW26" s="44">
        <f t="shared" si="46"/>
        <v>0</v>
      </c>
      <c r="CX26" s="44">
        <f t="shared" si="47"/>
        <v>0</v>
      </c>
      <c r="CY26" s="44">
        <f t="shared" si="48"/>
        <v>0</v>
      </c>
      <c r="CZ26" s="44">
        <f t="shared" si="49"/>
        <v>0</v>
      </c>
      <c r="DA26" s="44">
        <f t="shared" si="50"/>
        <v>0</v>
      </c>
      <c r="DB26" s="44">
        <f t="shared" si="51"/>
        <v>0</v>
      </c>
      <c r="DC26" s="44">
        <f t="shared" si="52"/>
        <v>0</v>
      </c>
      <c r="DD26" s="44">
        <f t="shared" si="53"/>
        <v>0</v>
      </c>
      <c r="DE26" s="44">
        <f t="shared" si="54"/>
        <v>0</v>
      </c>
      <c r="DF26" s="44"/>
      <c r="DG26" s="44" t="str">
        <f t="shared" si="55"/>
        <v/>
      </c>
      <c r="DH26" s="44" t="str">
        <f t="shared" si="56"/>
        <v/>
      </c>
      <c r="DI26" s="44" t="str">
        <f t="shared" si="57"/>
        <v/>
      </c>
      <c r="DJ26" s="44" t="str">
        <f t="shared" si="58"/>
        <v/>
      </c>
      <c r="DK26" s="44" t="str">
        <f t="shared" si="59"/>
        <v/>
      </c>
      <c r="DL26" s="44" t="str">
        <f t="shared" si="60"/>
        <v/>
      </c>
      <c r="DM26" s="44" t="str">
        <f t="shared" si="61"/>
        <v/>
      </c>
      <c r="DN26" s="44" t="str">
        <f t="shared" si="62"/>
        <v/>
      </c>
      <c r="DO26" s="44" t="str">
        <f t="shared" si="63"/>
        <v/>
      </c>
      <c r="DP26" s="44" t="str">
        <f t="shared" si="64"/>
        <v/>
      </c>
      <c r="DQ26" s="44" t="str">
        <f t="shared" si="65"/>
        <v/>
      </c>
      <c r="DR26" s="44" t="str">
        <f t="shared" si="66"/>
        <v/>
      </c>
      <c r="DS26" s="44" t="str">
        <f t="shared" si="67"/>
        <v/>
      </c>
      <c r="DT26" s="44" t="str">
        <f t="shared" si="68"/>
        <v/>
      </c>
      <c r="DU26" s="44" t="str">
        <f t="shared" si="69"/>
        <v/>
      </c>
      <c r="DV26" s="44" t="str">
        <f t="shared" si="70"/>
        <v/>
      </c>
      <c r="DW26" s="44" t="str">
        <f t="shared" si="71"/>
        <v/>
      </c>
      <c r="DX26" s="44" t="str">
        <f t="shared" si="72"/>
        <v/>
      </c>
      <c r="DY26" s="44" t="str">
        <f t="shared" si="73"/>
        <v/>
      </c>
      <c r="DZ26" s="44" t="str">
        <f t="shared" si="74"/>
        <v/>
      </c>
      <c r="EA26" s="44" t="str">
        <f t="shared" si="75"/>
        <v/>
      </c>
      <c r="EB26" s="44" t="str">
        <f t="shared" si="76"/>
        <v/>
      </c>
      <c r="EC26" s="44" t="str">
        <f t="shared" si="77"/>
        <v/>
      </c>
      <c r="ED26" s="44" t="str">
        <f t="shared" si="78"/>
        <v/>
      </c>
      <c r="EE26" s="44" t="str">
        <f t="shared" si="79"/>
        <v/>
      </c>
      <c r="EF26" s="44"/>
      <c r="EG26" s="44" t="str">
        <f t="shared" si="80"/>
        <v/>
      </c>
      <c r="EH26" s="44" t="str">
        <f t="shared" si="81"/>
        <v/>
      </c>
      <c r="EI26" s="44" t="str">
        <f t="shared" si="82"/>
        <v/>
      </c>
      <c r="EJ26" s="44" t="str">
        <f t="shared" si="83"/>
        <v/>
      </c>
      <c r="EK26" s="44" t="str">
        <f t="shared" si="84"/>
        <v/>
      </c>
      <c r="EL26" s="44" t="str">
        <f t="shared" si="85"/>
        <v/>
      </c>
      <c r="EM26" s="44" t="str">
        <f t="shared" si="86"/>
        <v/>
      </c>
      <c r="EN26" s="44" t="str">
        <f t="shared" si="87"/>
        <v/>
      </c>
      <c r="EO26" s="44" t="str">
        <f t="shared" si="88"/>
        <v/>
      </c>
      <c r="EP26" s="44" t="str">
        <f t="shared" si="89"/>
        <v/>
      </c>
      <c r="EQ26" s="44" t="str">
        <f t="shared" si="90"/>
        <v/>
      </c>
      <c r="ER26" s="44" t="str">
        <f t="shared" si="91"/>
        <v/>
      </c>
      <c r="ES26" s="44" t="str">
        <f t="shared" si="92"/>
        <v/>
      </c>
      <c r="ET26" s="44" t="str">
        <f t="shared" si="93"/>
        <v/>
      </c>
      <c r="EU26" s="44" t="str">
        <f t="shared" si="94"/>
        <v/>
      </c>
      <c r="EV26" s="44" t="str">
        <f t="shared" si="95"/>
        <v/>
      </c>
      <c r="EW26" s="44" t="str">
        <f t="shared" si="96"/>
        <v/>
      </c>
      <c r="EX26" s="44" t="str">
        <f t="shared" si="97"/>
        <v/>
      </c>
      <c r="EY26" s="44" t="str">
        <f t="shared" si="98"/>
        <v/>
      </c>
      <c r="EZ26" s="44" t="str">
        <f t="shared" si="99"/>
        <v/>
      </c>
      <c r="FA26" s="44" t="str">
        <f t="shared" si="100"/>
        <v/>
      </c>
      <c r="FB26" s="44" t="str">
        <f t="shared" si="101"/>
        <v/>
      </c>
      <c r="FC26" s="44" t="str">
        <f t="shared" si="102"/>
        <v/>
      </c>
      <c r="FD26" s="44" t="str">
        <f t="shared" si="103"/>
        <v/>
      </c>
      <c r="FE26" s="44" t="str">
        <f t="shared" si="104"/>
        <v/>
      </c>
      <c r="FF26" s="44"/>
      <c r="FG26" s="44" t="str">
        <f t="shared" si="105"/>
        <v xml:space="preserve">Giovanni menunjukkan pemahaman dalam </v>
      </c>
      <c r="FH26" s="44"/>
      <c r="FI26" s="44"/>
      <c r="FJ26" s="44" t="str">
        <f t="shared" si="106"/>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148"/>
      <c r="G27" s="41"/>
      <c r="H27" s="148"/>
      <c r="I27" s="41"/>
      <c r="J27" s="148"/>
      <c r="K27" s="41"/>
      <c r="L27" s="148"/>
      <c r="M27" s="41"/>
      <c r="N27" s="148"/>
      <c r="O27" s="41"/>
      <c r="P27" s="148"/>
      <c r="Q27" s="41"/>
      <c r="R27" s="148"/>
      <c r="S27" s="41"/>
      <c r="T27" s="148"/>
      <c r="U27" s="41"/>
      <c r="V27" s="148"/>
      <c r="W27" s="41"/>
      <c r="X27" s="148"/>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150" t="str">
        <f t="shared" si="3"/>
        <v xml:space="preserve">Hafny Nindytia. F menunjukkan pemahaman dalam </v>
      </c>
      <c r="BD27" s="150" t="str">
        <f t="shared" si="4"/>
        <v xml:space="preserve">Hafny Nindytia. F membutuhkan bimbingan dalam </v>
      </c>
      <c r="BE27" s="35"/>
      <c r="BF27" s="44"/>
      <c r="BG27" s="44">
        <f t="shared" si="5"/>
        <v>0</v>
      </c>
      <c r="BH27" s="44">
        <f t="shared" si="6"/>
        <v>0</v>
      </c>
      <c r="BI27" s="44">
        <f t="shared" si="7"/>
        <v>0</v>
      </c>
      <c r="BJ27" s="44">
        <f t="shared" si="8"/>
        <v>0</v>
      </c>
      <c r="BK27" s="44">
        <f t="shared" si="9"/>
        <v>0</v>
      </c>
      <c r="BL27" s="44">
        <f t="shared" si="10"/>
        <v>0</v>
      </c>
      <c r="BM27" s="44">
        <f t="shared" si="11"/>
        <v>0</v>
      </c>
      <c r="BN27" s="44">
        <f t="shared" si="12"/>
        <v>0</v>
      </c>
      <c r="BO27" s="44">
        <f t="shared" si="13"/>
        <v>0</v>
      </c>
      <c r="BP27" s="44">
        <f t="shared" si="14"/>
        <v>0</v>
      </c>
      <c r="BQ27" s="44">
        <f t="shared" si="15"/>
        <v>0</v>
      </c>
      <c r="BR27" s="44">
        <f t="shared" si="16"/>
        <v>0</v>
      </c>
      <c r="BS27" s="44">
        <f t="shared" si="17"/>
        <v>0</v>
      </c>
      <c r="BT27" s="44">
        <f t="shared" si="18"/>
        <v>0</v>
      </c>
      <c r="BU27" s="44">
        <f t="shared" si="19"/>
        <v>0</v>
      </c>
      <c r="BV27" s="44">
        <f t="shared" si="20"/>
        <v>0</v>
      </c>
      <c r="BW27" s="44">
        <f t="shared" si="21"/>
        <v>0</v>
      </c>
      <c r="BX27" s="44">
        <f t="shared" si="22"/>
        <v>0</v>
      </c>
      <c r="BY27" s="44">
        <f t="shared" si="23"/>
        <v>0</v>
      </c>
      <c r="BZ27" s="44">
        <f t="shared" si="24"/>
        <v>0</v>
      </c>
      <c r="CA27" s="44">
        <f t="shared" si="25"/>
        <v>0</v>
      </c>
      <c r="CB27" s="44">
        <f t="shared" si="26"/>
        <v>0</v>
      </c>
      <c r="CC27" s="44">
        <f t="shared" si="27"/>
        <v>0</v>
      </c>
      <c r="CD27" s="44">
        <f t="shared" si="28"/>
        <v>0</v>
      </c>
      <c r="CE27" s="44">
        <f t="shared" si="29"/>
        <v>0</v>
      </c>
      <c r="CF27" s="44"/>
      <c r="CG27" s="44">
        <f t="shared" si="30"/>
        <v>0</v>
      </c>
      <c r="CH27" s="44">
        <f t="shared" si="31"/>
        <v>0</v>
      </c>
      <c r="CI27" s="44">
        <f t="shared" si="32"/>
        <v>0</v>
      </c>
      <c r="CJ27" s="44">
        <f t="shared" si="33"/>
        <v>0</v>
      </c>
      <c r="CK27" s="44">
        <f t="shared" si="34"/>
        <v>0</v>
      </c>
      <c r="CL27" s="44">
        <f t="shared" si="35"/>
        <v>0</v>
      </c>
      <c r="CM27" s="44">
        <f t="shared" si="36"/>
        <v>0</v>
      </c>
      <c r="CN27" s="44">
        <f t="shared" si="37"/>
        <v>0</v>
      </c>
      <c r="CO27" s="44">
        <f t="shared" si="38"/>
        <v>0</v>
      </c>
      <c r="CP27" s="44">
        <f t="shared" si="39"/>
        <v>0</v>
      </c>
      <c r="CQ27" s="44">
        <f t="shared" si="40"/>
        <v>0</v>
      </c>
      <c r="CR27" s="44">
        <f t="shared" si="41"/>
        <v>0</v>
      </c>
      <c r="CS27" s="44">
        <f t="shared" si="42"/>
        <v>0</v>
      </c>
      <c r="CT27" s="44">
        <f t="shared" si="43"/>
        <v>0</v>
      </c>
      <c r="CU27" s="44">
        <f t="shared" si="44"/>
        <v>0</v>
      </c>
      <c r="CV27" s="44">
        <f t="shared" si="45"/>
        <v>0</v>
      </c>
      <c r="CW27" s="44">
        <f t="shared" si="46"/>
        <v>0</v>
      </c>
      <c r="CX27" s="44">
        <f t="shared" si="47"/>
        <v>0</v>
      </c>
      <c r="CY27" s="44">
        <f t="shared" si="48"/>
        <v>0</v>
      </c>
      <c r="CZ27" s="44">
        <f t="shared" si="49"/>
        <v>0</v>
      </c>
      <c r="DA27" s="44">
        <f t="shared" si="50"/>
        <v>0</v>
      </c>
      <c r="DB27" s="44">
        <f t="shared" si="51"/>
        <v>0</v>
      </c>
      <c r="DC27" s="44">
        <f t="shared" si="52"/>
        <v>0</v>
      </c>
      <c r="DD27" s="44">
        <f t="shared" si="53"/>
        <v>0</v>
      </c>
      <c r="DE27" s="44">
        <f t="shared" si="54"/>
        <v>0</v>
      </c>
      <c r="DF27" s="44"/>
      <c r="DG27" s="44" t="str">
        <f t="shared" si="55"/>
        <v/>
      </c>
      <c r="DH27" s="44" t="str">
        <f t="shared" si="56"/>
        <v/>
      </c>
      <c r="DI27" s="44" t="str">
        <f t="shared" si="57"/>
        <v/>
      </c>
      <c r="DJ27" s="44" t="str">
        <f t="shared" si="58"/>
        <v/>
      </c>
      <c r="DK27" s="44" t="str">
        <f t="shared" si="59"/>
        <v/>
      </c>
      <c r="DL27" s="44" t="str">
        <f t="shared" si="60"/>
        <v/>
      </c>
      <c r="DM27" s="44" t="str">
        <f t="shared" si="61"/>
        <v/>
      </c>
      <c r="DN27" s="44" t="str">
        <f t="shared" si="62"/>
        <v/>
      </c>
      <c r="DO27" s="44" t="str">
        <f t="shared" si="63"/>
        <v/>
      </c>
      <c r="DP27" s="44" t="str">
        <f t="shared" si="64"/>
        <v/>
      </c>
      <c r="DQ27" s="44" t="str">
        <f t="shared" si="65"/>
        <v/>
      </c>
      <c r="DR27" s="44" t="str">
        <f t="shared" si="66"/>
        <v/>
      </c>
      <c r="DS27" s="44" t="str">
        <f t="shared" si="67"/>
        <v/>
      </c>
      <c r="DT27" s="44" t="str">
        <f t="shared" si="68"/>
        <v/>
      </c>
      <c r="DU27" s="44" t="str">
        <f t="shared" si="69"/>
        <v/>
      </c>
      <c r="DV27" s="44" t="str">
        <f t="shared" si="70"/>
        <v/>
      </c>
      <c r="DW27" s="44" t="str">
        <f t="shared" si="71"/>
        <v/>
      </c>
      <c r="DX27" s="44" t="str">
        <f t="shared" si="72"/>
        <v/>
      </c>
      <c r="DY27" s="44" t="str">
        <f t="shared" si="73"/>
        <v/>
      </c>
      <c r="DZ27" s="44" t="str">
        <f t="shared" si="74"/>
        <v/>
      </c>
      <c r="EA27" s="44" t="str">
        <f t="shared" si="75"/>
        <v/>
      </c>
      <c r="EB27" s="44" t="str">
        <f t="shared" si="76"/>
        <v/>
      </c>
      <c r="EC27" s="44" t="str">
        <f t="shared" si="77"/>
        <v/>
      </c>
      <c r="ED27" s="44" t="str">
        <f t="shared" si="78"/>
        <v/>
      </c>
      <c r="EE27" s="44" t="str">
        <f t="shared" si="79"/>
        <v/>
      </c>
      <c r="EF27" s="44"/>
      <c r="EG27" s="44" t="str">
        <f t="shared" si="80"/>
        <v/>
      </c>
      <c r="EH27" s="44" t="str">
        <f t="shared" si="81"/>
        <v/>
      </c>
      <c r="EI27" s="44" t="str">
        <f t="shared" si="82"/>
        <v/>
      </c>
      <c r="EJ27" s="44" t="str">
        <f t="shared" si="83"/>
        <v/>
      </c>
      <c r="EK27" s="44" t="str">
        <f t="shared" si="84"/>
        <v/>
      </c>
      <c r="EL27" s="44" t="str">
        <f t="shared" si="85"/>
        <v/>
      </c>
      <c r="EM27" s="44" t="str">
        <f t="shared" si="86"/>
        <v/>
      </c>
      <c r="EN27" s="44" t="str">
        <f t="shared" si="87"/>
        <v/>
      </c>
      <c r="EO27" s="44" t="str">
        <f t="shared" si="88"/>
        <v/>
      </c>
      <c r="EP27" s="44" t="str">
        <f t="shared" si="89"/>
        <v/>
      </c>
      <c r="EQ27" s="44" t="str">
        <f t="shared" si="90"/>
        <v/>
      </c>
      <c r="ER27" s="44" t="str">
        <f t="shared" si="91"/>
        <v/>
      </c>
      <c r="ES27" s="44" t="str">
        <f t="shared" si="92"/>
        <v/>
      </c>
      <c r="ET27" s="44" t="str">
        <f t="shared" si="93"/>
        <v/>
      </c>
      <c r="EU27" s="44" t="str">
        <f t="shared" si="94"/>
        <v/>
      </c>
      <c r="EV27" s="44" t="str">
        <f t="shared" si="95"/>
        <v/>
      </c>
      <c r="EW27" s="44" t="str">
        <f t="shared" si="96"/>
        <v/>
      </c>
      <c r="EX27" s="44" t="str">
        <f t="shared" si="97"/>
        <v/>
      </c>
      <c r="EY27" s="44" t="str">
        <f t="shared" si="98"/>
        <v/>
      </c>
      <c r="EZ27" s="44" t="str">
        <f t="shared" si="99"/>
        <v/>
      </c>
      <c r="FA27" s="44" t="str">
        <f t="shared" si="100"/>
        <v/>
      </c>
      <c r="FB27" s="44" t="str">
        <f t="shared" si="101"/>
        <v/>
      </c>
      <c r="FC27" s="44" t="str">
        <f t="shared" si="102"/>
        <v/>
      </c>
      <c r="FD27" s="44" t="str">
        <f t="shared" si="103"/>
        <v/>
      </c>
      <c r="FE27" s="44" t="str">
        <f t="shared" si="104"/>
        <v/>
      </c>
      <c r="FF27" s="44"/>
      <c r="FG27" s="44" t="str">
        <f t="shared" si="105"/>
        <v xml:space="preserve">Hafny Nindytia. F menunjukkan pemahaman dalam </v>
      </c>
      <c r="FH27" s="44"/>
      <c r="FI27" s="44"/>
      <c r="FJ27" s="44" t="str">
        <f t="shared" si="106"/>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148"/>
      <c r="G28" s="41"/>
      <c r="H28" s="148"/>
      <c r="I28" s="41"/>
      <c r="J28" s="148"/>
      <c r="K28" s="41"/>
      <c r="L28" s="148"/>
      <c r="M28" s="41"/>
      <c r="N28" s="148"/>
      <c r="O28" s="41"/>
      <c r="P28" s="148"/>
      <c r="Q28" s="41"/>
      <c r="R28" s="148"/>
      <c r="S28" s="41"/>
      <c r="T28" s="148"/>
      <c r="U28" s="41"/>
      <c r="V28" s="148"/>
      <c r="W28" s="41"/>
      <c r="X28" s="148"/>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150" t="str">
        <f t="shared" si="3"/>
        <v xml:space="preserve">Ilham Apriyan Saputra menunjukkan pemahaman dalam </v>
      </c>
      <c r="BD28" s="150" t="str">
        <f t="shared" si="4"/>
        <v xml:space="preserve">Ilham Apriyan Saputra membutuhkan bimbingan dalam </v>
      </c>
      <c r="BE28" s="35"/>
      <c r="BF28" s="44"/>
      <c r="BG28" s="44">
        <f t="shared" si="5"/>
        <v>0</v>
      </c>
      <c r="BH28" s="44">
        <f t="shared" si="6"/>
        <v>0</v>
      </c>
      <c r="BI28" s="44">
        <f t="shared" si="7"/>
        <v>0</v>
      </c>
      <c r="BJ28" s="44">
        <f t="shared" si="8"/>
        <v>0</v>
      </c>
      <c r="BK28" s="44">
        <f t="shared" si="9"/>
        <v>0</v>
      </c>
      <c r="BL28" s="44">
        <f t="shared" si="10"/>
        <v>0</v>
      </c>
      <c r="BM28" s="44">
        <f t="shared" si="11"/>
        <v>0</v>
      </c>
      <c r="BN28" s="44">
        <f t="shared" si="12"/>
        <v>0</v>
      </c>
      <c r="BO28" s="44">
        <f t="shared" si="13"/>
        <v>0</v>
      </c>
      <c r="BP28" s="44">
        <f t="shared" si="14"/>
        <v>0</v>
      </c>
      <c r="BQ28" s="44">
        <f t="shared" si="15"/>
        <v>0</v>
      </c>
      <c r="BR28" s="44">
        <f t="shared" si="16"/>
        <v>0</v>
      </c>
      <c r="BS28" s="44">
        <f t="shared" si="17"/>
        <v>0</v>
      </c>
      <c r="BT28" s="44">
        <f t="shared" si="18"/>
        <v>0</v>
      </c>
      <c r="BU28" s="44">
        <f t="shared" si="19"/>
        <v>0</v>
      </c>
      <c r="BV28" s="44">
        <f t="shared" si="20"/>
        <v>0</v>
      </c>
      <c r="BW28" s="44">
        <f t="shared" si="21"/>
        <v>0</v>
      </c>
      <c r="BX28" s="44">
        <f t="shared" si="22"/>
        <v>0</v>
      </c>
      <c r="BY28" s="44">
        <f t="shared" si="23"/>
        <v>0</v>
      </c>
      <c r="BZ28" s="44">
        <f t="shared" si="24"/>
        <v>0</v>
      </c>
      <c r="CA28" s="44">
        <f t="shared" si="25"/>
        <v>0</v>
      </c>
      <c r="CB28" s="44">
        <f t="shared" si="26"/>
        <v>0</v>
      </c>
      <c r="CC28" s="44">
        <f t="shared" si="27"/>
        <v>0</v>
      </c>
      <c r="CD28" s="44">
        <f t="shared" si="28"/>
        <v>0</v>
      </c>
      <c r="CE28" s="44">
        <f t="shared" si="29"/>
        <v>0</v>
      </c>
      <c r="CF28" s="44"/>
      <c r="CG28" s="44">
        <f t="shared" si="30"/>
        <v>0</v>
      </c>
      <c r="CH28" s="44">
        <f t="shared" si="31"/>
        <v>0</v>
      </c>
      <c r="CI28" s="44">
        <f t="shared" si="32"/>
        <v>0</v>
      </c>
      <c r="CJ28" s="44">
        <f t="shared" si="33"/>
        <v>0</v>
      </c>
      <c r="CK28" s="44">
        <f t="shared" si="34"/>
        <v>0</v>
      </c>
      <c r="CL28" s="44">
        <f t="shared" si="35"/>
        <v>0</v>
      </c>
      <c r="CM28" s="44">
        <f t="shared" si="36"/>
        <v>0</v>
      </c>
      <c r="CN28" s="44">
        <f t="shared" si="37"/>
        <v>0</v>
      </c>
      <c r="CO28" s="44">
        <f t="shared" si="38"/>
        <v>0</v>
      </c>
      <c r="CP28" s="44">
        <f t="shared" si="39"/>
        <v>0</v>
      </c>
      <c r="CQ28" s="44">
        <f t="shared" si="40"/>
        <v>0</v>
      </c>
      <c r="CR28" s="44">
        <f t="shared" si="41"/>
        <v>0</v>
      </c>
      <c r="CS28" s="44">
        <f t="shared" si="42"/>
        <v>0</v>
      </c>
      <c r="CT28" s="44">
        <f t="shared" si="43"/>
        <v>0</v>
      </c>
      <c r="CU28" s="44">
        <f t="shared" si="44"/>
        <v>0</v>
      </c>
      <c r="CV28" s="44">
        <f t="shared" si="45"/>
        <v>0</v>
      </c>
      <c r="CW28" s="44">
        <f t="shared" si="46"/>
        <v>0</v>
      </c>
      <c r="CX28" s="44">
        <f t="shared" si="47"/>
        <v>0</v>
      </c>
      <c r="CY28" s="44">
        <f t="shared" si="48"/>
        <v>0</v>
      </c>
      <c r="CZ28" s="44">
        <f t="shared" si="49"/>
        <v>0</v>
      </c>
      <c r="DA28" s="44">
        <f t="shared" si="50"/>
        <v>0</v>
      </c>
      <c r="DB28" s="44">
        <f t="shared" si="51"/>
        <v>0</v>
      </c>
      <c r="DC28" s="44">
        <f t="shared" si="52"/>
        <v>0</v>
      </c>
      <c r="DD28" s="44">
        <f t="shared" si="53"/>
        <v>0</v>
      </c>
      <c r="DE28" s="44">
        <f t="shared" si="54"/>
        <v>0</v>
      </c>
      <c r="DF28" s="44"/>
      <c r="DG28" s="44" t="str">
        <f t="shared" si="55"/>
        <v/>
      </c>
      <c r="DH28" s="44" t="str">
        <f t="shared" si="56"/>
        <v/>
      </c>
      <c r="DI28" s="44" t="str">
        <f t="shared" si="57"/>
        <v/>
      </c>
      <c r="DJ28" s="44" t="str">
        <f t="shared" si="58"/>
        <v/>
      </c>
      <c r="DK28" s="44" t="str">
        <f t="shared" si="59"/>
        <v/>
      </c>
      <c r="DL28" s="44" t="str">
        <f t="shared" si="60"/>
        <v/>
      </c>
      <c r="DM28" s="44" t="str">
        <f t="shared" si="61"/>
        <v/>
      </c>
      <c r="DN28" s="44" t="str">
        <f t="shared" si="62"/>
        <v/>
      </c>
      <c r="DO28" s="44" t="str">
        <f t="shared" si="63"/>
        <v/>
      </c>
      <c r="DP28" s="44" t="str">
        <f t="shared" si="64"/>
        <v/>
      </c>
      <c r="DQ28" s="44" t="str">
        <f t="shared" si="65"/>
        <v/>
      </c>
      <c r="DR28" s="44" t="str">
        <f t="shared" si="66"/>
        <v/>
      </c>
      <c r="DS28" s="44" t="str">
        <f t="shared" si="67"/>
        <v/>
      </c>
      <c r="DT28" s="44" t="str">
        <f t="shared" si="68"/>
        <v/>
      </c>
      <c r="DU28" s="44" t="str">
        <f t="shared" si="69"/>
        <v/>
      </c>
      <c r="DV28" s="44" t="str">
        <f t="shared" si="70"/>
        <v/>
      </c>
      <c r="DW28" s="44" t="str">
        <f t="shared" si="71"/>
        <v/>
      </c>
      <c r="DX28" s="44" t="str">
        <f t="shared" si="72"/>
        <v/>
      </c>
      <c r="DY28" s="44" t="str">
        <f t="shared" si="73"/>
        <v/>
      </c>
      <c r="DZ28" s="44" t="str">
        <f t="shared" si="74"/>
        <v/>
      </c>
      <c r="EA28" s="44" t="str">
        <f t="shared" si="75"/>
        <v/>
      </c>
      <c r="EB28" s="44" t="str">
        <f t="shared" si="76"/>
        <v/>
      </c>
      <c r="EC28" s="44" t="str">
        <f t="shared" si="77"/>
        <v/>
      </c>
      <c r="ED28" s="44" t="str">
        <f t="shared" si="78"/>
        <v/>
      </c>
      <c r="EE28" s="44" t="str">
        <f t="shared" si="79"/>
        <v/>
      </c>
      <c r="EF28" s="44"/>
      <c r="EG28" s="44" t="str">
        <f t="shared" si="80"/>
        <v/>
      </c>
      <c r="EH28" s="44" t="str">
        <f t="shared" si="81"/>
        <v/>
      </c>
      <c r="EI28" s="44" t="str">
        <f t="shared" si="82"/>
        <v/>
      </c>
      <c r="EJ28" s="44" t="str">
        <f t="shared" si="83"/>
        <v/>
      </c>
      <c r="EK28" s="44" t="str">
        <f t="shared" si="84"/>
        <v/>
      </c>
      <c r="EL28" s="44" t="str">
        <f t="shared" si="85"/>
        <v/>
      </c>
      <c r="EM28" s="44" t="str">
        <f t="shared" si="86"/>
        <v/>
      </c>
      <c r="EN28" s="44" t="str">
        <f t="shared" si="87"/>
        <v/>
      </c>
      <c r="EO28" s="44" t="str">
        <f t="shared" si="88"/>
        <v/>
      </c>
      <c r="EP28" s="44" t="str">
        <f t="shared" si="89"/>
        <v/>
      </c>
      <c r="EQ28" s="44" t="str">
        <f t="shared" si="90"/>
        <v/>
      </c>
      <c r="ER28" s="44" t="str">
        <f t="shared" si="91"/>
        <v/>
      </c>
      <c r="ES28" s="44" t="str">
        <f t="shared" si="92"/>
        <v/>
      </c>
      <c r="ET28" s="44" t="str">
        <f t="shared" si="93"/>
        <v/>
      </c>
      <c r="EU28" s="44" t="str">
        <f t="shared" si="94"/>
        <v/>
      </c>
      <c r="EV28" s="44" t="str">
        <f t="shared" si="95"/>
        <v/>
      </c>
      <c r="EW28" s="44" t="str">
        <f t="shared" si="96"/>
        <v/>
      </c>
      <c r="EX28" s="44" t="str">
        <f t="shared" si="97"/>
        <v/>
      </c>
      <c r="EY28" s="44" t="str">
        <f t="shared" si="98"/>
        <v/>
      </c>
      <c r="EZ28" s="44" t="str">
        <f t="shared" si="99"/>
        <v/>
      </c>
      <c r="FA28" s="44" t="str">
        <f t="shared" si="100"/>
        <v/>
      </c>
      <c r="FB28" s="44" t="str">
        <f t="shared" si="101"/>
        <v/>
      </c>
      <c r="FC28" s="44" t="str">
        <f t="shared" si="102"/>
        <v/>
      </c>
      <c r="FD28" s="44" t="str">
        <f t="shared" si="103"/>
        <v/>
      </c>
      <c r="FE28" s="44" t="str">
        <f t="shared" si="104"/>
        <v/>
      </c>
      <c r="FF28" s="44"/>
      <c r="FG28" s="44" t="str">
        <f t="shared" si="105"/>
        <v xml:space="preserve">Ilham Apriyan Saputra menunjukkan pemahaman dalam </v>
      </c>
      <c r="FH28" s="44"/>
      <c r="FI28" s="44"/>
      <c r="FJ28" s="44" t="str">
        <f t="shared" si="106"/>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148"/>
      <c r="G29" s="41"/>
      <c r="H29" s="148"/>
      <c r="I29" s="41"/>
      <c r="J29" s="148"/>
      <c r="K29" s="41"/>
      <c r="L29" s="148"/>
      <c r="M29" s="41"/>
      <c r="N29" s="148"/>
      <c r="O29" s="41"/>
      <c r="P29" s="148"/>
      <c r="Q29" s="41"/>
      <c r="R29" s="148"/>
      <c r="S29" s="41"/>
      <c r="T29" s="148"/>
      <c r="U29" s="41"/>
      <c r="V29" s="148"/>
      <c r="W29" s="41"/>
      <c r="X29" s="148"/>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150" t="str">
        <f t="shared" si="3"/>
        <v xml:space="preserve">M. Aryo Galuh menunjukkan pemahaman dalam </v>
      </c>
      <c r="BD29" s="150" t="str">
        <f t="shared" si="4"/>
        <v xml:space="preserve">M. Aryo Galuh membutuhkan bimbingan dalam </v>
      </c>
      <c r="BE29" s="35"/>
      <c r="BF29" s="44"/>
      <c r="BG29" s="44">
        <f t="shared" si="5"/>
        <v>0</v>
      </c>
      <c r="BH29" s="44">
        <f t="shared" si="6"/>
        <v>0</v>
      </c>
      <c r="BI29" s="44">
        <f t="shared" si="7"/>
        <v>0</v>
      </c>
      <c r="BJ29" s="44">
        <f t="shared" si="8"/>
        <v>0</v>
      </c>
      <c r="BK29" s="44">
        <f t="shared" si="9"/>
        <v>0</v>
      </c>
      <c r="BL29" s="44">
        <f t="shared" si="10"/>
        <v>0</v>
      </c>
      <c r="BM29" s="44">
        <f t="shared" si="11"/>
        <v>0</v>
      </c>
      <c r="BN29" s="44">
        <f t="shared" si="12"/>
        <v>0</v>
      </c>
      <c r="BO29" s="44">
        <f t="shared" si="13"/>
        <v>0</v>
      </c>
      <c r="BP29" s="44">
        <f t="shared" si="14"/>
        <v>0</v>
      </c>
      <c r="BQ29" s="44">
        <f t="shared" si="15"/>
        <v>0</v>
      </c>
      <c r="BR29" s="44">
        <f t="shared" si="16"/>
        <v>0</v>
      </c>
      <c r="BS29" s="44">
        <f t="shared" si="17"/>
        <v>0</v>
      </c>
      <c r="BT29" s="44">
        <f t="shared" si="18"/>
        <v>0</v>
      </c>
      <c r="BU29" s="44">
        <f t="shared" si="19"/>
        <v>0</v>
      </c>
      <c r="BV29" s="44">
        <f t="shared" si="20"/>
        <v>0</v>
      </c>
      <c r="BW29" s="44">
        <f t="shared" si="21"/>
        <v>0</v>
      </c>
      <c r="BX29" s="44">
        <f t="shared" si="22"/>
        <v>0</v>
      </c>
      <c r="BY29" s="44">
        <f t="shared" si="23"/>
        <v>0</v>
      </c>
      <c r="BZ29" s="44">
        <f t="shared" si="24"/>
        <v>0</v>
      </c>
      <c r="CA29" s="44">
        <f t="shared" si="25"/>
        <v>0</v>
      </c>
      <c r="CB29" s="44">
        <f t="shared" si="26"/>
        <v>0</v>
      </c>
      <c r="CC29" s="44">
        <f t="shared" si="27"/>
        <v>0</v>
      </c>
      <c r="CD29" s="44">
        <f t="shared" si="28"/>
        <v>0</v>
      </c>
      <c r="CE29" s="44">
        <f t="shared" si="29"/>
        <v>0</v>
      </c>
      <c r="CF29" s="44"/>
      <c r="CG29" s="44">
        <f t="shared" si="30"/>
        <v>0</v>
      </c>
      <c r="CH29" s="44">
        <f t="shared" si="31"/>
        <v>0</v>
      </c>
      <c r="CI29" s="44">
        <f t="shared" si="32"/>
        <v>0</v>
      </c>
      <c r="CJ29" s="44">
        <f t="shared" si="33"/>
        <v>0</v>
      </c>
      <c r="CK29" s="44">
        <f t="shared" si="34"/>
        <v>0</v>
      </c>
      <c r="CL29" s="44">
        <f t="shared" si="35"/>
        <v>0</v>
      </c>
      <c r="CM29" s="44">
        <f t="shared" si="36"/>
        <v>0</v>
      </c>
      <c r="CN29" s="44">
        <f t="shared" si="37"/>
        <v>0</v>
      </c>
      <c r="CO29" s="44">
        <f t="shared" si="38"/>
        <v>0</v>
      </c>
      <c r="CP29" s="44">
        <f t="shared" si="39"/>
        <v>0</v>
      </c>
      <c r="CQ29" s="44">
        <f t="shared" si="40"/>
        <v>0</v>
      </c>
      <c r="CR29" s="44">
        <f t="shared" si="41"/>
        <v>0</v>
      </c>
      <c r="CS29" s="44">
        <f t="shared" si="42"/>
        <v>0</v>
      </c>
      <c r="CT29" s="44">
        <f t="shared" si="43"/>
        <v>0</v>
      </c>
      <c r="CU29" s="44">
        <f t="shared" si="44"/>
        <v>0</v>
      </c>
      <c r="CV29" s="44">
        <f t="shared" si="45"/>
        <v>0</v>
      </c>
      <c r="CW29" s="44">
        <f t="shared" si="46"/>
        <v>0</v>
      </c>
      <c r="CX29" s="44">
        <f t="shared" si="47"/>
        <v>0</v>
      </c>
      <c r="CY29" s="44">
        <f t="shared" si="48"/>
        <v>0</v>
      </c>
      <c r="CZ29" s="44">
        <f t="shared" si="49"/>
        <v>0</v>
      </c>
      <c r="DA29" s="44">
        <f t="shared" si="50"/>
        <v>0</v>
      </c>
      <c r="DB29" s="44">
        <f t="shared" si="51"/>
        <v>0</v>
      </c>
      <c r="DC29" s="44">
        <f t="shared" si="52"/>
        <v>0</v>
      </c>
      <c r="DD29" s="44">
        <f t="shared" si="53"/>
        <v>0</v>
      </c>
      <c r="DE29" s="44">
        <f t="shared" si="54"/>
        <v>0</v>
      </c>
      <c r="DF29" s="44"/>
      <c r="DG29" s="44" t="str">
        <f t="shared" si="55"/>
        <v/>
      </c>
      <c r="DH29" s="44" t="str">
        <f t="shared" si="56"/>
        <v/>
      </c>
      <c r="DI29" s="44" t="str">
        <f t="shared" si="57"/>
        <v/>
      </c>
      <c r="DJ29" s="44" t="str">
        <f t="shared" si="58"/>
        <v/>
      </c>
      <c r="DK29" s="44" t="str">
        <f t="shared" si="59"/>
        <v/>
      </c>
      <c r="DL29" s="44" t="str">
        <f t="shared" si="60"/>
        <v/>
      </c>
      <c r="DM29" s="44" t="str">
        <f t="shared" si="61"/>
        <v/>
      </c>
      <c r="DN29" s="44" t="str">
        <f t="shared" si="62"/>
        <v/>
      </c>
      <c r="DO29" s="44" t="str">
        <f t="shared" si="63"/>
        <v/>
      </c>
      <c r="DP29" s="44" t="str">
        <f t="shared" si="64"/>
        <v/>
      </c>
      <c r="DQ29" s="44" t="str">
        <f t="shared" si="65"/>
        <v/>
      </c>
      <c r="DR29" s="44" t="str">
        <f t="shared" si="66"/>
        <v/>
      </c>
      <c r="DS29" s="44" t="str">
        <f t="shared" si="67"/>
        <v/>
      </c>
      <c r="DT29" s="44" t="str">
        <f t="shared" si="68"/>
        <v/>
      </c>
      <c r="DU29" s="44" t="str">
        <f t="shared" si="69"/>
        <v/>
      </c>
      <c r="DV29" s="44" t="str">
        <f t="shared" si="70"/>
        <v/>
      </c>
      <c r="DW29" s="44" t="str">
        <f t="shared" si="71"/>
        <v/>
      </c>
      <c r="DX29" s="44" t="str">
        <f t="shared" si="72"/>
        <v/>
      </c>
      <c r="DY29" s="44" t="str">
        <f t="shared" si="73"/>
        <v/>
      </c>
      <c r="DZ29" s="44" t="str">
        <f t="shared" si="74"/>
        <v/>
      </c>
      <c r="EA29" s="44" t="str">
        <f t="shared" si="75"/>
        <v/>
      </c>
      <c r="EB29" s="44" t="str">
        <f t="shared" si="76"/>
        <v/>
      </c>
      <c r="EC29" s="44" t="str">
        <f t="shared" si="77"/>
        <v/>
      </c>
      <c r="ED29" s="44" t="str">
        <f t="shared" si="78"/>
        <v/>
      </c>
      <c r="EE29" s="44" t="str">
        <f t="shared" si="79"/>
        <v/>
      </c>
      <c r="EF29" s="44"/>
      <c r="EG29" s="44" t="str">
        <f t="shared" si="80"/>
        <v/>
      </c>
      <c r="EH29" s="44" t="str">
        <f t="shared" si="81"/>
        <v/>
      </c>
      <c r="EI29" s="44" t="str">
        <f t="shared" si="82"/>
        <v/>
      </c>
      <c r="EJ29" s="44" t="str">
        <f t="shared" si="83"/>
        <v/>
      </c>
      <c r="EK29" s="44" t="str">
        <f t="shared" si="84"/>
        <v/>
      </c>
      <c r="EL29" s="44" t="str">
        <f t="shared" si="85"/>
        <v/>
      </c>
      <c r="EM29" s="44" t="str">
        <f t="shared" si="86"/>
        <v/>
      </c>
      <c r="EN29" s="44" t="str">
        <f t="shared" si="87"/>
        <v/>
      </c>
      <c r="EO29" s="44" t="str">
        <f t="shared" si="88"/>
        <v/>
      </c>
      <c r="EP29" s="44" t="str">
        <f t="shared" si="89"/>
        <v/>
      </c>
      <c r="EQ29" s="44" t="str">
        <f t="shared" si="90"/>
        <v/>
      </c>
      <c r="ER29" s="44" t="str">
        <f t="shared" si="91"/>
        <v/>
      </c>
      <c r="ES29" s="44" t="str">
        <f t="shared" si="92"/>
        <v/>
      </c>
      <c r="ET29" s="44" t="str">
        <f t="shared" si="93"/>
        <v/>
      </c>
      <c r="EU29" s="44" t="str">
        <f t="shared" si="94"/>
        <v/>
      </c>
      <c r="EV29" s="44" t="str">
        <f t="shared" si="95"/>
        <v/>
      </c>
      <c r="EW29" s="44" t="str">
        <f t="shared" si="96"/>
        <v/>
      </c>
      <c r="EX29" s="44" t="str">
        <f t="shared" si="97"/>
        <v/>
      </c>
      <c r="EY29" s="44" t="str">
        <f t="shared" si="98"/>
        <v/>
      </c>
      <c r="EZ29" s="44" t="str">
        <f t="shared" si="99"/>
        <v/>
      </c>
      <c r="FA29" s="44" t="str">
        <f t="shared" si="100"/>
        <v/>
      </c>
      <c r="FB29" s="44" t="str">
        <f t="shared" si="101"/>
        <v/>
      </c>
      <c r="FC29" s="44" t="str">
        <f t="shared" si="102"/>
        <v/>
      </c>
      <c r="FD29" s="44" t="str">
        <f t="shared" si="103"/>
        <v/>
      </c>
      <c r="FE29" s="44" t="str">
        <f t="shared" si="104"/>
        <v/>
      </c>
      <c r="FF29" s="44"/>
      <c r="FG29" s="44" t="str">
        <f t="shared" si="105"/>
        <v xml:space="preserve">M. Aryo Galuh menunjukkan pemahaman dalam </v>
      </c>
      <c r="FH29" s="44"/>
      <c r="FI29" s="44"/>
      <c r="FJ29" s="44" t="str">
        <f t="shared" si="106"/>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148"/>
      <c r="G30" s="41"/>
      <c r="H30" s="148"/>
      <c r="I30" s="41"/>
      <c r="J30" s="148"/>
      <c r="K30" s="41"/>
      <c r="L30" s="148"/>
      <c r="M30" s="41"/>
      <c r="N30" s="148"/>
      <c r="O30" s="41"/>
      <c r="P30" s="148"/>
      <c r="Q30" s="41"/>
      <c r="R30" s="148"/>
      <c r="S30" s="41"/>
      <c r="T30" s="148"/>
      <c r="U30" s="41"/>
      <c r="V30" s="148"/>
      <c r="W30" s="41"/>
      <c r="X30" s="148"/>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150" t="str">
        <f t="shared" si="3"/>
        <v xml:space="preserve">M. Facri Salim menunjukkan pemahaman dalam </v>
      </c>
      <c r="BD30" s="150" t="str">
        <f t="shared" si="4"/>
        <v xml:space="preserve">M. Facri Salim membutuhkan bimbingan dalam </v>
      </c>
      <c r="BE30" s="35"/>
      <c r="BF30" s="44"/>
      <c r="BG30" s="44">
        <f t="shared" si="5"/>
        <v>0</v>
      </c>
      <c r="BH30" s="44">
        <f t="shared" si="6"/>
        <v>0</v>
      </c>
      <c r="BI30" s="44">
        <f t="shared" si="7"/>
        <v>0</v>
      </c>
      <c r="BJ30" s="44">
        <f t="shared" si="8"/>
        <v>0</v>
      </c>
      <c r="BK30" s="44">
        <f t="shared" si="9"/>
        <v>0</v>
      </c>
      <c r="BL30" s="44">
        <f t="shared" si="10"/>
        <v>0</v>
      </c>
      <c r="BM30" s="44">
        <f t="shared" si="11"/>
        <v>0</v>
      </c>
      <c r="BN30" s="44">
        <f t="shared" si="12"/>
        <v>0</v>
      </c>
      <c r="BO30" s="44">
        <f t="shared" si="13"/>
        <v>0</v>
      </c>
      <c r="BP30" s="44">
        <f t="shared" si="14"/>
        <v>0</v>
      </c>
      <c r="BQ30" s="44">
        <f t="shared" si="15"/>
        <v>0</v>
      </c>
      <c r="BR30" s="44">
        <f t="shared" si="16"/>
        <v>0</v>
      </c>
      <c r="BS30" s="44">
        <f t="shared" si="17"/>
        <v>0</v>
      </c>
      <c r="BT30" s="44">
        <f t="shared" si="18"/>
        <v>0</v>
      </c>
      <c r="BU30" s="44">
        <f t="shared" si="19"/>
        <v>0</v>
      </c>
      <c r="BV30" s="44">
        <f t="shared" si="20"/>
        <v>0</v>
      </c>
      <c r="BW30" s="44">
        <f t="shared" si="21"/>
        <v>0</v>
      </c>
      <c r="BX30" s="44">
        <f t="shared" si="22"/>
        <v>0</v>
      </c>
      <c r="BY30" s="44">
        <f t="shared" si="23"/>
        <v>0</v>
      </c>
      <c r="BZ30" s="44">
        <f t="shared" si="24"/>
        <v>0</v>
      </c>
      <c r="CA30" s="44">
        <f t="shared" si="25"/>
        <v>0</v>
      </c>
      <c r="CB30" s="44">
        <f t="shared" si="26"/>
        <v>0</v>
      </c>
      <c r="CC30" s="44">
        <f t="shared" si="27"/>
        <v>0</v>
      </c>
      <c r="CD30" s="44">
        <f t="shared" si="28"/>
        <v>0</v>
      </c>
      <c r="CE30" s="44">
        <f t="shared" si="29"/>
        <v>0</v>
      </c>
      <c r="CF30" s="44"/>
      <c r="CG30" s="44">
        <f t="shared" si="30"/>
        <v>0</v>
      </c>
      <c r="CH30" s="44">
        <f t="shared" si="31"/>
        <v>0</v>
      </c>
      <c r="CI30" s="44">
        <f t="shared" si="32"/>
        <v>0</v>
      </c>
      <c r="CJ30" s="44">
        <f t="shared" si="33"/>
        <v>0</v>
      </c>
      <c r="CK30" s="44">
        <f t="shared" si="34"/>
        <v>0</v>
      </c>
      <c r="CL30" s="44">
        <f t="shared" si="35"/>
        <v>0</v>
      </c>
      <c r="CM30" s="44">
        <f t="shared" si="36"/>
        <v>0</v>
      </c>
      <c r="CN30" s="44">
        <f t="shared" si="37"/>
        <v>0</v>
      </c>
      <c r="CO30" s="44">
        <f t="shared" si="38"/>
        <v>0</v>
      </c>
      <c r="CP30" s="44">
        <f t="shared" si="39"/>
        <v>0</v>
      </c>
      <c r="CQ30" s="44">
        <f t="shared" si="40"/>
        <v>0</v>
      </c>
      <c r="CR30" s="44">
        <f t="shared" si="41"/>
        <v>0</v>
      </c>
      <c r="CS30" s="44">
        <f t="shared" si="42"/>
        <v>0</v>
      </c>
      <c r="CT30" s="44">
        <f t="shared" si="43"/>
        <v>0</v>
      </c>
      <c r="CU30" s="44">
        <f t="shared" si="44"/>
        <v>0</v>
      </c>
      <c r="CV30" s="44">
        <f t="shared" si="45"/>
        <v>0</v>
      </c>
      <c r="CW30" s="44">
        <f t="shared" si="46"/>
        <v>0</v>
      </c>
      <c r="CX30" s="44">
        <f t="shared" si="47"/>
        <v>0</v>
      </c>
      <c r="CY30" s="44">
        <f t="shared" si="48"/>
        <v>0</v>
      </c>
      <c r="CZ30" s="44">
        <f t="shared" si="49"/>
        <v>0</v>
      </c>
      <c r="DA30" s="44">
        <f t="shared" si="50"/>
        <v>0</v>
      </c>
      <c r="DB30" s="44">
        <f t="shared" si="51"/>
        <v>0</v>
      </c>
      <c r="DC30" s="44">
        <f t="shared" si="52"/>
        <v>0</v>
      </c>
      <c r="DD30" s="44">
        <f t="shared" si="53"/>
        <v>0</v>
      </c>
      <c r="DE30" s="44">
        <f t="shared" si="54"/>
        <v>0</v>
      </c>
      <c r="DF30" s="44"/>
      <c r="DG30" s="44" t="str">
        <f t="shared" si="55"/>
        <v/>
      </c>
      <c r="DH30" s="44" t="str">
        <f t="shared" si="56"/>
        <v/>
      </c>
      <c r="DI30" s="44" t="str">
        <f t="shared" si="57"/>
        <v/>
      </c>
      <c r="DJ30" s="44" t="str">
        <f t="shared" si="58"/>
        <v/>
      </c>
      <c r="DK30" s="44" t="str">
        <f t="shared" si="59"/>
        <v/>
      </c>
      <c r="DL30" s="44" t="str">
        <f t="shared" si="60"/>
        <v/>
      </c>
      <c r="DM30" s="44" t="str">
        <f t="shared" si="61"/>
        <v/>
      </c>
      <c r="DN30" s="44" t="str">
        <f t="shared" si="62"/>
        <v/>
      </c>
      <c r="DO30" s="44" t="str">
        <f t="shared" si="63"/>
        <v/>
      </c>
      <c r="DP30" s="44" t="str">
        <f t="shared" si="64"/>
        <v/>
      </c>
      <c r="DQ30" s="44" t="str">
        <f t="shared" si="65"/>
        <v/>
      </c>
      <c r="DR30" s="44" t="str">
        <f t="shared" si="66"/>
        <v/>
      </c>
      <c r="DS30" s="44" t="str">
        <f t="shared" si="67"/>
        <v/>
      </c>
      <c r="DT30" s="44" t="str">
        <f t="shared" si="68"/>
        <v/>
      </c>
      <c r="DU30" s="44" t="str">
        <f t="shared" si="69"/>
        <v/>
      </c>
      <c r="DV30" s="44" t="str">
        <f t="shared" si="70"/>
        <v/>
      </c>
      <c r="DW30" s="44" t="str">
        <f t="shared" si="71"/>
        <v/>
      </c>
      <c r="DX30" s="44" t="str">
        <f t="shared" si="72"/>
        <v/>
      </c>
      <c r="DY30" s="44" t="str">
        <f t="shared" si="73"/>
        <v/>
      </c>
      <c r="DZ30" s="44" t="str">
        <f t="shared" si="74"/>
        <v/>
      </c>
      <c r="EA30" s="44" t="str">
        <f t="shared" si="75"/>
        <v/>
      </c>
      <c r="EB30" s="44" t="str">
        <f t="shared" si="76"/>
        <v/>
      </c>
      <c r="EC30" s="44" t="str">
        <f t="shared" si="77"/>
        <v/>
      </c>
      <c r="ED30" s="44" t="str">
        <f t="shared" si="78"/>
        <v/>
      </c>
      <c r="EE30" s="44" t="str">
        <f t="shared" si="79"/>
        <v/>
      </c>
      <c r="EF30" s="44"/>
      <c r="EG30" s="44" t="str">
        <f t="shared" si="80"/>
        <v/>
      </c>
      <c r="EH30" s="44" t="str">
        <f t="shared" si="81"/>
        <v/>
      </c>
      <c r="EI30" s="44" t="str">
        <f t="shared" si="82"/>
        <v/>
      </c>
      <c r="EJ30" s="44" t="str">
        <f t="shared" si="83"/>
        <v/>
      </c>
      <c r="EK30" s="44" t="str">
        <f t="shared" si="84"/>
        <v/>
      </c>
      <c r="EL30" s="44" t="str">
        <f t="shared" si="85"/>
        <v/>
      </c>
      <c r="EM30" s="44" t="str">
        <f t="shared" si="86"/>
        <v/>
      </c>
      <c r="EN30" s="44" t="str">
        <f t="shared" si="87"/>
        <v/>
      </c>
      <c r="EO30" s="44" t="str">
        <f t="shared" si="88"/>
        <v/>
      </c>
      <c r="EP30" s="44" t="str">
        <f t="shared" si="89"/>
        <v/>
      </c>
      <c r="EQ30" s="44" t="str">
        <f t="shared" si="90"/>
        <v/>
      </c>
      <c r="ER30" s="44" t="str">
        <f t="shared" si="91"/>
        <v/>
      </c>
      <c r="ES30" s="44" t="str">
        <f t="shared" si="92"/>
        <v/>
      </c>
      <c r="ET30" s="44" t="str">
        <f t="shared" si="93"/>
        <v/>
      </c>
      <c r="EU30" s="44" t="str">
        <f t="shared" si="94"/>
        <v/>
      </c>
      <c r="EV30" s="44" t="str">
        <f t="shared" si="95"/>
        <v/>
      </c>
      <c r="EW30" s="44" t="str">
        <f t="shared" si="96"/>
        <v/>
      </c>
      <c r="EX30" s="44" t="str">
        <f t="shared" si="97"/>
        <v/>
      </c>
      <c r="EY30" s="44" t="str">
        <f t="shared" si="98"/>
        <v/>
      </c>
      <c r="EZ30" s="44" t="str">
        <f t="shared" si="99"/>
        <v/>
      </c>
      <c r="FA30" s="44" t="str">
        <f t="shared" si="100"/>
        <v/>
      </c>
      <c r="FB30" s="44" t="str">
        <f t="shared" si="101"/>
        <v/>
      </c>
      <c r="FC30" s="44" t="str">
        <f t="shared" si="102"/>
        <v/>
      </c>
      <c r="FD30" s="44" t="str">
        <f t="shared" si="103"/>
        <v/>
      </c>
      <c r="FE30" s="44" t="str">
        <f t="shared" si="104"/>
        <v/>
      </c>
      <c r="FF30" s="44"/>
      <c r="FG30" s="44" t="str">
        <f t="shared" si="105"/>
        <v xml:space="preserve">M. Facri Salim menunjukkan pemahaman dalam </v>
      </c>
      <c r="FH30" s="44"/>
      <c r="FI30" s="44"/>
      <c r="FJ30" s="44" t="str">
        <f t="shared" si="106"/>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148"/>
      <c r="G31" s="41"/>
      <c r="H31" s="148"/>
      <c r="I31" s="41"/>
      <c r="J31" s="148"/>
      <c r="K31" s="41"/>
      <c r="L31" s="148"/>
      <c r="M31" s="41"/>
      <c r="N31" s="148"/>
      <c r="O31" s="41"/>
      <c r="P31" s="148"/>
      <c r="Q31" s="41"/>
      <c r="R31" s="148"/>
      <c r="S31" s="41"/>
      <c r="T31" s="148"/>
      <c r="U31" s="41"/>
      <c r="V31" s="148"/>
      <c r="W31" s="41"/>
      <c r="X31" s="148"/>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150" t="str">
        <f t="shared" si="3"/>
        <v xml:space="preserve">Ghaitsya Ataya Haura Riedy menunjukkan pemahaman dalam </v>
      </c>
      <c r="BD31" s="150" t="str">
        <f t="shared" si="4"/>
        <v xml:space="preserve">Ghaitsya Ataya Haura Riedy membutuhkan bimbingan dalam </v>
      </c>
      <c r="BE31" s="35"/>
      <c r="BF31" s="44"/>
      <c r="BG31" s="44">
        <f t="shared" si="5"/>
        <v>0</v>
      </c>
      <c r="BH31" s="44">
        <f t="shared" si="6"/>
        <v>0</v>
      </c>
      <c r="BI31" s="44">
        <f t="shared" si="7"/>
        <v>0</v>
      </c>
      <c r="BJ31" s="44">
        <f t="shared" si="8"/>
        <v>0</v>
      </c>
      <c r="BK31" s="44">
        <f t="shared" si="9"/>
        <v>0</v>
      </c>
      <c r="BL31" s="44">
        <f t="shared" si="10"/>
        <v>0</v>
      </c>
      <c r="BM31" s="44">
        <f t="shared" si="11"/>
        <v>0</v>
      </c>
      <c r="BN31" s="44">
        <f t="shared" si="12"/>
        <v>0</v>
      </c>
      <c r="BO31" s="44">
        <f t="shared" si="13"/>
        <v>0</v>
      </c>
      <c r="BP31" s="44">
        <f t="shared" si="14"/>
        <v>0</v>
      </c>
      <c r="BQ31" s="44">
        <f t="shared" si="15"/>
        <v>0</v>
      </c>
      <c r="BR31" s="44">
        <f t="shared" si="16"/>
        <v>0</v>
      </c>
      <c r="BS31" s="44">
        <f t="shared" si="17"/>
        <v>0</v>
      </c>
      <c r="BT31" s="44">
        <f t="shared" si="18"/>
        <v>0</v>
      </c>
      <c r="BU31" s="44">
        <f t="shared" si="19"/>
        <v>0</v>
      </c>
      <c r="BV31" s="44">
        <f t="shared" si="20"/>
        <v>0</v>
      </c>
      <c r="BW31" s="44">
        <f t="shared" si="21"/>
        <v>0</v>
      </c>
      <c r="BX31" s="44">
        <f t="shared" si="22"/>
        <v>0</v>
      </c>
      <c r="BY31" s="44">
        <f t="shared" si="23"/>
        <v>0</v>
      </c>
      <c r="BZ31" s="44">
        <f t="shared" si="24"/>
        <v>0</v>
      </c>
      <c r="CA31" s="44">
        <f t="shared" si="25"/>
        <v>0</v>
      </c>
      <c r="CB31" s="44">
        <f t="shared" si="26"/>
        <v>0</v>
      </c>
      <c r="CC31" s="44">
        <f t="shared" si="27"/>
        <v>0</v>
      </c>
      <c r="CD31" s="44">
        <f t="shared" si="28"/>
        <v>0</v>
      </c>
      <c r="CE31" s="44">
        <f t="shared" si="29"/>
        <v>0</v>
      </c>
      <c r="CF31" s="44"/>
      <c r="CG31" s="44">
        <f t="shared" si="30"/>
        <v>0</v>
      </c>
      <c r="CH31" s="44">
        <f t="shared" si="31"/>
        <v>0</v>
      </c>
      <c r="CI31" s="44">
        <f t="shared" si="32"/>
        <v>0</v>
      </c>
      <c r="CJ31" s="44">
        <f t="shared" si="33"/>
        <v>0</v>
      </c>
      <c r="CK31" s="44">
        <f t="shared" si="34"/>
        <v>0</v>
      </c>
      <c r="CL31" s="44">
        <f t="shared" si="35"/>
        <v>0</v>
      </c>
      <c r="CM31" s="44">
        <f t="shared" si="36"/>
        <v>0</v>
      </c>
      <c r="CN31" s="44">
        <f t="shared" si="37"/>
        <v>0</v>
      </c>
      <c r="CO31" s="44">
        <f t="shared" si="38"/>
        <v>0</v>
      </c>
      <c r="CP31" s="44">
        <f t="shared" si="39"/>
        <v>0</v>
      </c>
      <c r="CQ31" s="44">
        <f t="shared" si="40"/>
        <v>0</v>
      </c>
      <c r="CR31" s="44">
        <f t="shared" si="41"/>
        <v>0</v>
      </c>
      <c r="CS31" s="44">
        <f t="shared" si="42"/>
        <v>0</v>
      </c>
      <c r="CT31" s="44">
        <f t="shared" si="43"/>
        <v>0</v>
      </c>
      <c r="CU31" s="44">
        <f t="shared" si="44"/>
        <v>0</v>
      </c>
      <c r="CV31" s="44">
        <f t="shared" si="45"/>
        <v>0</v>
      </c>
      <c r="CW31" s="44">
        <f t="shared" si="46"/>
        <v>0</v>
      </c>
      <c r="CX31" s="44">
        <f t="shared" si="47"/>
        <v>0</v>
      </c>
      <c r="CY31" s="44">
        <f t="shared" si="48"/>
        <v>0</v>
      </c>
      <c r="CZ31" s="44">
        <f t="shared" si="49"/>
        <v>0</v>
      </c>
      <c r="DA31" s="44">
        <f t="shared" si="50"/>
        <v>0</v>
      </c>
      <c r="DB31" s="44">
        <f t="shared" si="51"/>
        <v>0</v>
      </c>
      <c r="DC31" s="44">
        <f t="shared" si="52"/>
        <v>0</v>
      </c>
      <c r="DD31" s="44">
        <f t="shared" si="53"/>
        <v>0</v>
      </c>
      <c r="DE31" s="44">
        <f t="shared" si="54"/>
        <v>0</v>
      </c>
      <c r="DF31" s="44"/>
      <c r="DG31" s="44" t="str">
        <f t="shared" si="55"/>
        <v/>
      </c>
      <c r="DH31" s="44" t="str">
        <f t="shared" si="56"/>
        <v/>
      </c>
      <c r="DI31" s="44" t="str">
        <f t="shared" si="57"/>
        <v/>
      </c>
      <c r="DJ31" s="44" t="str">
        <f t="shared" si="58"/>
        <v/>
      </c>
      <c r="DK31" s="44" t="str">
        <f t="shared" si="59"/>
        <v/>
      </c>
      <c r="DL31" s="44" t="str">
        <f t="shared" si="60"/>
        <v/>
      </c>
      <c r="DM31" s="44" t="str">
        <f t="shared" si="61"/>
        <v/>
      </c>
      <c r="DN31" s="44" t="str">
        <f t="shared" si="62"/>
        <v/>
      </c>
      <c r="DO31" s="44" t="str">
        <f t="shared" si="63"/>
        <v/>
      </c>
      <c r="DP31" s="44" t="str">
        <f t="shared" si="64"/>
        <v/>
      </c>
      <c r="DQ31" s="44" t="str">
        <f t="shared" si="65"/>
        <v/>
      </c>
      <c r="DR31" s="44" t="str">
        <f t="shared" si="66"/>
        <v/>
      </c>
      <c r="DS31" s="44" t="str">
        <f t="shared" si="67"/>
        <v/>
      </c>
      <c r="DT31" s="44" t="str">
        <f t="shared" si="68"/>
        <v/>
      </c>
      <c r="DU31" s="44" t="str">
        <f t="shared" si="69"/>
        <v/>
      </c>
      <c r="DV31" s="44" t="str">
        <f t="shared" si="70"/>
        <v/>
      </c>
      <c r="DW31" s="44" t="str">
        <f t="shared" si="71"/>
        <v/>
      </c>
      <c r="DX31" s="44" t="str">
        <f t="shared" si="72"/>
        <v/>
      </c>
      <c r="DY31" s="44" t="str">
        <f t="shared" si="73"/>
        <v/>
      </c>
      <c r="DZ31" s="44" t="str">
        <f t="shared" si="74"/>
        <v/>
      </c>
      <c r="EA31" s="44" t="str">
        <f t="shared" si="75"/>
        <v/>
      </c>
      <c r="EB31" s="44" t="str">
        <f t="shared" si="76"/>
        <v/>
      </c>
      <c r="EC31" s="44" t="str">
        <f t="shared" si="77"/>
        <v/>
      </c>
      <c r="ED31" s="44" t="str">
        <f t="shared" si="78"/>
        <v/>
      </c>
      <c r="EE31" s="44" t="str">
        <f t="shared" si="79"/>
        <v/>
      </c>
      <c r="EF31" s="44"/>
      <c r="EG31" s="44" t="str">
        <f t="shared" si="80"/>
        <v/>
      </c>
      <c r="EH31" s="44" t="str">
        <f t="shared" si="81"/>
        <v/>
      </c>
      <c r="EI31" s="44" t="str">
        <f t="shared" si="82"/>
        <v/>
      </c>
      <c r="EJ31" s="44" t="str">
        <f t="shared" si="83"/>
        <v/>
      </c>
      <c r="EK31" s="44" t="str">
        <f t="shared" si="84"/>
        <v/>
      </c>
      <c r="EL31" s="44" t="str">
        <f t="shared" si="85"/>
        <v/>
      </c>
      <c r="EM31" s="44" t="str">
        <f t="shared" si="86"/>
        <v/>
      </c>
      <c r="EN31" s="44" t="str">
        <f t="shared" si="87"/>
        <v/>
      </c>
      <c r="EO31" s="44" t="str">
        <f t="shared" si="88"/>
        <v/>
      </c>
      <c r="EP31" s="44" t="str">
        <f t="shared" si="89"/>
        <v/>
      </c>
      <c r="EQ31" s="44" t="str">
        <f t="shared" si="90"/>
        <v/>
      </c>
      <c r="ER31" s="44" t="str">
        <f t="shared" si="91"/>
        <v/>
      </c>
      <c r="ES31" s="44" t="str">
        <f t="shared" si="92"/>
        <v/>
      </c>
      <c r="ET31" s="44" t="str">
        <f t="shared" si="93"/>
        <v/>
      </c>
      <c r="EU31" s="44" t="str">
        <f t="shared" si="94"/>
        <v/>
      </c>
      <c r="EV31" s="44" t="str">
        <f t="shared" si="95"/>
        <v/>
      </c>
      <c r="EW31" s="44" t="str">
        <f t="shared" si="96"/>
        <v/>
      </c>
      <c r="EX31" s="44" t="str">
        <f t="shared" si="97"/>
        <v/>
      </c>
      <c r="EY31" s="44" t="str">
        <f t="shared" si="98"/>
        <v/>
      </c>
      <c r="EZ31" s="44" t="str">
        <f t="shared" si="99"/>
        <v/>
      </c>
      <c r="FA31" s="44" t="str">
        <f t="shared" si="100"/>
        <v/>
      </c>
      <c r="FB31" s="44" t="str">
        <f t="shared" si="101"/>
        <v/>
      </c>
      <c r="FC31" s="44" t="str">
        <f t="shared" si="102"/>
        <v/>
      </c>
      <c r="FD31" s="44" t="str">
        <f t="shared" si="103"/>
        <v/>
      </c>
      <c r="FE31" s="44" t="str">
        <f t="shared" si="104"/>
        <v/>
      </c>
      <c r="FF31" s="44"/>
      <c r="FG31" s="44" t="str">
        <f t="shared" si="105"/>
        <v xml:space="preserve">Ghaitsya Ataya Haura Riedy menunjukkan pemahaman dalam </v>
      </c>
      <c r="FH31" s="44"/>
      <c r="FI31" s="44"/>
      <c r="FJ31" s="44" t="str">
        <f t="shared" si="106"/>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148"/>
      <c r="G32" s="41"/>
      <c r="H32" s="148"/>
      <c r="I32" s="41"/>
      <c r="J32" s="148"/>
      <c r="K32" s="41"/>
      <c r="L32" s="148"/>
      <c r="M32" s="41"/>
      <c r="N32" s="148"/>
      <c r="O32" s="41"/>
      <c r="P32" s="148"/>
      <c r="Q32" s="41"/>
      <c r="R32" s="148"/>
      <c r="S32" s="41"/>
      <c r="T32" s="148"/>
      <c r="U32" s="41"/>
      <c r="V32" s="148"/>
      <c r="W32" s="41"/>
      <c r="X32" s="148"/>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150" t="str">
        <f t="shared" si="3"/>
        <v xml:space="preserve">Muhammad Hamdani. D menunjukkan pemahaman dalam </v>
      </c>
      <c r="BD32" s="150" t="str">
        <f t="shared" si="4"/>
        <v xml:space="preserve">Muhammad Hamdani. D membutuhkan bimbingan dalam </v>
      </c>
      <c r="BE32" s="35"/>
      <c r="BF32" s="44"/>
      <c r="BG32" s="44">
        <f t="shared" si="5"/>
        <v>0</v>
      </c>
      <c r="BH32" s="44">
        <f t="shared" si="6"/>
        <v>0</v>
      </c>
      <c r="BI32" s="44">
        <f t="shared" si="7"/>
        <v>0</v>
      </c>
      <c r="BJ32" s="44">
        <f t="shared" si="8"/>
        <v>0</v>
      </c>
      <c r="BK32" s="44">
        <f t="shared" si="9"/>
        <v>0</v>
      </c>
      <c r="BL32" s="44">
        <f t="shared" si="10"/>
        <v>0</v>
      </c>
      <c r="BM32" s="44">
        <f t="shared" si="11"/>
        <v>0</v>
      </c>
      <c r="BN32" s="44">
        <f t="shared" si="12"/>
        <v>0</v>
      </c>
      <c r="BO32" s="44">
        <f t="shared" si="13"/>
        <v>0</v>
      </c>
      <c r="BP32" s="44">
        <f t="shared" si="14"/>
        <v>0</v>
      </c>
      <c r="BQ32" s="44">
        <f t="shared" si="15"/>
        <v>0</v>
      </c>
      <c r="BR32" s="44">
        <f t="shared" si="16"/>
        <v>0</v>
      </c>
      <c r="BS32" s="44">
        <f t="shared" si="17"/>
        <v>0</v>
      </c>
      <c r="BT32" s="44">
        <f t="shared" si="18"/>
        <v>0</v>
      </c>
      <c r="BU32" s="44">
        <f t="shared" si="19"/>
        <v>0</v>
      </c>
      <c r="BV32" s="44">
        <f t="shared" si="20"/>
        <v>0</v>
      </c>
      <c r="BW32" s="44">
        <f t="shared" si="21"/>
        <v>0</v>
      </c>
      <c r="BX32" s="44">
        <f t="shared" si="22"/>
        <v>0</v>
      </c>
      <c r="BY32" s="44">
        <f t="shared" si="23"/>
        <v>0</v>
      </c>
      <c r="BZ32" s="44">
        <f t="shared" si="24"/>
        <v>0</v>
      </c>
      <c r="CA32" s="44">
        <f t="shared" si="25"/>
        <v>0</v>
      </c>
      <c r="CB32" s="44">
        <f t="shared" si="26"/>
        <v>0</v>
      </c>
      <c r="CC32" s="44">
        <f t="shared" si="27"/>
        <v>0</v>
      </c>
      <c r="CD32" s="44">
        <f t="shared" si="28"/>
        <v>0</v>
      </c>
      <c r="CE32" s="44">
        <f t="shared" si="29"/>
        <v>0</v>
      </c>
      <c r="CF32" s="44"/>
      <c r="CG32" s="44">
        <f t="shared" si="30"/>
        <v>0</v>
      </c>
      <c r="CH32" s="44">
        <f t="shared" si="31"/>
        <v>0</v>
      </c>
      <c r="CI32" s="44">
        <f t="shared" si="32"/>
        <v>0</v>
      </c>
      <c r="CJ32" s="44">
        <f t="shared" si="33"/>
        <v>0</v>
      </c>
      <c r="CK32" s="44">
        <f t="shared" si="34"/>
        <v>0</v>
      </c>
      <c r="CL32" s="44">
        <f t="shared" si="35"/>
        <v>0</v>
      </c>
      <c r="CM32" s="44">
        <f t="shared" si="36"/>
        <v>0</v>
      </c>
      <c r="CN32" s="44">
        <f t="shared" si="37"/>
        <v>0</v>
      </c>
      <c r="CO32" s="44">
        <f t="shared" si="38"/>
        <v>0</v>
      </c>
      <c r="CP32" s="44">
        <f t="shared" si="39"/>
        <v>0</v>
      </c>
      <c r="CQ32" s="44">
        <f t="shared" si="40"/>
        <v>0</v>
      </c>
      <c r="CR32" s="44">
        <f t="shared" si="41"/>
        <v>0</v>
      </c>
      <c r="CS32" s="44">
        <f t="shared" si="42"/>
        <v>0</v>
      </c>
      <c r="CT32" s="44">
        <f t="shared" si="43"/>
        <v>0</v>
      </c>
      <c r="CU32" s="44">
        <f t="shared" si="44"/>
        <v>0</v>
      </c>
      <c r="CV32" s="44">
        <f t="shared" si="45"/>
        <v>0</v>
      </c>
      <c r="CW32" s="44">
        <f t="shared" si="46"/>
        <v>0</v>
      </c>
      <c r="CX32" s="44">
        <f t="shared" si="47"/>
        <v>0</v>
      </c>
      <c r="CY32" s="44">
        <f t="shared" si="48"/>
        <v>0</v>
      </c>
      <c r="CZ32" s="44">
        <f t="shared" si="49"/>
        <v>0</v>
      </c>
      <c r="DA32" s="44">
        <f t="shared" si="50"/>
        <v>0</v>
      </c>
      <c r="DB32" s="44">
        <f t="shared" si="51"/>
        <v>0</v>
      </c>
      <c r="DC32" s="44">
        <f t="shared" si="52"/>
        <v>0</v>
      </c>
      <c r="DD32" s="44">
        <f t="shared" si="53"/>
        <v>0</v>
      </c>
      <c r="DE32" s="44">
        <f t="shared" si="54"/>
        <v>0</v>
      </c>
      <c r="DF32" s="44"/>
      <c r="DG32" s="44" t="str">
        <f t="shared" si="55"/>
        <v/>
      </c>
      <c r="DH32" s="44" t="str">
        <f t="shared" si="56"/>
        <v/>
      </c>
      <c r="DI32" s="44" t="str">
        <f t="shared" si="57"/>
        <v/>
      </c>
      <c r="DJ32" s="44" t="str">
        <f t="shared" si="58"/>
        <v/>
      </c>
      <c r="DK32" s="44" t="str">
        <f t="shared" si="59"/>
        <v/>
      </c>
      <c r="DL32" s="44" t="str">
        <f t="shared" si="60"/>
        <v/>
      </c>
      <c r="DM32" s="44" t="str">
        <f t="shared" si="61"/>
        <v/>
      </c>
      <c r="DN32" s="44" t="str">
        <f t="shared" si="62"/>
        <v/>
      </c>
      <c r="DO32" s="44" t="str">
        <f t="shared" si="63"/>
        <v/>
      </c>
      <c r="DP32" s="44" t="str">
        <f t="shared" si="64"/>
        <v/>
      </c>
      <c r="DQ32" s="44" t="str">
        <f t="shared" si="65"/>
        <v/>
      </c>
      <c r="DR32" s="44" t="str">
        <f t="shared" si="66"/>
        <v/>
      </c>
      <c r="DS32" s="44" t="str">
        <f t="shared" si="67"/>
        <v/>
      </c>
      <c r="DT32" s="44" t="str">
        <f t="shared" si="68"/>
        <v/>
      </c>
      <c r="DU32" s="44" t="str">
        <f t="shared" si="69"/>
        <v/>
      </c>
      <c r="DV32" s="44" t="str">
        <f t="shared" si="70"/>
        <v/>
      </c>
      <c r="DW32" s="44" t="str">
        <f t="shared" si="71"/>
        <v/>
      </c>
      <c r="DX32" s="44" t="str">
        <f t="shared" si="72"/>
        <v/>
      </c>
      <c r="DY32" s="44" t="str">
        <f t="shared" si="73"/>
        <v/>
      </c>
      <c r="DZ32" s="44" t="str">
        <f t="shared" si="74"/>
        <v/>
      </c>
      <c r="EA32" s="44" t="str">
        <f t="shared" si="75"/>
        <v/>
      </c>
      <c r="EB32" s="44" t="str">
        <f t="shared" si="76"/>
        <v/>
      </c>
      <c r="EC32" s="44" t="str">
        <f t="shared" si="77"/>
        <v/>
      </c>
      <c r="ED32" s="44" t="str">
        <f t="shared" si="78"/>
        <v/>
      </c>
      <c r="EE32" s="44" t="str">
        <f t="shared" si="79"/>
        <v/>
      </c>
      <c r="EF32" s="44"/>
      <c r="EG32" s="44" t="str">
        <f t="shared" si="80"/>
        <v/>
      </c>
      <c r="EH32" s="44" t="str">
        <f t="shared" si="81"/>
        <v/>
      </c>
      <c r="EI32" s="44" t="str">
        <f t="shared" si="82"/>
        <v/>
      </c>
      <c r="EJ32" s="44" t="str">
        <f t="shared" si="83"/>
        <v/>
      </c>
      <c r="EK32" s="44" t="str">
        <f t="shared" si="84"/>
        <v/>
      </c>
      <c r="EL32" s="44" t="str">
        <f t="shared" si="85"/>
        <v/>
      </c>
      <c r="EM32" s="44" t="str">
        <f t="shared" si="86"/>
        <v/>
      </c>
      <c r="EN32" s="44" t="str">
        <f t="shared" si="87"/>
        <v/>
      </c>
      <c r="EO32" s="44" t="str">
        <f t="shared" si="88"/>
        <v/>
      </c>
      <c r="EP32" s="44" t="str">
        <f t="shared" si="89"/>
        <v/>
      </c>
      <c r="EQ32" s="44" t="str">
        <f t="shared" si="90"/>
        <v/>
      </c>
      <c r="ER32" s="44" t="str">
        <f t="shared" si="91"/>
        <v/>
      </c>
      <c r="ES32" s="44" t="str">
        <f t="shared" si="92"/>
        <v/>
      </c>
      <c r="ET32" s="44" t="str">
        <f t="shared" si="93"/>
        <v/>
      </c>
      <c r="EU32" s="44" t="str">
        <f t="shared" si="94"/>
        <v/>
      </c>
      <c r="EV32" s="44" t="str">
        <f t="shared" si="95"/>
        <v/>
      </c>
      <c r="EW32" s="44" t="str">
        <f t="shared" si="96"/>
        <v/>
      </c>
      <c r="EX32" s="44" t="str">
        <f t="shared" si="97"/>
        <v/>
      </c>
      <c r="EY32" s="44" t="str">
        <f t="shared" si="98"/>
        <v/>
      </c>
      <c r="EZ32" s="44" t="str">
        <f t="shared" si="99"/>
        <v/>
      </c>
      <c r="FA32" s="44" t="str">
        <f t="shared" si="100"/>
        <v/>
      </c>
      <c r="FB32" s="44" t="str">
        <f t="shared" si="101"/>
        <v/>
      </c>
      <c r="FC32" s="44" t="str">
        <f t="shared" si="102"/>
        <v/>
      </c>
      <c r="FD32" s="44" t="str">
        <f t="shared" si="103"/>
        <v/>
      </c>
      <c r="FE32" s="44" t="str">
        <f t="shared" si="104"/>
        <v/>
      </c>
      <c r="FF32" s="44"/>
      <c r="FG32" s="44" t="str">
        <f t="shared" si="105"/>
        <v xml:space="preserve">Muhammad Hamdani. D menunjukkan pemahaman dalam </v>
      </c>
      <c r="FH32" s="44"/>
      <c r="FI32" s="44"/>
      <c r="FJ32" s="44" t="str">
        <f t="shared" si="106"/>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148"/>
      <c r="G33" s="41"/>
      <c r="H33" s="148"/>
      <c r="I33" s="41"/>
      <c r="J33" s="148"/>
      <c r="K33" s="41"/>
      <c r="L33" s="148"/>
      <c r="M33" s="41"/>
      <c r="N33" s="148"/>
      <c r="O33" s="41"/>
      <c r="P33" s="148"/>
      <c r="Q33" s="41"/>
      <c r="R33" s="148"/>
      <c r="S33" s="41"/>
      <c r="T33" s="148"/>
      <c r="U33" s="41"/>
      <c r="V33" s="148"/>
      <c r="W33" s="41"/>
      <c r="X33" s="148"/>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150" t="str">
        <f t="shared" si="3"/>
        <v xml:space="preserve">Muhammad Rasyid menunjukkan pemahaman dalam </v>
      </c>
      <c r="BD33" s="150" t="str">
        <f t="shared" si="4"/>
        <v xml:space="preserve">Muhammad Rasyid membutuhkan bimbingan dalam </v>
      </c>
      <c r="BE33" s="35"/>
      <c r="BF33" s="44"/>
      <c r="BG33" s="44">
        <f t="shared" si="5"/>
        <v>0</v>
      </c>
      <c r="BH33" s="44">
        <f t="shared" si="6"/>
        <v>0</v>
      </c>
      <c r="BI33" s="44">
        <f t="shared" si="7"/>
        <v>0</v>
      </c>
      <c r="BJ33" s="44">
        <f t="shared" si="8"/>
        <v>0</v>
      </c>
      <c r="BK33" s="44">
        <f t="shared" si="9"/>
        <v>0</v>
      </c>
      <c r="BL33" s="44">
        <f t="shared" si="10"/>
        <v>0</v>
      </c>
      <c r="BM33" s="44">
        <f t="shared" si="11"/>
        <v>0</v>
      </c>
      <c r="BN33" s="44">
        <f t="shared" si="12"/>
        <v>0</v>
      </c>
      <c r="BO33" s="44">
        <f t="shared" si="13"/>
        <v>0</v>
      </c>
      <c r="BP33" s="44">
        <f t="shared" si="14"/>
        <v>0</v>
      </c>
      <c r="BQ33" s="44">
        <f t="shared" si="15"/>
        <v>0</v>
      </c>
      <c r="BR33" s="44">
        <f t="shared" si="16"/>
        <v>0</v>
      </c>
      <c r="BS33" s="44">
        <f t="shared" si="17"/>
        <v>0</v>
      </c>
      <c r="BT33" s="44">
        <f t="shared" si="18"/>
        <v>0</v>
      </c>
      <c r="BU33" s="44">
        <f t="shared" si="19"/>
        <v>0</v>
      </c>
      <c r="BV33" s="44">
        <f t="shared" si="20"/>
        <v>0</v>
      </c>
      <c r="BW33" s="44">
        <f t="shared" si="21"/>
        <v>0</v>
      </c>
      <c r="BX33" s="44">
        <f t="shared" si="22"/>
        <v>0</v>
      </c>
      <c r="BY33" s="44">
        <f t="shared" si="23"/>
        <v>0</v>
      </c>
      <c r="BZ33" s="44">
        <f t="shared" si="24"/>
        <v>0</v>
      </c>
      <c r="CA33" s="44">
        <f t="shared" si="25"/>
        <v>0</v>
      </c>
      <c r="CB33" s="44">
        <f t="shared" si="26"/>
        <v>0</v>
      </c>
      <c r="CC33" s="44">
        <f t="shared" si="27"/>
        <v>0</v>
      </c>
      <c r="CD33" s="44">
        <f t="shared" si="28"/>
        <v>0</v>
      </c>
      <c r="CE33" s="44">
        <f t="shared" si="29"/>
        <v>0</v>
      </c>
      <c r="CF33" s="44"/>
      <c r="CG33" s="44">
        <f t="shared" si="30"/>
        <v>0</v>
      </c>
      <c r="CH33" s="44">
        <f t="shared" si="31"/>
        <v>0</v>
      </c>
      <c r="CI33" s="44">
        <f t="shared" si="32"/>
        <v>0</v>
      </c>
      <c r="CJ33" s="44">
        <f t="shared" si="33"/>
        <v>0</v>
      </c>
      <c r="CK33" s="44">
        <f t="shared" si="34"/>
        <v>0</v>
      </c>
      <c r="CL33" s="44">
        <f t="shared" si="35"/>
        <v>0</v>
      </c>
      <c r="CM33" s="44">
        <f t="shared" si="36"/>
        <v>0</v>
      </c>
      <c r="CN33" s="44">
        <f t="shared" si="37"/>
        <v>0</v>
      </c>
      <c r="CO33" s="44">
        <f t="shared" si="38"/>
        <v>0</v>
      </c>
      <c r="CP33" s="44">
        <f t="shared" si="39"/>
        <v>0</v>
      </c>
      <c r="CQ33" s="44">
        <f t="shared" si="40"/>
        <v>0</v>
      </c>
      <c r="CR33" s="44">
        <f t="shared" si="41"/>
        <v>0</v>
      </c>
      <c r="CS33" s="44">
        <f t="shared" si="42"/>
        <v>0</v>
      </c>
      <c r="CT33" s="44">
        <f t="shared" si="43"/>
        <v>0</v>
      </c>
      <c r="CU33" s="44">
        <f t="shared" si="44"/>
        <v>0</v>
      </c>
      <c r="CV33" s="44">
        <f t="shared" si="45"/>
        <v>0</v>
      </c>
      <c r="CW33" s="44">
        <f t="shared" si="46"/>
        <v>0</v>
      </c>
      <c r="CX33" s="44">
        <f t="shared" si="47"/>
        <v>0</v>
      </c>
      <c r="CY33" s="44">
        <f t="shared" si="48"/>
        <v>0</v>
      </c>
      <c r="CZ33" s="44">
        <f t="shared" si="49"/>
        <v>0</v>
      </c>
      <c r="DA33" s="44">
        <f t="shared" si="50"/>
        <v>0</v>
      </c>
      <c r="DB33" s="44">
        <f t="shared" si="51"/>
        <v>0</v>
      </c>
      <c r="DC33" s="44">
        <f t="shared" si="52"/>
        <v>0</v>
      </c>
      <c r="DD33" s="44">
        <f t="shared" si="53"/>
        <v>0</v>
      </c>
      <c r="DE33" s="44">
        <f t="shared" si="54"/>
        <v>0</v>
      </c>
      <c r="DF33" s="44"/>
      <c r="DG33" s="44" t="str">
        <f t="shared" si="55"/>
        <v/>
      </c>
      <c r="DH33" s="44" t="str">
        <f t="shared" si="56"/>
        <v/>
      </c>
      <c r="DI33" s="44" t="str">
        <f t="shared" si="57"/>
        <v/>
      </c>
      <c r="DJ33" s="44" t="str">
        <f t="shared" si="58"/>
        <v/>
      </c>
      <c r="DK33" s="44" t="str">
        <f t="shared" si="59"/>
        <v/>
      </c>
      <c r="DL33" s="44" t="str">
        <f t="shared" si="60"/>
        <v/>
      </c>
      <c r="DM33" s="44" t="str">
        <f t="shared" si="61"/>
        <v/>
      </c>
      <c r="DN33" s="44" t="str">
        <f t="shared" si="62"/>
        <v/>
      </c>
      <c r="DO33" s="44" t="str">
        <f t="shared" si="63"/>
        <v/>
      </c>
      <c r="DP33" s="44" t="str">
        <f t="shared" si="64"/>
        <v/>
      </c>
      <c r="DQ33" s="44" t="str">
        <f t="shared" si="65"/>
        <v/>
      </c>
      <c r="DR33" s="44" t="str">
        <f t="shared" si="66"/>
        <v/>
      </c>
      <c r="DS33" s="44" t="str">
        <f t="shared" si="67"/>
        <v/>
      </c>
      <c r="DT33" s="44" t="str">
        <f t="shared" si="68"/>
        <v/>
      </c>
      <c r="DU33" s="44" t="str">
        <f t="shared" si="69"/>
        <v/>
      </c>
      <c r="DV33" s="44" t="str">
        <f t="shared" si="70"/>
        <v/>
      </c>
      <c r="DW33" s="44" t="str">
        <f t="shared" si="71"/>
        <v/>
      </c>
      <c r="DX33" s="44" t="str">
        <f t="shared" si="72"/>
        <v/>
      </c>
      <c r="DY33" s="44" t="str">
        <f t="shared" si="73"/>
        <v/>
      </c>
      <c r="DZ33" s="44" t="str">
        <f t="shared" si="74"/>
        <v/>
      </c>
      <c r="EA33" s="44" t="str">
        <f t="shared" si="75"/>
        <v/>
      </c>
      <c r="EB33" s="44" t="str">
        <f t="shared" si="76"/>
        <v/>
      </c>
      <c r="EC33" s="44" t="str">
        <f t="shared" si="77"/>
        <v/>
      </c>
      <c r="ED33" s="44" t="str">
        <f t="shared" si="78"/>
        <v/>
      </c>
      <c r="EE33" s="44" t="str">
        <f t="shared" si="79"/>
        <v/>
      </c>
      <c r="EF33" s="44"/>
      <c r="EG33" s="44" t="str">
        <f t="shared" si="80"/>
        <v/>
      </c>
      <c r="EH33" s="44" t="str">
        <f t="shared" si="81"/>
        <v/>
      </c>
      <c r="EI33" s="44" t="str">
        <f t="shared" si="82"/>
        <v/>
      </c>
      <c r="EJ33" s="44" t="str">
        <f t="shared" si="83"/>
        <v/>
      </c>
      <c r="EK33" s="44" t="str">
        <f t="shared" si="84"/>
        <v/>
      </c>
      <c r="EL33" s="44" t="str">
        <f t="shared" si="85"/>
        <v/>
      </c>
      <c r="EM33" s="44" t="str">
        <f t="shared" si="86"/>
        <v/>
      </c>
      <c r="EN33" s="44" t="str">
        <f t="shared" si="87"/>
        <v/>
      </c>
      <c r="EO33" s="44" t="str">
        <f t="shared" si="88"/>
        <v/>
      </c>
      <c r="EP33" s="44" t="str">
        <f t="shared" si="89"/>
        <v/>
      </c>
      <c r="EQ33" s="44" t="str">
        <f t="shared" si="90"/>
        <v/>
      </c>
      <c r="ER33" s="44" t="str">
        <f t="shared" si="91"/>
        <v/>
      </c>
      <c r="ES33" s="44" t="str">
        <f t="shared" si="92"/>
        <v/>
      </c>
      <c r="ET33" s="44" t="str">
        <f t="shared" si="93"/>
        <v/>
      </c>
      <c r="EU33" s="44" t="str">
        <f t="shared" si="94"/>
        <v/>
      </c>
      <c r="EV33" s="44" t="str">
        <f t="shared" si="95"/>
        <v/>
      </c>
      <c r="EW33" s="44" t="str">
        <f t="shared" si="96"/>
        <v/>
      </c>
      <c r="EX33" s="44" t="str">
        <f t="shared" si="97"/>
        <v/>
      </c>
      <c r="EY33" s="44" t="str">
        <f t="shared" si="98"/>
        <v/>
      </c>
      <c r="EZ33" s="44" t="str">
        <f t="shared" si="99"/>
        <v/>
      </c>
      <c r="FA33" s="44" t="str">
        <f t="shared" si="100"/>
        <v/>
      </c>
      <c r="FB33" s="44" t="str">
        <f t="shared" si="101"/>
        <v/>
      </c>
      <c r="FC33" s="44" t="str">
        <f t="shared" si="102"/>
        <v/>
      </c>
      <c r="FD33" s="44" t="str">
        <f t="shared" si="103"/>
        <v/>
      </c>
      <c r="FE33" s="44" t="str">
        <f t="shared" si="104"/>
        <v/>
      </c>
      <c r="FF33" s="44"/>
      <c r="FG33" s="44" t="str">
        <f t="shared" si="105"/>
        <v xml:space="preserve">Muhammad Rasyid menunjukkan pemahaman dalam </v>
      </c>
      <c r="FH33" s="44"/>
      <c r="FI33" s="44"/>
      <c r="FJ33" s="44" t="str">
        <f t="shared" si="106"/>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148"/>
      <c r="G34" s="41"/>
      <c r="H34" s="148"/>
      <c r="I34" s="41"/>
      <c r="J34" s="148"/>
      <c r="K34" s="41"/>
      <c r="L34" s="148"/>
      <c r="M34" s="41"/>
      <c r="N34" s="148"/>
      <c r="O34" s="41"/>
      <c r="P34" s="148"/>
      <c r="Q34" s="41"/>
      <c r="R34" s="148"/>
      <c r="S34" s="41"/>
      <c r="T34" s="148"/>
      <c r="U34" s="41"/>
      <c r="V34" s="148"/>
      <c r="W34" s="41"/>
      <c r="X34" s="148"/>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150" t="str">
        <f t="shared" si="3"/>
        <v xml:space="preserve">Raja Arhavis Moralis Akbar menunjukkan pemahaman dalam </v>
      </c>
      <c r="BD34" s="150" t="str">
        <f t="shared" si="4"/>
        <v xml:space="preserve">Raja Arhavis Moralis Akbar membutuhkan bimbingan dalam </v>
      </c>
      <c r="BE34" s="35"/>
      <c r="BF34" s="44"/>
      <c r="BG34" s="44">
        <f t="shared" si="5"/>
        <v>0</v>
      </c>
      <c r="BH34" s="44">
        <f t="shared" si="6"/>
        <v>0</v>
      </c>
      <c r="BI34" s="44">
        <f t="shared" si="7"/>
        <v>0</v>
      </c>
      <c r="BJ34" s="44">
        <f t="shared" si="8"/>
        <v>0</v>
      </c>
      <c r="BK34" s="44">
        <f t="shared" si="9"/>
        <v>0</v>
      </c>
      <c r="BL34" s="44">
        <f t="shared" si="10"/>
        <v>0</v>
      </c>
      <c r="BM34" s="44">
        <f t="shared" si="11"/>
        <v>0</v>
      </c>
      <c r="BN34" s="44">
        <f t="shared" si="12"/>
        <v>0</v>
      </c>
      <c r="BO34" s="44">
        <f t="shared" si="13"/>
        <v>0</v>
      </c>
      <c r="BP34" s="44">
        <f t="shared" si="14"/>
        <v>0</v>
      </c>
      <c r="BQ34" s="44">
        <f t="shared" si="15"/>
        <v>0</v>
      </c>
      <c r="BR34" s="44">
        <f t="shared" si="16"/>
        <v>0</v>
      </c>
      <c r="BS34" s="44">
        <f t="shared" si="17"/>
        <v>0</v>
      </c>
      <c r="BT34" s="44">
        <f t="shared" si="18"/>
        <v>0</v>
      </c>
      <c r="BU34" s="44">
        <f t="shared" si="19"/>
        <v>0</v>
      </c>
      <c r="BV34" s="44">
        <f t="shared" si="20"/>
        <v>0</v>
      </c>
      <c r="BW34" s="44">
        <f t="shared" si="21"/>
        <v>0</v>
      </c>
      <c r="BX34" s="44">
        <f t="shared" si="22"/>
        <v>0</v>
      </c>
      <c r="BY34" s="44">
        <f t="shared" si="23"/>
        <v>0</v>
      </c>
      <c r="BZ34" s="44">
        <f t="shared" si="24"/>
        <v>0</v>
      </c>
      <c r="CA34" s="44">
        <f t="shared" si="25"/>
        <v>0</v>
      </c>
      <c r="CB34" s="44">
        <f t="shared" si="26"/>
        <v>0</v>
      </c>
      <c r="CC34" s="44">
        <f t="shared" si="27"/>
        <v>0</v>
      </c>
      <c r="CD34" s="44">
        <f t="shared" si="28"/>
        <v>0</v>
      </c>
      <c r="CE34" s="44">
        <f t="shared" si="29"/>
        <v>0</v>
      </c>
      <c r="CF34" s="44"/>
      <c r="CG34" s="44">
        <f t="shared" si="30"/>
        <v>0</v>
      </c>
      <c r="CH34" s="44">
        <f t="shared" si="31"/>
        <v>0</v>
      </c>
      <c r="CI34" s="44">
        <f t="shared" si="32"/>
        <v>0</v>
      </c>
      <c r="CJ34" s="44">
        <f t="shared" si="33"/>
        <v>0</v>
      </c>
      <c r="CK34" s="44">
        <f t="shared" si="34"/>
        <v>0</v>
      </c>
      <c r="CL34" s="44">
        <f t="shared" si="35"/>
        <v>0</v>
      </c>
      <c r="CM34" s="44">
        <f t="shared" si="36"/>
        <v>0</v>
      </c>
      <c r="CN34" s="44">
        <f t="shared" si="37"/>
        <v>0</v>
      </c>
      <c r="CO34" s="44">
        <f t="shared" si="38"/>
        <v>0</v>
      </c>
      <c r="CP34" s="44">
        <f t="shared" si="39"/>
        <v>0</v>
      </c>
      <c r="CQ34" s="44">
        <f t="shared" si="40"/>
        <v>0</v>
      </c>
      <c r="CR34" s="44">
        <f t="shared" si="41"/>
        <v>0</v>
      </c>
      <c r="CS34" s="44">
        <f t="shared" si="42"/>
        <v>0</v>
      </c>
      <c r="CT34" s="44">
        <f t="shared" si="43"/>
        <v>0</v>
      </c>
      <c r="CU34" s="44">
        <f t="shared" si="44"/>
        <v>0</v>
      </c>
      <c r="CV34" s="44">
        <f t="shared" si="45"/>
        <v>0</v>
      </c>
      <c r="CW34" s="44">
        <f t="shared" si="46"/>
        <v>0</v>
      </c>
      <c r="CX34" s="44">
        <f t="shared" si="47"/>
        <v>0</v>
      </c>
      <c r="CY34" s="44">
        <f t="shared" si="48"/>
        <v>0</v>
      </c>
      <c r="CZ34" s="44">
        <f t="shared" si="49"/>
        <v>0</v>
      </c>
      <c r="DA34" s="44">
        <f t="shared" si="50"/>
        <v>0</v>
      </c>
      <c r="DB34" s="44">
        <f t="shared" si="51"/>
        <v>0</v>
      </c>
      <c r="DC34" s="44">
        <f t="shared" si="52"/>
        <v>0</v>
      </c>
      <c r="DD34" s="44">
        <f t="shared" si="53"/>
        <v>0</v>
      </c>
      <c r="DE34" s="44">
        <f t="shared" si="54"/>
        <v>0</v>
      </c>
      <c r="DF34" s="44"/>
      <c r="DG34" s="44" t="str">
        <f t="shared" si="55"/>
        <v/>
      </c>
      <c r="DH34" s="44" t="str">
        <f t="shared" si="56"/>
        <v/>
      </c>
      <c r="DI34" s="44" t="str">
        <f t="shared" si="57"/>
        <v/>
      </c>
      <c r="DJ34" s="44" t="str">
        <f t="shared" si="58"/>
        <v/>
      </c>
      <c r="DK34" s="44" t="str">
        <f t="shared" si="59"/>
        <v/>
      </c>
      <c r="DL34" s="44" t="str">
        <f t="shared" si="60"/>
        <v/>
      </c>
      <c r="DM34" s="44" t="str">
        <f t="shared" si="61"/>
        <v/>
      </c>
      <c r="DN34" s="44" t="str">
        <f t="shared" si="62"/>
        <v/>
      </c>
      <c r="DO34" s="44" t="str">
        <f t="shared" si="63"/>
        <v/>
      </c>
      <c r="DP34" s="44" t="str">
        <f t="shared" si="64"/>
        <v/>
      </c>
      <c r="DQ34" s="44" t="str">
        <f t="shared" si="65"/>
        <v/>
      </c>
      <c r="DR34" s="44" t="str">
        <f t="shared" si="66"/>
        <v/>
      </c>
      <c r="DS34" s="44" t="str">
        <f t="shared" si="67"/>
        <v/>
      </c>
      <c r="DT34" s="44" t="str">
        <f t="shared" si="68"/>
        <v/>
      </c>
      <c r="DU34" s="44" t="str">
        <f t="shared" si="69"/>
        <v/>
      </c>
      <c r="DV34" s="44" t="str">
        <f t="shared" si="70"/>
        <v/>
      </c>
      <c r="DW34" s="44" t="str">
        <f t="shared" si="71"/>
        <v/>
      </c>
      <c r="DX34" s="44" t="str">
        <f t="shared" si="72"/>
        <v/>
      </c>
      <c r="DY34" s="44" t="str">
        <f t="shared" si="73"/>
        <v/>
      </c>
      <c r="DZ34" s="44" t="str">
        <f t="shared" si="74"/>
        <v/>
      </c>
      <c r="EA34" s="44" t="str">
        <f t="shared" si="75"/>
        <v/>
      </c>
      <c r="EB34" s="44" t="str">
        <f t="shared" si="76"/>
        <v/>
      </c>
      <c r="EC34" s="44" t="str">
        <f t="shared" si="77"/>
        <v/>
      </c>
      <c r="ED34" s="44" t="str">
        <f t="shared" si="78"/>
        <v/>
      </c>
      <c r="EE34" s="44" t="str">
        <f t="shared" si="79"/>
        <v/>
      </c>
      <c r="EF34" s="44"/>
      <c r="EG34" s="44" t="str">
        <f t="shared" si="80"/>
        <v/>
      </c>
      <c r="EH34" s="44" t="str">
        <f t="shared" si="81"/>
        <v/>
      </c>
      <c r="EI34" s="44" t="str">
        <f t="shared" si="82"/>
        <v/>
      </c>
      <c r="EJ34" s="44" t="str">
        <f t="shared" si="83"/>
        <v/>
      </c>
      <c r="EK34" s="44" t="str">
        <f t="shared" si="84"/>
        <v/>
      </c>
      <c r="EL34" s="44" t="str">
        <f t="shared" si="85"/>
        <v/>
      </c>
      <c r="EM34" s="44" t="str">
        <f t="shared" si="86"/>
        <v/>
      </c>
      <c r="EN34" s="44" t="str">
        <f t="shared" si="87"/>
        <v/>
      </c>
      <c r="EO34" s="44" t="str">
        <f t="shared" si="88"/>
        <v/>
      </c>
      <c r="EP34" s="44" t="str">
        <f t="shared" si="89"/>
        <v/>
      </c>
      <c r="EQ34" s="44" t="str">
        <f t="shared" si="90"/>
        <v/>
      </c>
      <c r="ER34" s="44" t="str">
        <f t="shared" si="91"/>
        <v/>
      </c>
      <c r="ES34" s="44" t="str">
        <f t="shared" si="92"/>
        <v/>
      </c>
      <c r="ET34" s="44" t="str">
        <f t="shared" si="93"/>
        <v/>
      </c>
      <c r="EU34" s="44" t="str">
        <f t="shared" si="94"/>
        <v/>
      </c>
      <c r="EV34" s="44" t="str">
        <f t="shared" si="95"/>
        <v/>
      </c>
      <c r="EW34" s="44" t="str">
        <f t="shared" si="96"/>
        <v/>
      </c>
      <c r="EX34" s="44" t="str">
        <f t="shared" si="97"/>
        <v/>
      </c>
      <c r="EY34" s="44" t="str">
        <f t="shared" si="98"/>
        <v/>
      </c>
      <c r="EZ34" s="44" t="str">
        <f t="shared" si="99"/>
        <v/>
      </c>
      <c r="FA34" s="44" t="str">
        <f t="shared" si="100"/>
        <v/>
      </c>
      <c r="FB34" s="44" t="str">
        <f t="shared" si="101"/>
        <v/>
      </c>
      <c r="FC34" s="44" t="str">
        <f t="shared" si="102"/>
        <v/>
      </c>
      <c r="FD34" s="44" t="str">
        <f t="shared" si="103"/>
        <v/>
      </c>
      <c r="FE34" s="44" t="str">
        <f t="shared" si="104"/>
        <v/>
      </c>
      <c r="FF34" s="44"/>
      <c r="FG34" s="44" t="str">
        <f t="shared" si="105"/>
        <v xml:space="preserve">Raja Arhavis Moralis Akbar menunjukkan pemahaman dalam </v>
      </c>
      <c r="FH34" s="44"/>
      <c r="FI34" s="44"/>
      <c r="FJ34" s="44" t="str">
        <f t="shared" si="106"/>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148"/>
      <c r="G35" s="41"/>
      <c r="H35" s="148"/>
      <c r="I35" s="41"/>
      <c r="J35" s="148"/>
      <c r="K35" s="41"/>
      <c r="L35" s="148"/>
      <c r="M35" s="41"/>
      <c r="N35" s="148"/>
      <c r="O35" s="41"/>
      <c r="P35" s="148"/>
      <c r="Q35" s="41"/>
      <c r="R35" s="148"/>
      <c r="S35" s="41"/>
      <c r="T35" s="148"/>
      <c r="U35" s="41"/>
      <c r="V35" s="148"/>
      <c r="W35" s="41"/>
      <c r="X35" s="148"/>
      <c r="Y35" s="41"/>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150" t="str">
        <f t="shared" si="3"/>
        <v xml:space="preserve">Revan Aljisri menunjukkan pemahaman dalam </v>
      </c>
      <c r="BD35" s="150" t="str">
        <f t="shared" si="4"/>
        <v xml:space="preserve">Revan Aljisri membutuhkan bimbingan dalam </v>
      </c>
      <c r="BE35" s="35"/>
      <c r="BF35" s="44"/>
      <c r="BG35" s="44">
        <f t="shared" si="5"/>
        <v>0</v>
      </c>
      <c r="BH35" s="44">
        <f t="shared" si="6"/>
        <v>0</v>
      </c>
      <c r="BI35" s="44">
        <f t="shared" si="7"/>
        <v>0</v>
      </c>
      <c r="BJ35" s="44">
        <f t="shared" si="8"/>
        <v>0</v>
      </c>
      <c r="BK35" s="44">
        <f t="shared" si="9"/>
        <v>0</v>
      </c>
      <c r="BL35" s="44">
        <f t="shared" si="10"/>
        <v>0</v>
      </c>
      <c r="BM35" s="44">
        <f t="shared" si="11"/>
        <v>0</v>
      </c>
      <c r="BN35" s="44">
        <f t="shared" si="12"/>
        <v>0</v>
      </c>
      <c r="BO35" s="44">
        <f t="shared" si="13"/>
        <v>0</v>
      </c>
      <c r="BP35" s="44">
        <f t="shared" si="14"/>
        <v>0</v>
      </c>
      <c r="BQ35" s="44">
        <f t="shared" si="15"/>
        <v>0</v>
      </c>
      <c r="BR35" s="44">
        <f t="shared" si="16"/>
        <v>0</v>
      </c>
      <c r="BS35" s="44">
        <f t="shared" si="17"/>
        <v>0</v>
      </c>
      <c r="BT35" s="44">
        <f t="shared" si="18"/>
        <v>0</v>
      </c>
      <c r="BU35" s="44">
        <f t="shared" si="19"/>
        <v>0</v>
      </c>
      <c r="BV35" s="44">
        <f t="shared" si="20"/>
        <v>0</v>
      </c>
      <c r="BW35" s="44">
        <f t="shared" si="21"/>
        <v>0</v>
      </c>
      <c r="BX35" s="44">
        <f t="shared" si="22"/>
        <v>0</v>
      </c>
      <c r="BY35" s="44">
        <f t="shared" si="23"/>
        <v>0</v>
      </c>
      <c r="BZ35" s="44">
        <f t="shared" si="24"/>
        <v>0</v>
      </c>
      <c r="CA35" s="44">
        <f t="shared" si="25"/>
        <v>0</v>
      </c>
      <c r="CB35" s="44">
        <f t="shared" si="26"/>
        <v>0</v>
      </c>
      <c r="CC35" s="44">
        <f t="shared" si="27"/>
        <v>0</v>
      </c>
      <c r="CD35" s="44">
        <f t="shared" si="28"/>
        <v>0</v>
      </c>
      <c r="CE35" s="44">
        <f t="shared" si="29"/>
        <v>0</v>
      </c>
      <c r="CF35" s="44"/>
      <c r="CG35" s="44">
        <f t="shared" si="30"/>
        <v>0</v>
      </c>
      <c r="CH35" s="44">
        <f t="shared" si="31"/>
        <v>0</v>
      </c>
      <c r="CI35" s="44">
        <f t="shared" si="32"/>
        <v>0</v>
      </c>
      <c r="CJ35" s="44">
        <f t="shared" si="33"/>
        <v>0</v>
      </c>
      <c r="CK35" s="44">
        <f t="shared" si="34"/>
        <v>0</v>
      </c>
      <c r="CL35" s="44">
        <f t="shared" si="35"/>
        <v>0</v>
      </c>
      <c r="CM35" s="44">
        <f t="shared" si="36"/>
        <v>0</v>
      </c>
      <c r="CN35" s="44">
        <f t="shared" si="37"/>
        <v>0</v>
      </c>
      <c r="CO35" s="44">
        <f t="shared" si="38"/>
        <v>0</v>
      </c>
      <c r="CP35" s="44">
        <f t="shared" si="39"/>
        <v>0</v>
      </c>
      <c r="CQ35" s="44">
        <f t="shared" si="40"/>
        <v>0</v>
      </c>
      <c r="CR35" s="44">
        <f t="shared" si="41"/>
        <v>0</v>
      </c>
      <c r="CS35" s="44">
        <f t="shared" si="42"/>
        <v>0</v>
      </c>
      <c r="CT35" s="44">
        <f t="shared" si="43"/>
        <v>0</v>
      </c>
      <c r="CU35" s="44">
        <f t="shared" si="44"/>
        <v>0</v>
      </c>
      <c r="CV35" s="44">
        <f t="shared" si="45"/>
        <v>0</v>
      </c>
      <c r="CW35" s="44">
        <f t="shared" si="46"/>
        <v>0</v>
      </c>
      <c r="CX35" s="44">
        <f t="shared" si="47"/>
        <v>0</v>
      </c>
      <c r="CY35" s="44">
        <f t="shared" si="48"/>
        <v>0</v>
      </c>
      <c r="CZ35" s="44">
        <f t="shared" si="49"/>
        <v>0</v>
      </c>
      <c r="DA35" s="44">
        <f t="shared" si="50"/>
        <v>0</v>
      </c>
      <c r="DB35" s="44">
        <f t="shared" si="51"/>
        <v>0</v>
      </c>
      <c r="DC35" s="44">
        <f t="shared" si="52"/>
        <v>0</v>
      </c>
      <c r="DD35" s="44">
        <f t="shared" si="53"/>
        <v>0</v>
      </c>
      <c r="DE35" s="44">
        <f t="shared" si="54"/>
        <v>0</v>
      </c>
      <c r="DF35" s="44"/>
      <c r="DG35" s="44" t="str">
        <f t="shared" si="55"/>
        <v/>
      </c>
      <c r="DH35" s="44" t="str">
        <f t="shared" si="56"/>
        <v/>
      </c>
      <c r="DI35" s="44" t="str">
        <f t="shared" si="57"/>
        <v/>
      </c>
      <c r="DJ35" s="44" t="str">
        <f t="shared" si="58"/>
        <v/>
      </c>
      <c r="DK35" s="44" t="str">
        <f t="shared" si="59"/>
        <v/>
      </c>
      <c r="DL35" s="44" t="str">
        <f t="shared" si="60"/>
        <v/>
      </c>
      <c r="DM35" s="44" t="str">
        <f t="shared" si="61"/>
        <v/>
      </c>
      <c r="DN35" s="44" t="str">
        <f t="shared" si="62"/>
        <v/>
      </c>
      <c r="DO35" s="44" t="str">
        <f t="shared" si="63"/>
        <v/>
      </c>
      <c r="DP35" s="44" t="str">
        <f t="shared" si="64"/>
        <v/>
      </c>
      <c r="DQ35" s="44" t="str">
        <f t="shared" si="65"/>
        <v/>
      </c>
      <c r="DR35" s="44" t="str">
        <f t="shared" si="66"/>
        <v/>
      </c>
      <c r="DS35" s="44" t="str">
        <f t="shared" si="67"/>
        <v/>
      </c>
      <c r="DT35" s="44" t="str">
        <f t="shared" si="68"/>
        <v/>
      </c>
      <c r="DU35" s="44" t="str">
        <f t="shared" si="69"/>
        <v/>
      </c>
      <c r="DV35" s="44" t="str">
        <f t="shared" si="70"/>
        <v/>
      </c>
      <c r="DW35" s="44" t="str">
        <f t="shared" si="71"/>
        <v/>
      </c>
      <c r="DX35" s="44" t="str">
        <f t="shared" si="72"/>
        <v/>
      </c>
      <c r="DY35" s="44" t="str">
        <f t="shared" si="73"/>
        <v/>
      </c>
      <c r="DZ35" s="44" t="str">
        <f t="shared" si="74"/>
        <v/>
      </c>
      <c r="EA35" s="44" t="str">
        <f t="shared" si="75"/>
        <v/>
      </c>
      <c r="EB35" s="44" t="str">
        <f t="shared" si="76"/>
        <v/>
      </c>
      <c r="EC35" s="44" t="str">
        <f t="shared" si="77"/>
        <v/>
      </c>
      <c r="ED35" s="44" t="str">
        <f t="shared" si="78"/>
        <v/>
      </c>
      <c r="EE35" s="44" t="str">
        <f t="shared" si="79"/>
        <v/>
      </c>
      <c r="EF35" s="44"/>
      <c r="EG35" s="44" t="str">
        <f t="shared" si="80"/>
        <v/>
      </c>
      <c r="EH35" s="44" t="str">
        <f t="shared" si="81"/>
        <v/>
      </c>
      <c r="EI35" s="44" t="str">
        <f t="shared" si="82"/>
        <v/>
      </c>
      <c r="EJ35" s="44" t="str">
        <f t="shared" si="83"/>
        <v/>
      </c>
      <c r="EK35" s="44" t="str">
        <f t="shared" si="84"/>
        <v/>
      </c>
      <c r="EL35" s="44" t="str">
        <f t="shared" si="85"/>
        <v/>
      </c>
      <c r="EM35" s="44" t="str">
        <f t="shared" si="86"/>
        <v/>
      </c>
      <c r="EN35" s="44" t="str">
        <f t="shared" si="87"/>
        <v/>
      </c>
      <c r="EO35" s="44" t="str">
        <f t="shared" si="88"/>
        <v/>
      </c>
      <c r="EP35" s="44" t="str">
        <f t="shared" si="89"/>
        <v/>
      </c>
      <c r="EQ35" s="44" t="str">
        <f t="shared" si="90"/>
        <v/>
      </c>
      <c r="ER35" s="44" t="str">
        <f t="shared" si="91"/>
        <v/>
      </c>
      <c r="ES35" s="44" t="str">
        <f t="shared" si="92"/>
        <v/>
      </c>
      <c r="ET35" s="44" t="str">
        <f t="shared" si="93"/>
        <v/>
      </c>
      <c r="EU35" s="44" t="str">
        <f t="shared" si="94"/>
        <v/>
      </c>
      <c r="EV35" s="44" t="str">
        <f t="shared" si="95"/>
        <v/>
      </c>
      <c r="EW35" s="44" t="str">
        <f t="shared" si="96"/>
        <v/>
      </c>
      <c r="EX35" s="44" t="str">
        <f t="shared" si="97"/>
        <v/>
      </c>
      <c r="EY35" s="44" t="str">
        <f t="shared" si="98"/>
        <v/>
      </c>
      <c r="EZ35" s="44" t="str">
        <f t="shared" si="99"/>
        <v/>
      </c>
      <c r="FA35" s="44" t="str">
        <f t="shared" si="100"/>
        <v/>
      </c>
      <c r="FB35" s="44" t="str">
        <f t="shared" si="101"/>
        <v/>
      </c>
      <c r="FC35" s="44" t="str">
        <f t="shared" si="102"/>
        <v/>
      </c>
      <c r="FD35" s="44" t="str">
        <f t="shared" si="103"/>
        <v/>
      </c>
      <c r="FE35" s="44" t="str">
        <f t="shared" si="104"/>
        <v/>
      </c>
      <c r="FF35" s="44"/>
      <c r="FG35" s="44" t="str">
        <f t="shared" si="105"/>
        <v xml:space="preserve">Revan Aljisri menunjukkan pemahaman dalam </v>
      </c>
      <c r="FH35" s="44"/>
      <c r="FI35" s="44"/>
      <c r="FJ35" s="44" t="str">
        <f t="shared" si="106"/>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148"/>
      <c r="G36" s="41"/>
      <c r="H36" s="148"/>
      <c r="I36" s="41"/>
      <c r="J36" s="148"/>
      <c r="K36" s="41"/>
      <c r="L36" s="148"/>
      <c r="M36" s="41"/>
      <c r="N36" s="148"/>
      <c r="O36" s="41"/>
      <c r="P36" s="148"/>
      <c r="Q36" s="41"/>
      <c r="R36" s="148"/>
      <c r="S36" s="41"/>
      <c r="T36" s="148"/>
      <c r="U36" s="41"/>
      <c r="V36" s="148"/>
      <c r="W36" s="41"/>
      <c r="X36" s="148"/>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150" t="str">
        <f t="shared" si="3"/>
        <v xml:space="preserve">Shakira Ramadhani menunjukkan pemahaman dalam </v>
      </c>
      <c r="BD36" s="150" t="str">
        <f t="shared" si="4"/>
        <v xml:space="preserve">Shakira Ramadhani membutuhkan bimbingan dalam </v>
      </c>
      <c r="BE36" s="35"/>
      <c r="BF36" s="44"/>
      <c r="BG36" s="44">
        <f t="shared" si="5"/>
        <v>0</v>
      </c>
      <c r="BH36" s="44">
        <f t="shared" si="6"/>
        <v>0</v>
      </c>
      <c r="BI36" s="44">
        <f t="shared" si="7"/>
        <v>0</v>
      </c>
      <c r="BJ36" s="44">
        <f t="shared" si="8"/>
        <v>0</v>
      </c>
      <c r="BK36" s="44">
        <f t="shared" si="9"/>
        <v>0</v>
      </c>
      <c r="BL36" s="44">
        <f t="shared" si="10"/>
        <v>0</v>
      </c>
      <c r="BM36" s="44">
        <f t="shared" si="11"/>
        <v>0</v>
      </c>
      <c r="BN36" s="44">
        <f t="shared" si="12"/>
        <v>0</v>
      </c>
      <c r="BO36" s="44">
        <f t="shared" si="13"/>
        <v>0</v>
      </c>
      <c r="BP36" s="44">
        <f t="shared" si="14"/>
        <v>0</v>
      </c>
      <c r="BQ36" s="44">
        <f t="shared" si="15"/>
        <v>0</v>
      </c>
      <c r="BR36" s="44">
        <f t="shared" si="16"/>
        <v>0</v>
      </c>
      <c r="BS36" s="44">
        <f t="shared" si="17"/>
        <v>0</v>
      </c>
      <c r="BT36" s="44">
        <f t="shared" si="18"/>
        <v>0</v>
      </c>
      <c r="BU36" s="44">
        <f t="shared" si="19"/>
        <v>0</v>
      </c>
      <c r="BV36" s="44">
        <f t="shared" si="20"/>
        <v>0</v>
      </c>
      <c r="BW36" s="44">
        <f t="shared" si="21"/>
        <v>0</v>
      </c>
      <c r="BX36" s="44">
        <f t="shared" si="22"/>
        <v>0</v>
      </c>
      <c r="BY36" s="44">
        <f t="shared" si="23"/>
        <v>0</v>
      </c>
      <c r="BZ36" s="44">
        <f t="shared" si="24"/>
        <v>0</v>
      </c>
      <c r="CA36" s="44">
        <f t="shared" si="25"/>
        <v>0</v>
      </c>
      <c r="CB36" s="44">
        <f t="shared" si="26"/>
        <v>0</v>
      </c>
      <c r="CC36" s="44">
        <f t="shared" si="27"/>
        <v>0</v>
      </c>
      <c r="CD36" s="44">
        <f t="shared" si="28"/>
        <v>0</v>
      </c>
      <c r="CE36" s="44">
        <f t="shared" si="29"/>
        <v>0</v>
      </c>
      <c r="CF36" s="44"/>
      <c r="CG36" s="44">
        <f t="shared" si="30"/>
        <v>0</v>
      </c>
      <c r="CH36" s="44">
        <f t="shared" si="31"/>
        <v>0</v>
      </c>
      <c r="CI36" s="44">
        <f t="shared" si="32"/>
        <v>0</v>
      </c>
      <c r="CJ36" s="44">
        <f t="shared" si="33"/>
        <v>0</v>
      </c>
      <c r="CK36" s="44">
        <f t="shared" si="34"/>
        <v>0</v>
      </c>
      <c r="CL36" s="44">
        <f t="shared" si="35"/>
        <v>0</v>
      </c>
      <c r="CM36" s="44">
        <f t="shared" si="36"/>
        <v>0</v>
      </c>
      <c r="CN36" s="44">
        <f t="shared" si="37"/>
        <v>0</v>
      </c>
      <c r="CO36" s="44">
        <f t="shared" si="38"/>
        <v>0</v>
      </c>
      <c r="CP36" s="44">
        <f t="shared" si="39"/>
        <v>0</v>
      </c>
      <c r="CQ36" s="44">
        <f t="shared" si="40"/>
        <v>0</v>
      </c>
      <c r="CR36" s="44">
        <f t="shared" si="41"/>
        <v>0</v>
      </c>
      <c r="CS36" s="44">
        <f t="shared" si="42"/>
        <v>0</v>
      </c>
      <c r="CT36" s="44">
        <f t="shared" si="43"/>
        <v>0</v>
      </c>
      <c r="CU36" s="44">
        <f t="shared" si="44"/>
        <v>0</v>
      </c>
      <c r="CV36" s="44">
        <f t="shared" si="45"/>
        <v>0</v>
      </c>
      <c r="CW36" s="44">
        <f t="shared" si="46"/>
        <v>0</v>
      </c>
      <c r="CX36" s="44">
        <f t="shared" si="47"/>
        <v>0</v>
      </c>
      <c r="CY36" s="44">
        <f t="shared" si="48"/>
        <v>0</v>
      </c>
      <c r="CZ36" s="44">
        <f t="shared" si="49"/>
        <v>0</v>
      </c>
      <c r="DA36" s="44">
        <f t="shared" si="50"/>
        <v>0</v>
      </c>
      <c r="DB36" s="44">
        <f t="shared" si="51"/>
        <v>0</v>
      </c>
      <c r="DC36" s="44">
        <f t="shared" si="52"/>
        <v>0</v>
      </c>
      <c r="DD36" s="44">
        <f t="shared" si="53"/>
        <v>0</v>
      </c>
      <c r="DE36" s="44">
        <f t="shared" si="54"/>
        <v>0</v>
      </c>
      <c r="DF36" s="44"/>
      <c r="DG36" s="44" t="str">
        <f t="shared" si="55"/>
        <v/>
      </c>
      <c r="DH36" s="44" t="str">
        <f t="shared" si="56"/>
        <v/>
      </c>
      <c r="DI36" s="44" t="str">
        <f t="shared" si="57"/>
        <v/>
      </c>
      <c r="DJ36" s="44" t="str">
        <f t="shared" si="58"/>
        <v/>
      </c>
      <c r="DK36" s="44" t="str">
        <f t="shared" si="59"/>
        <v/>
      </c>
      <c r="DL36" s="44" t="str">
        <f t="shared" si="60"/>
        <v/>
      </c>
      <c r="DM36" s="44" t="str">
        <f t="shared" si="61"/>
        <v/>
      </c>
      <c r="DN36" s="44" t="str">
        <f t="shared" si="62"/>
        <v/>
      </c>
      <c r="DO36" s="44" t="str">
        <f t="shared" si="63"/>
        <v/>
      </c>
      <c r="DP36" s="44" t="str">
        <f t="shared" si="64"/>
        <v/>
      </c>
      <c r="DQ36" s="44" t="str">
        <f t="shared" si="65"/>
        <v/>
      </c>
      <c r="DR36" s="44" t="str">
        <f t="shared" si="66"/>
        <v/>
      </c>
      <c r="DS36" s="44" t="str">
        <f t="shared" si="67"/>
        <v/>
      </c>
      <c r="DT36" s="44" t="str">
        <f t="shared" si="68"/>
        <v/>
      </c>
      <c r="DU36" s="44" t="str">
        <f t="shared" si="69"/>
        <v/>
      </c>
      <c r="DV36" s="44" t="str">
        <f t="shared" si="70"/>
        <v/>
      </c>
      <c r="DW36" s="44" t="str">
        <f t="shared" si="71"/>
        <v/>
      </c>
      <c r="DX36" s="44" t="str">
        <f t="shared" si="72"/>
        <v/>
      </c>
      <c r="DY36" s="44" t="str">
        <f t="shared" si="73"/>
        <v/>
      </c>
      <c r="DZ36" s="44" t="str">
        <f t="shared" si="74"/>
        <v/>
      </c>
      <c r="EA36" s="44" t="str">
        <f t="shared" si="75"/>
        <v/>
      </c>
      <c r="EB36" s="44" t="str">
        <f t="shared" si="76"/>
        <v/>
      </c>
      <c r="EC36" s="44" t="str">
        <f t="shared" si="77"/>
        <v/>
      </c>
      <c r="ED36" s="44" t="str">
        <f t="shared" si="78"/>
        <v/>
      </c>
      <c r="EE36" s="44" t="str">
        <f t="shared" si="79"/>
        <v/>
      </c>
      <c r="EF36" s="44"/>
      <c r="EG36" s="44" t="str">
        <f t="shared" si="80"/>
        <v/>
      </c>
      <c r="EH36" s="44" t="str">
        <f t="shared" si="81"/>
        <v/>
      </c>
      <c r="EI36" s="44" t="str">
        <f t="shared" si="82"/>
        <v/>
      </c>
      <c r="EJ36" s="44" t="str">
        <f t="shared" si="83"/>
        <v/>
      </c>
      <c r="EK36" s="44" t="str">
        <f t="shared" si="84"/>
        <v/>
      </c>
      <c r="EL36" s="44" t="str">
        <f t="shared" si="85"/>
        <v/>
      </c>
      <c r="EM36" s="44" t="str">
        <f t="shared" si="86"/>
        <v/>
      </c>
      <c r="EN36" s="44" t="str">
        <f t="shared" si="87"/>
        <v/>
      </c>
      <c r="EO36" s="44" t="str">
        <f t="shared" si="88"/>
        <v/>
      </c>
      <c r="EP36" s="44" t="str">
        <f t="shared" si="89"/>
        <v/>
      </c>
      <c r="EQ36" s="44" t="str">
        <f t="shared" si="90"/>
        <v/>
      </c>
      <c r="ER36" s="44" t="str">
        <f t="shared" si="91"/>
        <v/>
      </c>
      <c r="ES36" s="44" t="str">
        <f t="shared" si="92"/>
        <v/>
      </c>
      <c r="ET36" s="44" t="str">
        <f t="shared" si="93"/>
        <v/>
      </c>
      <c r="EU36" s="44" t="str">
        <f t="shared" si="94"/>
        <v/>
      </c>
      <c r="EV36" s="44" t="str">
        <f t="shared" si="95"/>
        <v/>
      </c>
      <c r="EW36" s="44" t="str">
        <f t="shared" si="96"/>
        <v/>
      </c>
      <c r="EX36" s="44" t="str">
        <f t="shared" si="97"/>
        <v/>
      </c>
      <c r="EY36" s="44" t="str">
        <f t="shared" si="98"/>
        <v/>
      </c>
      <c r="EZ36" s="44" t="str">
        <f t="shared" si="99"/>
        <v/>
      </c>
      <c r="FA36" s="44" t="str">
        <f t="shared" si="100"/>
        <v/>
      </c>
      <c r="FB36" s="44" t="str">
        <f t="shared" si="101"/>
        <v/>
      </c>
      <c r="FC36" s="44" t="str">
        <f t="shared" si="102"/>
        <v/>
      </c>
      <c r="FD36" s="44" t="str">
        <f t="shared" si="103"/>
        <v/>
      </c>
      <c r="FE36" s="44" t="str">
        <f t="shared" si="104"/>
        <v/>
      </c>
      <c r="FF36" s="44"/>
      <c r="FG36" s="44" t="str">
        <f t="shared" si="105"/>
        <v xml:space="preserve">Shakira Ramadhani menunjukkan pemahaman dalam </v>
      </c>
      <c r="FH36" s="44"/>
      <c r="FI36" s="44"/>
      <c r="FJ36" s="44" t="str">
        <f t="shared" si="106"/>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148"/>
      <c r="G37" s="41"/>
      <c r="H37" s="148"/>
      <c r="I37" s="41"/>
      <c r="J37" s="148"/>
      <c r="K37" s="41"/>
      <c r="L37" s="148"/>
      <c r="M37" s="41"/>
      <c r="N37" s="148"/>
      <c r="O37" s="41"/>
      <c r="P37" s="148"/>
      <c r="Q37" s="41"/>
      <c r="R37" s="148"/>
      <c r="S37" s="41"/>
      <c r="T37" s="148"/>
      <c r="U37" s="41"/>
      <c r="V37" s="148"/>
      <c r="W37" s="41"/>
      <c r="X37" s="148"/>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150" t="str">
        <f t="shared" si="3"/>
        <v xml:space="preserve">Zafif Al Syathir menunjukkan pemahaman dalam </v>
      </c>
      <c r="BD37" s="150" t="str">
        <f t="shared" si="4"/>
        <v xml:space="preserve">Zafif Al Syathir membutuhkan bimbingan dalam </v>
      </c>
      <c r="BE37" s="35"/>
      <c r="BF37" s="44"/>
      <c r="BG37" s="44">
        <f t="shared" si="5"/>
        <v>0</v>
      </c>
      <c r="BH37" s="44">
        <f t="shared" si="6"/>
        <v>0</v>
      </c>
      <c r="BI37" s="44">
        <f t="shared" si="7"/>
        <v>0</v>
      </c>
      <c r="BJ37" s="44">
        <f t="shared" si="8"/>
        <v>0</v>
      </c>
      <c r="BK37" s="44">
        <f t="shared" si="9"/>
        <v>0</v>
      </c>
      <c r="BL37" s="44">
        <f t="shared" si="10"/>
        <v>0</v>
      </c>
      <c r="BM37" s="44">
        <f t="shared" si="11"/>
        <v>0</v>
      </c>
      <c r="BN37" s="44">
        <f t="shared" si="12"/>
        <v>0</v>
      </c>
      <c r="BO37" s="44">
        <f t="shared" si="13"/>
        <v>0</v>
      </c>
      <c r="BP37" s="44">
        <f t="shared" si="14"/>
        <v>0</v>
      </c>
      <c r="BQ37" s="44">
        <f t="shared" si="15"/>
        <v>0</v>
      </c>
      <c r="BR37" s="44">
        <f t="shared" si="16"/>
        <v>0</v>
      </c>
      <c r="BS37" s="44">
        <f t="shared" si="17"/>
        <v>0</v>
      </c>
      <c r="BT37" s="44">
        <f t="shared" si="18"/>
        <v>0</v>
      </c>
      <c r="BU37" s="44">
        <f t="shared" si="19"/>
        <v>0</v>
      </c>
      <c r="BV37" s="44">
        <f t="shared" si="20"/>
        <v>0</v>
      </c>
      <c r="BW37" s="44">
        <f t="shared" si="21"/>
        <v>0</v>
      </c>
      <c r="BX37" s="44">
        <f t="shared" si="22"/>
        <v>0</v>
      </c>
      <c r="BY37" s="44">
        <f t="shared" si="23"/>
        <v>0</v>
      </c>
      <c r="BZ37" s="44">
        <f t="shared" si="24"/>
        <v>0</v>
      </c>
      <c r="CA37" s="44">
        <f t="shared" si="25"/>
        <v>0</v>
      </c>
      <c r="CB37" s="44">
        <f t="shared" si="26"/>
        <v>0</v>
      </c>
      <c r="CC37" s="44">
        <f t="shared" si="27"/>
        <v>0</v>
      </c>
      <c r="CD37" s="44">
        <f t="shared" si="28"/>
        <v>0</v>
      </c>
      <c r="CE37" s="44">
        <f t="shared" si="29"/>
        <v>0</v>
      </c>
      <c r="CF37" s="44"/>
      <c r="CG37" s="44">
        <f t="shared" si="30"/>
        <v>0</v>
      </c>
      <c r="CH37" s="44">
        <f t="shared" si="31"/>
        <v>0</v>
      </c>
      <c r="CI37" s="44">
        <f t="shared" si="32"/>
        <v>0</v>
      </c>
      <c r="CJ37" s="44">
        <f t="shared" si="33"/>
        <v>0</v>
      </c>
      <c r="CK37" s="44">
        <f t="shared" si="34"/>
        <v>0</v>
      </c>
      <c r="CL37" s="44">
        <f t="shared" si="35"/>
        <v>0</v>
      </c>
      <c r="CM37" s="44">
        <f t="shared" si="36"/>
        <v>0</v>
      </c>
      <c r="CN37" s="44">
        <f t="shared" si="37"/>
        <v>0</v>
      </c>
      <c r="CO37" s="44">
        <f t="shared" si="38"/>
        <v>0</v>
      </c>
      <c r="CP37" s="44">
        <f t="shared" si="39"/>
        <v>0</v>
      </c>
      <c r="CQ37" s="44">
        <f t="shared" si="40"/>
        <v>0</v>
      </c>
      <c r="CR37" s="44">
        <f t="shared" si="41"/>
        <v>0</v>
      </c>
      <c r="CS37" s="44">
        <f t="shared" si="42"/>
        <v>0</v>
      </c>
      <c r="CT37" s="44">
        <f t="shared" si="43"/>
        <v>0</v>
      </c>
      <c r="CU37" s="44">
        <f t="shared" si="44"/>
        <v>0</v>
      </c>
      <c r="CV37" s="44">
        <f t="shared" si="45"/>
        <v>0</v>
      </c>
      <c r="CW37" s="44">
        <f t="shared" si="46"/>
        <v>0</v>
      </c>
      <c r="CX37" s="44">
        <f t="shared" si="47"/>
        <v>0</v>
      </c>
      <c r="CY37" s="44">
        <f t="shared" si="48"/>
        <v>0</v>
      </c>
      <c r="CZ37" s="44">
        <f t="shared" si="49"/>
        <v>0</v>
      </c>
      <c r="DA37" s="44">
        <f t="shared" si="50"/>
        <v>0</v>
      </c>
      <c r="DB37" s="44">
        <f t="shared" si="51"/>
        <v>0</v>
      </c>
      <c r="DC37" s="44">
        <f t="shared" si="52"/>
        <v>0</v>
      </c>
      <c r="DD37" s="44">
        <f t="shared" si="53"/>
        <v>0</v>
      </c>
      <c r="DE37" s="44">
        <f t="shared" si="54"/>
        <v>0</v>
      </c>
      <c r="DF37" s="44"/>
      <c r="DG37" s="44" t="str">
        <f t="shared" si="55"/>
        <v/>
      </c>
      <c r="DH37" s="44" t="str">
        <f t="shared" si="56"/>
        <v/>
      </c>
      <c r="DI37" s="44" t="str">
        <f t="shared" si="57"/>
        <v/>
      </c>
      <c r="DJ37" s="44" t="str">
        <f t="shared" si="58"/>
        <v/>
      </c>
      <c r="DK37" s="44" t="str">
        <f t="shared" si="59"/>
        <v/>
      </c>
      <c r="DL37" s="44" t="str">
        <f t="shared" si="60"/>
        <v/>
      </c>
      <c r="DM37" s="44" t="str">
        <f t="shared" si="61"/>
        <v/>
      </c>
      <c r="DN37" s="44" t="str">
        <f t="shared" si="62"/>
        <v/>
      </c>
      <c r="DO37" s="44" t="str">
        <f t="shared" si="63"/>
        <v/>
      </c>
      <c r="DP37" s="44" t="str">
        <f t="shared" si="64"/>
        <v/>
      </c>
      <c r="DQ37" s="44" t="str">
        <f t="shared" si="65"/>
        <v/>
      </c>
      <c r="DR37" s="44" t="str">
        <f t="shared" si="66"/>
        <v/>
      </c>
      <c r="DS37" s="44" t="str">
        <f t="shared" si="67"/>
        <v/>
      </c>
      <c r="DT37" s="44" t="str">
        <f t="shared" si="68"/>
        <v/>
      </c>
      <c r="DU37" s="44" t="str">
        <f t="shared" si="69"/>
        <v/>
      </c>
      <c r="DV37" s="44" t="str">
        <f t="shared" si="70"/>
        <v/>
      </c>
      <c r="DW37" s="44" t="str">
        <f t="shared" si="71"/>
        <v/>
      </c>
      <c r="DX37" s="44" t="str">
        <f t="shared" si="72"/>
        <v/>
      </c>
      <c r="DY37" s="44" t="str">
        <f t="shared" si="73"/>
        <v/>
      </c>
      <c r="DZ37" s="44" t="str">
        <f t="shared" si="74"/>
        <v/>
      </c>
      <c r="EA37" s="44" t="str">
        <f t="shared" si="75"/>
        <v/>
      </c>
      <c r="EB37" s="44" t="str">
        <f t="shared" si="76"/>
        <v/>
      </c>
      <c r="EC37" s="44" t="str">
        <f t="shared" si="77"/>
        <v/>
      </c>
      <c r="ED37" s="44" t="str">
        <f t="shared" si="78"/>
        <v/>
      </c>
      <c r="EE37" s="44" t="str">
        <f t="shared" si="79"/>
        <v/>
      </c>
      <c r="EF37" s="44"/>
      <c r="EG37" s="44" t="str">
        <f t="shared" si="80"/>
        <v/>
      </c>
      <c r="EH37" s="44" t="str">
        <f t="shared" si="81"/>
        <v/>
      </c>
      <c r="EI37" s="44" t="str">
        <f t="shared" si="82"/>
        <v/>
      </c>
      <c r="EJ37" s="44" t="str">
        <f t="shared" si="83"/>
        <v/>
      </c>
      <c r="EK37" s="44" t="str">
        <f t="shared" si="84"/>
        <v/>
      </c>
      <c r="EL37" s="44" t="str">
        <f t="shared" si="85"/>
        <v/>
      </c>
      <c r="EM37" s="44" t="str">
        <f t="shared" si="86"/>
        <v/>
      </c>
      <c r="EN37" s="44" t="str">
        <f t="shared" si="87"/>
        <v/>
      </c>
      <c r="EO37" s="44" t="str">
        <f t="shared" si="88"/>
        <v/>
      </c>
      <c r="EP37" s="44" t="str">
        <f t="shared" si="89"/>
        <v/>
      </c>
      <c r="EQ37" s="44" t="str">
        <f t="shared" si="90"/>
        <v/>
      </c>
      <c r="ER37" s="44" t="str">
        <f t="shared" si="91"/>
        <v/>
      </c>
      <c r="ES37" s="44" t="str">
        <f t="shared" si="92"/>
        <v/>
      </c>
      <c r="ET37" s="44" t="str">
        <f t="shared" si="93"/>
        <v/>
      </c>
      <c r="EU37" s="44" t="str">
        <f t="shared" si="94"/>
        <v/>
      </c>
      <c r="EV37" s="44" t="str">
        <f t="shared" si="95"/>
        <v/>
      </c>
      <c r="EW37" s="44" t="str">
        <f t="shared" si="96"/>
        <v/>
      </c>
      <c r="EX37" s="44" t="str">
        <f t="shared" si="97"/>
        <v/>
      </c>
      <c r="EY37" s="44" t="str">
        <f t="shared" si="98"/>
        <v/>
      </c>
      <c r="EZ37" s="44" t="str">
        <f t="shared" si="99"/>
        <v/>
      </c>
      <c r="FA37" s="44" t="str">
        <f t="shared" si="100"/>
        <v/>
      </c>
      <c r="FB37" s="44" t="str">
        <f t="shared" si="101"/>
        <v/>
      </c>
      <c r="FC37" s="44" t="str">
        <f t="shared" si="102"/>
        <v/>
      </c>
      <c r="FD37" s="44" t="str">
        <f t="shared" si="103"/>
        <v/>
      </c>
      <c r="FE37" s="44" t="str">
        <f t="shared" si="104"/>
        <v/>
      </c>
      <c r="FF37" s="44"/>
      <c r="FG37" s="44" t="str">
        <f t="shared" si="105"/>
        <v xml:space="preserve">Zafif Al Syathir menunjukkan pemahaman dalam </v>
      </c>
      <c r="FH37" s="44"/>
      <c r="FI37" s="44"/>
      <c r="FJ37" s="44" t="str">
        <f t="shared" si="106"/>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5"/>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44"/>
      <c r="EB38" s="44"/>
      <c r="EC38" s="44"/>
      <c r="ED38" s="44"/>
      <c r="EE38" s="44"/>
      <c r="EF38" s="44"/>
      <c r="EG38" s="44"/>
      <c r="EH38" s="44"/>
      <c r="EI38" s="44"/>
      <c r="EJ38" s="44"/>
      <c r="EK38" s="44"/>
      <c r="EL38" s="44"/>
      <c r="EM38" s="44"/>
      <c r="EN38" s="44"/>
      <c r="EO38" s="44"/>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5"/>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44"/>
      <c r="EB40" s="44"/>
      <c r="EC40" s="44"/>
      <c r="ED40" s="44"/>
      <c r="EE40" s="44"/>
      <c r="EF40" s="44"/>
      <c r="EG40" s="44"/>
      <c r="EH40" s="44"/>
      <c r="EI40" s="44"/>
      <c r="EJ40" s="44"/>
      <c r="EK40" s="44"/>
      <c r="EL40" s="44"/>
      <c r="EM40" s="44"/>
      <c r="EN40" s="44"/>
      <c r="EO40" s="44"/>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44"/>
      <c r="EB43" s="44"/>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44"/>
      <c r="EB55" s="44"/>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44"/>
      <c r="EB56" s="44"/>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row>
  </sheetData>
  <mergeCells count="65">
    <mergeCell ref="B5:BC5"/>
    <mergeCell ref="EU14:EV14"/>
    <mergeCell ref="EW14:EX14"/>
    <mergeCell ref="EY14:EZ14"/>
    <mergeCell ref="FA14:FB14"/>
    <mergeCell ref="AO14:AP14"/>
    <mergeCell ref="AQ14:AR14"/>
    <mergeCell ref="AS14:AT14"/>
    <mergeCell ref="AU14:AV14"/>
    <mergeCell ref="AW14:AX14"/>
    <mergeCell ref="AY14:AZ14"/>
    <mergeCell ref="AC14:AD14"/>
    <mergeCell ref="AE14:AF14"/>
    <mergeCell ref="AG14:AH14"/>
    <mergeCell ref="AI14:AJ14"/>
    <mergeCell ref="AK14:AL14"/>
    <mergeCell ref="FC14:FD14"/>
    <mergeCell ref="EO14:EP14"/>
    <mergeCell ref="EQ14:ER14"/>
    <mergeCell ref="ES14:ET14"/>
    <mergeCell ref="BA14:BB14"/>
    <mergeCell ref="BC13:BC16"/>
    <mergeCell ref="BD13:BD16"/>
    <mergeCell ref="S14:T14"/>
    <mergeCell ref="U14:V14"/>
    <mergeCell ref="W14:X14"/>
    <mergeCell ref="Y14:Z14"/>
    <mergeCell ref="AA14:AB14"/>
    <mergeCell ref="C13:C16"/>
    <mergeCell ref="D13:D16"/>
    <mergeCell ref="E14:F14"/>
    <mergeCell ref="G14:H14"/>
    <mergeCell ref="I14:J14"/>
    <mergeCell ref="AG15:AH15"/>
    <mergeCell ref="AI15:AJ15"/>
    <mergeCell ref="AK15:AL15"/>
    <mergeCell ref="BA15:BB15"/>
    <mergeCell ref="E13:BB13"/>
    <mergeCell ref="K14:L14"/>
    <mergeCell ref="M14:N14"/>
    <mergeCell ref="O14:P14"/>
    <mergeCell ref="AO15:AP15"/>
    <mergeCell ref="AQ15:AR15"/>
    <mergeCell ref="AS15:AT15"/>
    <mergeCell ref="AU15:AV15"/>
    <mergeCell ref="AW15:AX15"/>
    <mergeCell ref="AY15:AZ15"/>
    <mergeCell ref="AM14:AN14"/>
    <mergeCell ref="Q14:R14"/>
    <mergeCell ref="O15:P15"/>
    <mergeCell ref="B3:BC3"/>
    <mergeCell ref="E15:F15"/>
    <mergeCell ref="G15:H15"/>
    <mergeCell ref="I15:J15"/>
    <mergeCell ref="K15:L15"/>
    <mergeCell ref="M15:N15"/>
    <mergeCell ref="AM15:AN15"/>
    <mergeCell ref="Q15:R15"/>
    <mergeCell ref="S15:T15"/>
    <mergeCell ref="U15:V15"/>
    <mergeCell ref="W15:X15"/>
    <mergeCell ref="Y15:Z15"/>
    <mergeCell ref="AA15:AB15"/>
    <mergeCell ref="AC15:AD15"/>
    <mergeCell ref="AE15:AF15"/>
  </mergeCells>
  <dataValidations count="2">
    <dataValidation type="list" allowBlank="1" showInputMessage="1" showErrorMessage="1" prompt="Isikan 0 jika siswa tidak mencapai KKTP, Isikan 1 jika siswa mencapai KKTP" sqref="E17:E37 G17:G37 I17:I37 K17:K37 M17:M37 O17:O37 Q17:Q37 S17:S37 U17:U37 W17:W37 Y17:BB37" xr:uid="{00000000-0002-0000-2200-000000000000}">
      <formula1>$BG$9:$BG$10</formula1>
    </dataValidation>
    <dataValidation type="list" allowBlank="1" showInputMessage="1" showErrorMessage="1" prompt="Isikan 0 jika siswa tidak ingin menampilkan TP ini pada deskripsi rapor, Isikan 1 jika ingin menampilkan TP ini pada deskripsi rapor" sqref="F17:F37 H17:H37 J17:J37 L17:L37 N17:N37 P17:P37 R17:R37 T17:T37 V17:V37 X17:X37" xr:uid="{00000000-0002-0000-2200-000001000000}">
      <formula1>$BG$9:$BG$10</formula1>
    </dataValidation>
  </dataValidations>
  <pageMargins left="0.7" right="0.7" top="0.75" bottom="0.75" header="0.3" footer="0.3"/>
  <pageSetup paperSize="9" orientation="portrait" horizontalDpi="0"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7"/>
  <dimension ref="A1:GM149"/>
  <sheetViews>
    <sheetView zoomScaleNormal="100" workbookViewId="0"/>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88671875" style="36" customWidth="1"/>
    <col min="25" max="54" width="4" style="36" customWidth="1"/>
    <col min="55" max="56" width="27"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9" width="9.109375" style="36" hidden="1" customWidth="1"/>
    <col min="170"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"&amp;INTRAKURIKULER!D10</f>
        <v>MATA PELAJARAN : PPKN</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2'!D8</f>
        <v>0</v>
      </c>
      <c r="F15" s="357"/>
      <c r="G15" s="357">
        <f>'TP 2'!D9</f>
        <v>0</v>
      </c>
      <c r="H15" s="357"/>
      <c r="I15" s="357">
        <f>'TP 2'!D10</f>
        <v>0</v>
      </c>
      <c r="J15" s="357"/>
      <c r="K15" s="357">
        <f>'TP 2'!D11</f>
        <v>0</v>
      </c>
      <c r="L15" s="357"/>
      <c r="M15" s="357">
        <f>'TP 2'!D12</f>
        <v>0</v>
      </c>
      <c r="N15" s="357"/>
      <c r="O15" s="357">
        <f>'TP 2'!D13</f>
        <v>0</v>
      </c>
      <c r="P15" s="357"/>
      <c r="Q15" s="357">
        <f>'TP 2'!D14</f>
        <v>0</v>
      </c>
      <c r="R15" s="357"/>
      <c r="S15" s="357">
        <f>'TP 2'!D15</f>
        <v>0</v>
      </c>
      <c r="T15" s="357"/>
      <c r="U15" s="357">
        <f>'TP 2'!D16</f>
        <v>0</v>
      </c>
      <c r="V15" s="357"/>
      <c r="W15" s="357">
        <f>'TP 2'!D17</f>
        <v>0</v>
      </c>
      <c r="X15" s="357"/>
      <c r="Y15" s="357">
        <f>'TP 2'!D18</f>
        <v>0</v>
      </c>
      <c r="Z15" s="357"/>
      <c r="AA15" s="357">
        <f>'TP 2'!D19</f>
        <v>0</v>
      </c>
      <c r="AB15" s="357"/>
      <c r="AC15" s="357">
        <f>'TP 2'!D20</f>
        <v>0</v>
      </c>
      <c r="AD15" s="357"/>
      <c r="AE15" s="357">
        <f>'TP 2'!D21</f>
        <v>0</v>
      </c>
      <c r="AF15" s="357"/>
      <c r="AG15" s="357">
        <f>'TP 2'!D22</f>
        <v>0</v>
      </c>
      <c r="AH15" s="357"/>
      <c r="AI15" s="357">
        <f>'TP 2'!D23</f>
        <v>0</v>
      </c>
      <c r="AJ15" s="357"/>
      <c r="AK15" s="357">
        <f>'TP 2'!D24</f>
        <v>0</v>
      </c>
      <c r="AL15" s="357"/>
      <c r="AM15" s="357">
        <f>'TP 2'!D25</f>
        <v>0</v>
      </c>
      <c r="AN15" s="357"/>
      <c r="AO15" s="357">
        <f>'TP 2'!D26</f>
        <v>0</v>
      </c>
      <c r="AP15" s="357"/>
      <c r="AQ15" s="357">
        <f>'TP 2'!D27</f>
        <v>0</v>
      </c>
      <c r="AR15" s="357"/>
      <c r="AS15" s="357">
        <f>'TP 2'!D28</f>
        <v>0</v>
      </c>
      <c r="AT15" s="357"/>
      <c r="AU15" s="357">
        <f>'TP 2'!D29</f>
        <v>0</v>
      </c>
      <c r="AV15" s="357"/>
      <c r="AW15" s="357">
        <f>'TP 2'!D30</f>
        <v>0</v>
      </c>
      <c r="AX15" s="357"/>
      <c r="AY15" s="357">
        <f>'TP 2'!D31</f>
        <v>0</v>
      </c>
      <c r="AZ15" s="357"/>
      <c r="BA15" s="357">
        <f>'TP 2'!D32</f>
        <v>0</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0</v>
      </c>
      <c r="DH15" s="44">
        <f>G15</f>
        <v>0</v>
      </c>
      <c r="DI15" s="44">
        <f>I15</f>
        <v>0</v>
      </c>
      <c r="DJ15" s="44">
        <f>K15</f>
        <v>0</v>
      </c>
      <c r="DK15" s="44">
        <f>M15</f>
        <v>0</v>
      </c>
      <c r="DL15" s="44">
        <f>O15</f>
        <v>0</v>
      </c>
      <c r="DM15" s="44">
        <f>Q15</f>
        <v>0</v>
      </c>
      <c r="DN15" s="44">
        <f>S15</f>
        <v>0</v>
      </c>
      <c r="DO15" s="44">
        <f>U15</f>
        <v>0</v>
      </c>
      <c r="DP15" s="44">
        <f>W15</f>
        <v>0</v>
      </c>
      <c r="DQ15" s="44">
        <f>Y15</f>
        <v>0</v>
      </c>
      <c r="DR15" s="44">
        <f>AA15</f>
        <v>0</v>
      </c>
      <c r="DS15" s="44">
        <f>AC15</f>
        <v>0</v>
      </c>
      <c r="DT15" s="44">
        <f>AE15</f>
        <v>0</v>
      </c>
      <c r="DU15" s="44">
        <f>AG15</f>
        <v>0</v>
      </c>
      <c r="DV15" s="44">
        <f>AI15</f>
        <v>0</v>
      </c>
      <c r="DW15" s="44">
        <f>AK15</f>
        <v>0</v>
      </c>
      <c r="DX15" s="44">
        <f>AM15</f>
        <v>0</v>
      </c>
      <c r="DY15" s="44">
        <f>AO15</f>
        <v>0</v>
      </c>
      <c r="DZ15" s="44">
        <f>AQ15</f>
        <v>0</v>
      </c>
      <c r="EA15" s="44">
        <f>AS15</f>
        <v>0</v>
      </c>
      <c r="EB15" s="44">
        <f>AU15</f>
        <v>0</v>
      </c>
      <c r="EC15" s="44">
        <f>AW15</f>
        <v>0</v>
      </c>
      <c r="ED15" s="44">
        <f>AY15</f>
        <v>0</v>
      </c>
      <c r="EE15" s="44">
        <f>BA15</f>
        <v>0</v>
      </c>
      <c r="EF15" s="44"/>
      <c r="EG15" s="44">
        <f>DG15</f>
        <v>0</v>
      </c>
      <c r="EH15" s="44">
        <f t="shared" ref="EH15:FE15" si="0">DH15</f>
        <v>0</v>
      </c>
      <c r="EI15" s="44">
        <f t="shared" si="0"/>
        <v>0</v>
      </c>
      <c r="EJ15" s="44">
        <f t="shared" si="0"/>
        <v>0</v>
      </c>
      <c r="EK15" s="44">
        <f t="shared" si="0"/>
        <v>0</v>
      </c>
      <c r="EL15" s="44">
        <f t="shared" si="0"/>
        <v>0</v>
      </c>
      <c r="EM15" s="44">
        <f t="shared" si="0"/>
        <v>0</v>
      </c>
      <c r="EN15" s="44">
        <f t="shared" si="0"/>
        <v>0</v>
      </c>
      <c r="EO15" s="44">
        <f t="shared" si="0"/>
        <v>0</v>
      </c>
      <c r="EP15" s="44">
        <f t="shared" si="0"/>
        <v>0</v>
      </c>
      <c r="EQ15" s="44">
        <f t="shared" si="0"/>
        <v>0</v>
      </c>
      <c r="ER15" s="44">
        <f t="shared" si="0"/>
        <v>0</v>
      </c>
      <c r="ES15" s="44">
        <f t="shared" si="0"/>
        <v>0</v>
      </c>
      <c r="ET15" s="44">
        <f t="shared" si="0"/>
        <v>0</v>
      </c>
      <c r="EU15" s="44">
        <f t="shared" si="0"/>
        <v>0</v>
      </c>
      <c r="EV15" s="44">
        <f t="shared" si="0"/>
        <v>0</v>
      </c>
      <c r="EW15" s="44">
        <f t="shared" si="0"/>
        <v>0</v>
      </c>
      <c r="EX15" s="44">
        <f t="shared" si="0"/>
        <v>0</v>
      </c>
      <c r="EY15" s="44">
        <f t="shared" si="0"/>
        <v>0</v>
      </c>
      <c r="EZ15" s="44">
        <f t="shared" si="0"/>
        <v>0</v>
      </c>
      <c r="FA15" s="44">
        <f t="shared" si="0"/>
        <v>0</v>
      </c>
      <c r="FB15" s="44">
        <f t="shared" si="0"/>
        <v>0</v>
      </c>
      <c r="FC15" s="44">
        <f t="shared" si="0"/>
        <v>0</v>
      </c>
      <c r="FD15" s="44">
        <f t="shared" si="0"/>
        <v>0</v>
      </c>
      <c r="FE15" s="44">
        <f t="shared" si="0"/>
        <v>0</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2" t="s">
        <v>139</v>
      </c>
      <c r="G16" s="40" t="s">
        <v>112</v>
      </c>
      <c r="H16" s="152" t="s">
        <v>139</v>
      </c>
      <c r="I16" s="40" t="s">
        <v>112</v>
      </c>
      <c r="J16" s="152" t="s">
        <v>139</v>
      </c>
      <c r="K16" s="40" t="s">
        <v>112</v>
      </c>
      <c r="L16" s="152" t="s">
        <v>139</v>
      </c>
      <c r="M16" s="40" t="s">
        <v>112</v>
      </c>
      <c r="N16" s="152" t="s">
        <v>139</v>
      </c>
      <c r="O16" s="40" t="s">
        <v>112</v>
      </c>
      <c r="P16" s="152" t="s">
        <v>139</v>
      </c>
      <c r="Q16" s="40" t="s">
        <v>112</v>
      </c>
      <c r="R16" s="152" t="s">
        <v>139</v>
      </c>
      <c r="S16" s="40" t="s">
        <v>112</v>
      </c>
      <c r="T16" s="152" t="s">
        <v>139</v>
      </c>
      <c r="U16" s="40" t="s">
        <v>112</v>
      </c>
      <c r="V16" s="152" t="s">
        <v>139</v>
      </c>
      <c r="W16" s="40" t="s">
        <v>112</v>
      </c>
      <c r="X16" s="152"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148"/>
      <c r="G17" s="41"/>
      <c r="H17" s="148"/>
      <c r="I17" s="41"/>
      <c r="J17" s="148"/>
      <c r="K17" s="41"/>
      <c r="L17" s="148"/>
      <c r="M17" s="41"/>
      <c r="N17" s="148"/>
      <c r="O17" s="41"/>
      <c r="P17" s="148"/>
      <c r="Q17" s="41"/>
      <c r="R17" s="148"/>
      <c r="S17" s="41"/>
      <c r="T17" s="148"/>
      <c r="U17" s="41"/>
      <c r="V17" s="148"/>
      <c r="W17" s="41"/>
      <c r="X17" s="148"/>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EE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si="1"/>
        <v/>
      </c>
      <c r="DY17" s="44" t="str">
        <f t="shared" si="1"/>
        <v/>
      </c>
      <c r="DZ17" s="44" t="str">
        <f t="shared" si="1"/>
        <v/>
      </c>
      <c r="EA17" s="44" t="str">
        <f t="shared" si="1"/>
        <v/>
      </c>
      <c r="EB17" s="44" t="str">
        <f t="shared" si="1"/>
        <v/>
      </c>
      <c r="EC17" s="44" t="str">
        <f t="shared" si="1"/>
        <v/>
      </c>
      <c r="ED17" s="44" t="str">
        <f t="shared" si="1"/>
        <v/>
      </c>
      <c r="EE17" s="44" t="str">
        <f t="shared" si="1"/>
        <v/>
      </c>
      <c r="EF17" s="44"/>
      <c r="EG17" s="44" t="str">
        <f>IF(AND(BG17=1,CG17=0),EG$15&amp;", ","")</f>
        <v/>
      </c>
      <c r="EH17" s="44" t="str">
        <f t="shared" ref="EH17:FE27" si="2">IF(AND(BH17=1,CH17=0),EH$15&amp;", ","")</f>
        <v/>
      </c>
      <c r="EI17" s="44" t="str">
        <f t="shared" si="2"/>
        <v/>
      </c>
      <c r="EJ17" s="44" t="str">
        <f t="shared" si="2"/>
        <v/>
      </c>
      <c r="EK17" s="44" t="str">
        <f t="shared" si="2"/>
        <v/>
      </c>
      <c r="EL17" s="44" t="str">
        <f t="shared" si="2"/>
        <v/>
      </c>
      <c r="EM17" s="44" t="str">
        <f t="shared" si="2"/>
        <v/>
      </c>
      <c r="EN17" s="44" t="str">
        <f t="shared" si="2"/>
        <v/>
      </c>
      <c r="EO17" s="44" t="str">
        <f t="shared" si="2"/>
        <v/>
      </c>
      <c r="EP17" s="44" t="str">
        <f t="shared" si="2"/>
        <v/>
      </c>
      <c r="EQ17" s="44" t="str">
        <f t="shared" si="2"/>
        <v/>
      </c>
      <c r="ER17" s="44" t="str">
        <f t="shared" si="2"/>
        <v/>
      </c>
      <c r="ES17" s="44" t="str">
        <f t="shared" si="2"/>
        <v/>
      </c>
      <c r="ET17" s="44" t="str">
        <f t="shared" si="2"/>
        <v/>
      </c>
      <c r="EU17" s="44" t="str">
        <f t="shared" si="2"/>
        <v/>
      </c>
      <c r="EV17" s="44" t="str">
        <f t="shared" si="2"/>
        <v/>
      </c>
      <c r="EW17" s="44" t="str">
        <f t="shared" si="2"/>
        <v/>
      </c>
      <c r="EX17" s="44" t="str">
        <f t="shared" si="2"/>
        <v/>
      </c>
      <c r="EY17" s="44" t="str">
        <f t="shared" si="2"/>
        <v/>
      </c>
      <c r="EZ17" s="44" t="str">
        <f t="shared" si="2"/>
        <v/>
      </c>
      <c r="FA17" s="44" t="str">
        <f t="shared" si="2"/>
        <v/>
      </c>
      <c r="FB17" s="44" t="str">
        <f t="shared" si="2"/>
        <v/>
      </c>
      <c r="FC17" s="44" t="str">
        <f t="shared" si="2"/>
        <v/>
      </c>
      <c r="FD17" s="44" t="str">
        <f t="shared" si="2"/>
        <v/>
      </c>
      <c r="FE17" s="44" t="str">
        <f t="shared" si="2"/>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148"/>
      <c r="G18" s="41"/>
      <c r="H18" s="148"/>
      <c r="I18" s="41"/>
      <c r="J18" s="148"/>
      <c r="K18" s="41"/>
      <c r="L18" s="148"/>
      <c r="M18" s="41"/>
      <c r="N18" s="148"/>
      <c r="O18" s="41"/>
      <c r="P18" s="148"/>
      <c r="Q18" s="41"/>
      <c r="R18" s="148"/>
      <c r="S18" s="41"/>
      <c r="T18" s="148"/>
      <c r="U18" s="41"/>
      <c r="V18" s="148"/>
      <c r="W18" s="41"/>
      <c r="X18" s="148"/>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3">FG18</f>
        <v xml:space="preserve">Abil Juandika menunjukkan pemahaman dalam </v>
      </c>
      <c r="BD18" s="150" t="str">
        <f t="shared" ref="BD18:BD56" si="4">FJ18</f>
        <v xml:space="preserve">Abil Juandika membutuhkan bimbingan dalam </v>
      </c>
      <c r="BE18" s="35"/>
      <c r="BF18" s="44"/>
      <c r="BG18" s="44">
        <f t="shared" ref="BG18:BG56" si="5">F18</f>
        <v>0</v>
      </c>
      <c r="BH18" s="44">
        <f t="shared" ref="BH18:BH56" si="6">H18</f>
        <v>0</v>
      </c>
      <c r="BI18" s="44">
        <f t="shared" ref="BI18:BI56" si="7">J18</f>
        <v>0</v>
      </c>
      <c r="BJ18" s="44">
        <f t="shared" ref="BJ18:BJ56" si="8">L18</f>
        <v>0</v>
      </c>
      <c r="BK18" s="44">
        <f t="shared" ref="BK18:BK56" si="9">N18</f>
        <v>0</v>
      </c>
      <c r="BL18" s="44">
        <f t="shared" ref="BL18:BL56" si="10">P18</f>
        <v>0</v>
      </c>
      <c r="BM18" s="44">
        <f t="shared" ref="BM18:BM56" si="11">R18</f>
        <v>0</v>
      </c>
      <c r="BN18" s="44">
        <f t="shared" ref="BN18:BN56" si="12">T18</f>
        <v>0</v>
      </c>
      <c r="BO18" s="44">
        <f t="shared" ref="BO18:BO56" si="13">V18</f>
        <v>0</v>
      </c>
      <c r="BP18" s="44">
        <f t="shared" ref="BP18:BP56" si="14">X18</f>
        <v>0</v>
      </c>
      <c r="BQ18" s="44">
        <f t="shared" ref="BQ18:BQ56" si="15">Z18</f>
        <v>0</v>
      </c>
      <c r="BR18" s="44">
        <f t="shared" ref="BR18:BR56" si="16">AB18</f>
        <v>0</v>
      </c>
      <c r="BS18" s="44">
        <f t="shared" ref="BS18:BS56" si="17">AD18</f>
        <v>0</v>
      </c>
      <c r="BT18" s="44">
        <f t="shared" ref="BT18:BT56" si="18">AF18</f>
        <v>0</v>
      </c>
      <c r="BU18" s="44">
        <f t="shared" ref="BU18:BU56" si="19">AH18</f>
        <v>0</v>
      </c>
      <c r="BV18" s="44">
        <f t="shared" ref="BV18:BV56" si="20">AJ18</f>
        <v>0</v>
      </c>
      <c r="BW18" s="44">
        <f t="shared" ref="BW18:BW56" si="21">AL18</f>
        <v>0</v>
      </c>
      <c r="BX18" s="44">
        <f t="shared" ref="BX18:BX56" si="22">AN18</f>
        <v>0</v>
      </c>
      <c r="BY18" s="44">
        <f t="shared" ref="BY18:BY56" si="23">AP18</f>
        <v>0</v>
      </c>
      <c r="BZ18" s="44">
        <f t="shared" ref="BZ18:BZ56" si="24">AR18</f>
        <v>0</v>
      </c>
      <c r="CA18" s="44">
        <f t="shared" ref="CA18:CA56" si="25">AT18</f>
        <v>0</v>
      </c>
      <c r="CB18" s="44">
        <f t="shared" ref="CB18:CB56" si="26">AV18</f>
        <v>0</v>
      </c>
      <c r="CC18" s="44">
        <f t="shared" ref="CC18:CC56" si="27">AX18</f>
        <v>0</v>
      </c>
      <c r="CD18" s="44">
        <f t="shared" ref="CD18:CD56" si="28">AZ18</f>
        <v>0</v>
      </c>
      <c r="CE18" s="44">
        <f t="shared" ref="CE18:CE56" si="29">BB18</f>
        <v>0</v>
      </c>
      <c r="CF18" s="44"/>
      <c r="CG18" s="44">
        <f t="shared" ref="CG18:CG56" si="30">E18</f>
        <v>0</v>
      </c>
      <c r="CH18" s="44">
        <f t="shared" ref="CH18:CH56" si="31">G18</f>
        <v>0</v>
      </c>
      <c r="CI18" s="44">
        <f t="shared" ref="CI18:CI56" si="32">I18</f>
        <v>0</v>
      </c>
      <c r="CJ18" s="44">
        <f t="shared" ref="CJ18:CJ56" si="33">K18</f>
        <v>0</v>
      </c>
      <c r="CK18" s="44">
        <f t="shared" ref="CK18:CK56" si="34">M18</f>
        <v>0</v>
      </c>
      <c r="CL18" s="44">
        <f t="shared" ref="CL18:CL56" si="35">O18</f>
        <v>0</v>
      </c>
      <c r="CM18" s="44">
        <f t="shared" ref="CM18:CM56" si="36">Q18</f>
        <v>0</v>
      </c>
      <c r="CN18" s="44">
        <f t="shared" ref="CN18:CN56" si="37">S18</f>
        <v>0</v>
      </c>
      <c r="CO18" s="44">
        <f t="shared" ref="CO18:CO56" si="38">U18</f>
        <v>0</v>
      </c>
      <c r="CP18" s="44">
        <f t="shared" ref="CP18:CP56" si="39">W18</f>
        <v>0</v>
      </c>
      <c r="CQ18" s="44">
        <f t="shared" ref="CQ18:CQ56" si="40">Y18</f>
        <v>0</v>
      </c>
      <c r="CR18" s="44">
        <f t="shared" ref="CR18:CR56" si="41">AA18</f>
        <v>0</v>
      </c>
      <c r="CS18" s="44">
        <f t="shared" ref="CS18:CS56" si="42">AC18</f>
        <v>0</v>
      </c>
      <c r="CT18" s="44">
        <f t="shared" ref="CT18:CT56" si="43">AE18</f>
        <v>0</v>
      </c>
      <c r="CU18" s="44">
        <f t="shared" ref="CU18:CU56" si="44">AG18</f>
        <v>0</v>
      </c>
      <c r="CV18" s="44">
        <f t="shared" ref="CV18:CV56" si="45">AI18</f>
        <v>0</v>
      </c>
      <c r="CW18" s="44">
        <f t="shared" ref="CW18:CW56" si="46">AK18</f>
        <v>0</v>
      </c>
      <c r="CX18" s="44">
        <f t="shared" ref="CX18:CX56" si="47">AM18</f>
        <v>0</v>
      </c>
      <c r="CY18" s="44">
        <f t="shared" ref="CY18:CY56" si="48">AO18</f>
        <v>0</v>
      </c>
      <c r="CZ18" s="44">
        <f t="shared" ref="CZ18:CZ56" si="49">AQ18</f>
        <v>0</v>
      </c>
      <c r="DA18" s="44">
        <f t="shared" ref="DA18:DA56" si="50">AS18</f>
        <v>0</v>
      </c>
      <c r="DB18" s="44">
        <f t="shared" ref="DB18:DB56" si="51">AU18</f>
        <v>0</v>
      </c>
      <c r="DC18" s="44">
        <f t="shared" ref="DC18:DC56" si="52">AW18</f>
        <v>0</v>
      </c>
      <c r="DD18" s="44">
        <f t="shared" ref="DD18:DD56" si="53">AY18</f>
        <v>0</v>
      </c>
      <c r="DE18" s="44">
        <f t="shared" ref="DE18:DE56" si="54">BA18</f>
        <v>0</v>
      </c>
      <c r="DF18" s="44"/>
      <c r="DG18" s="44" t="str">
        <f t="shared" ref="DG18:DV43" si="55">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1"/>
        <v/>
      </c>
      <c r="DY18" s="44" t="str">
        <f t="shared" si="1"/>
        <v/>
      </c>
      <c r="DZ18" s="44" t="str">
        <f t="shared" si="1"/>
        <v/>
      </c>
      <c r="EA18" s="44" t="str">
        <f t="shared" si="1"/>
        <v/>
      </c>
      <c r="EB18" s="44" t="str">
        <f t="shared" si="1"/>
        <v/>
      </c>
      <c r="EC18" s="44" t="str">
        <f t="shared" si="1"/>
        <v/>
      </c>
      <c r="ED18" s="44" t="str">
        <f t="shared" si="1"/>
        <v/>
      </c>
      <c r="EE18" s="44" t="str">
        <f t="shared" si="1"/>
        <v/>
      </c>
      <c r="EF18" s="44"/>
      <c r="EG18" s="44" t="str">
        <f t="shared" ref="EG18:EV43" si="56">IF(AND(BG18=1,CG18=0),EG$15&amp;", ","")</f>
        <v/>
      </c>
      <c r="EH18" s="44" t="str">
        <f t="shared" si="2"/>
        <v/>
      </c>
      <c r="EI18" s="44" t="str">
        <f t="shared" si="2"/>
        <v/>
      </c>
      <c r="EJ18" s="44" t="str">
        <f t="shared" si="2"/>
        <v/>
      </c>
      <c r="EK18" s="44" t="str">
        <f t="shared" si="2"/>
        <v/>
      </c>
      <c r="EL18" s="44" t="str">
        <f t="shared" si="2"/>
        <v/>
      </c>
      <c r="EM18" s="44" t="str">
        <f t="shared" si="2"/>
        <v/>
      </c>
      <c r="EN18" s="44" t="str">
        <f t="shared" si="2"/>
        <v/>
      </c>
      <c r="EO18" s="44" t="str">
        <f t="shared" si="2"/>
        <v/>
      </c>
      <c r="EP18" s="44" t="str">
        <f t="shared" si="2"/>
        <v/>
      </c>
      <c r="EQ18" s="44" t="str">
        <f t="shared" si="2"/>
        <v/>
      </c>
      <c r="ER18" s="44" t="str">
        <f t="shared" si="2"/>
        <v/>
      </c>
      <c r="ES18" s="44" t="str">
        <f t="shared" si="2"/>
        <v/>
      </c>
      <c r="ET18" s="44" t="str">
        <f t="shared" si="2"/>
        <v/>
      </c>
      <c r="EU18" s="44" t="str">
        <f t="shared" si="2"/>
        <v/>
      </c>
      <c r="EV18" s="44" t="str">
        <f t="shared" si="2"/>
        <v/>
      </c>
      <c r="EW18" s="44" t="str">
        <f t="shared" si="2"/>
        <v/>
      </c>
      <c r="EX18" s="44" t="str">
        <f t="shared" si="2"/>
        <v/>
      </c>
      <c r="EY18" s="44" t="str">
        <f t="shared" si="2"/>
        <v/>
      </c>
      <c r="EZ18" s="44" t="str">
        <f t="shared" si="2"/>
        <v/>
      </c>
      <c r="FA18" s="44" t="str">
        <f t="shared" si="2"/>
        <v/>
      </c>
      <c r="FB18" s="44" t="str">
        <f t="shared" si="2"/>
        <v/>
      </c>
      <c r="FC18" s="44" t="str">
        <f t="shared" si="2"/>
        <v/>
      </c>
      <c r="FD18" s="44" t="str">
        <f t="shared" si="2"/>
        <v/>
      </c>
      <c r="FE18" s="44" t="str">
        <f t="shared" si="2"/>
        <v/>
      </c>
      <c r="FF18" s="44"/>
      <c r="FG18" s="44" t="str">
        <f t="shared" ref="FG18:FG56" si="57">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58">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148"/>
      <c r="G19" s="41"/>
      <c r="H19" s="148"/>
      <c r="I19" s="41"/>
      <c r="J19" s="148"/>
      <c r="K19" s="41"/>
      <c r="L19" s="148"/>
      <c r="M19" s="41"/>
      <c r="N19" s="148"/>
      <c r="O19" s="41"/>
      <c r="P19" s="148"/>
      <c r="Q19" s="41"/>
      <c r="R19" s="148"/>
      <c r="S19" s="41"/>
      <c r="T19" s="148"/>
      <c r="U19" s="41"/>
      <c r="V19" s="148"/>
      <c r="W19" s="41"/>
      <c r="X19" s="148"/>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3"/>
        <v xml:space="preserve">Angga. S menunjukkan pemahaman dalam </v>
      </c>
      <c r="BD19" s="150" t="str">
        <f t="shared" si="4"/>
        <v xml:space="preserve">Angga. S membutuhkan bimbingan dalam </v>
      </c>
      <c r="BE19" s="35"/>
      <c r="BF19" s="44"/>
      <c r="BG19" s="44">
        <f t="shared" si="5"/>
        <v>0</v>
      </c>
      <c r="BH19" s="44">
        <f t="shared" si="6"/>
        <v>0</v>
      </c>
      <c r="BI19" s="44">
        <f t="shared" si="7"/>
        <v>0</v>
      </c>
      <c r="BJ19" s="44">
        <f t="shared" si="8"/>
        <v>0</v>
      </c>
      <c r="BK19" s="44">
        <f t="shared" si="9"/>
        <v>0</v>
      </c>
      <c r="BL19" s="44">
        <f t="shared" si="10"/>
        <v>0</v>
      </c>
      <c r="BM19" s="44">
        <f t="shared" si="11"/>
        <v>0</v>
      </c>
      <c r="BN19" s="44">
        <f t="shared" si="12"/>
        <v>0</v>
      </c>
      <c r="BO19" s="44">
        <f t="shared" si="13"/>
        <v>0</v>
      </c>
      <c r="BP19" s="44">
        <f t="shared" si="14"/>
        <v>0</v>
      </c>
      <c r="BQ19" s="44">
        <f t="shared" si="15"/>
        <v>0</v>
      </c>
      <c r="BR19" s="44">
        <f t="shared" si="16"/>
        <v>0</v>
      </c>
      <c r="BS19" s="44">
        <f t="shared" si="17"/>
        <v>0</v>
      </c>
      <c r="BT19" s="44">
        <f t="shared" si="18"/>
        <v>0</v>
      </c>
      <c r="BU19" s="44">
        <f t="shared" si="19"/>
        <v>0</v>
      </c>
      <c r="BV19" s="44">
        <f t="shared" si="20"/>
        <v>0</v>
      </c>
      <c r="BW19" s="44">
        <f t="shared" si="21"/>
        <v>0</v>
      </c>
      <c r="BX19" s="44">
        <f t="shared" si="22"/>
        <v>0</v>
      </c>
      <c r="BY19" s="44">
        <f t="shared" si="23"/>
        <v>0</v>
      </c>
      <c r="BZ19" s="44">
        <f t="shared" si="24"/>
        <v>0</v>
      </c>
      <c r="CA19" s="44">
        <f t="shared" si="25"/>
        <v>0</v>
      </c>
      <c r="CB19" s="44">
        <f t="shared" si="26"/>
        <v>0</v>
      </c>
      <c r="CC19" s="44">
        <f t="shared" si="27"/>
        <v>0</v>
      </c>
      <c r="CD19" s="44">
        <f t="shared" si="28"/>
        <v>0</v>
      </c>
      <c r="CE19" s="44">
        <f t="shared" si="29"/>
        <v>0</v>
      </c>
      <c r="CF19" s="44"/>
      <c r="CG19" s="44">
        <f t="shared" si="30"/>
        <v>0</v>
      </c>
      <c r="CH19" s="44">
        <f t="shared" si="31"/>
        <v>0</v>
      </c>
      <c r="CI19" s="44">
        <f t="shared" si="32"/>
        <v>0</v>
      </c>
      <c r="CJ19" s="44">
        <f t="shared" si="33"/>
        <v>0</v>
      </c>
      <c r="CK19" s="44">
        <f t="shared" si="34"/>
        <v>0</v>
      </c>
      <c r="CL19" s="44">
        <f t="shared" si="35"/>
        <v>0</v>
      </c>
      <c r="CM19" s="44">
        <f t="shared" si="36"/>
        <v>0</v>
      </c>
      <c r="CN19" s="44">
        <f t="shared" si="37"/>
        <v>0</v>
      </c>
      <c r="CO19" s="44">
        <f t="shared" si="38"/>
        <v>0</v>
      </c>
      <c r="CP19" s="44">
        <f t="shared" si="39"/>
        <v>0</v>
      </c>
      <c r="CQ19" s="44">
        <f t="shared" si="40"/>
        <v>0</v>
      </c>
      <c r="CR19" s="44">
        <f t="shared" si="41"/>
        <v>0</v>
      </c>
      <c r="CS19" s="44">
        <f t="shared" si="42"/>
        <v>0</v>
      </c>
      <c r="CT19" s="44">
        <f t="shared" si="43"/>
        <v>0</v>
      </c>
      <c r="CU19" s="44">
        <f t="shared" si="44"/>
        <v>0</v>
      </c>
      <c r="CV19" s="44">
        <f t="shared" si="45"/>
        <v>0</v>
      </c>
      <c r="CW19" s="44">
        <f t="shared" si="46"/>
        <v>0</v>
      </c>
      <c r="CX19" s="44">
        <f t="shared" si="47"/>
        <v>0</v>
      </c>
      <c r="CY19" s="44">
        <f t="shared" si="48"/>
        <v>0</v>
      </c>
      <c r="CZ19" s="44">
        <f t="shared" si="49"/>
        <v>0</v>
      </c>
      <c r="DA19" s="44">
        <f t="shared" si="50"/>
        <v>0</v>
      </c>
      <c r="DB19" s="44">
        <f t="shared" si="51"/>
        <v>0</v>
      </c>
      <c r="DC19" s="44">
        <f t="shared" si="52"/>
        <v>0</v>
      </c>
      <c r="DD19" s="44">
        <f t="shared" si="53"/>
        <v>0</v>
      </c>
      <c r="DE19" s="44">
        <f t="shared" si="54"/>
        <v>0</v>
      </c>
      <c r="DF19" s="44"/>
      <c r="DG19" s="44" t="str">
        <f t="shared" si="55"/>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1"/>
        <v/>
      </c>
      <c r="DY19" s="44" t="str">
        <f t="shared" si="1"/>
        <v/>
      </c>
      <c r="DZ19" s="44" t="str">
        <f t="shared" si="1"/>
        <v/>
      </c>
      <c r="EA19" s="44" t="str">
        <f t="shared" si="1"/>
        <v/>
      </c>
      <c r="EB19" s="44" t="str">
        <f t="shared" si="1"/>
        <v/>
      </c>
      <c r="EC19" s="44" t="str">
        <f t="shared" si="1"/>
        <v/>
      </c>
      <c r="ED19" s="44" t="str">
        <f t="shared" si="1"/>
        <v/>
      </c>
      <c r="EE19" s="44" t="str">
        <f t="shared" si="1"/>
        <v/>
      </c>
      <c r="EF19" s="44"/>
      <c r="EG19" s="44" t="str">
        <f t="shared" si="56"/>
        <v/>
      </c>
      <c r="EH19" s="44" t="str">
        <f t="shared" si="2"/>
        <v/>
      </c>
      <c r="EI19" s="44" t="str">
        <f t="shared" si="2"/>
        <v/>
      </c>
      <c r="EJ19" s="44" t="str">
        <f t="shared" si="2"/>
        <v/>
      </c>
      <c r="EK19" s="44" t="str">
        <f t="shared" si="2"/>
        <v/>
      </c>
      <c r="EL19" s="44" t="str">
        <f t="shared" si="2"/>
        <v/>
      </c>
      <c r="EM19" s="44" t="str">
        <f t="shared" si="2"/>
        <v/>
      </c>
      <c r="EN19" s="44" t="str">
        <f t="shared" si="2"/>
        <v/>
      </c>
      <c r="EO19" s="44" t="str">
        <f t="shared" si="2"/>
        <v/>
      </c>
      <c r="EP19" s="44" t="str">
        <f t="shared" si="2"/>
        <v/>
      </c>
      <c r="EQ19" s="44" t="str">
        <f t="shared" si="2"/>
        <v/>
      </c>
      <c r="ER19" s="44" t="str">
        <f t="shared" si="2"/>
        <v/>
      </c>
      <c r="ES19" s="44" t="str">
        <f t="shared" si="2"/>
        <v/>
      </c>
      <c r="ET19" s="44" t="str">
        <f t="shared" si="2"/>
        <v/>
      </c>
      <c r="EU19" s="44" t="str">
        <f t="shared" si="2"/>
        <v/>
      </c>
      <c r="EV19" s="44" t="str">
        <f t="shared" si="2"/>
        <v/>
      </c>
      <c r="EW19" s="44" t="str">
        <f t="shared" si="2"/>
        <v/>
      </c>
      <c r="EX19" s="44" t="str">
        <f t="shared" si="2"/>
        <v/>
      </c>
      <c r="EY19" s="44" t="str">
        <f t="shared" si="2"/>
        <v/>
      </c>
      <c r="EZ19" s="44" t="str">
        <f t="shared" si="2"/>
        <v/>
      </c>
      <c r="FA19" s="44" t="str">
        <f t="shared" si="2"/>
        <v/>
      </c>
      <c r="FB19" s="44" t="str">
        <f t="shared" si="2"/>
        <v/>
      </c>
      <c r="FC19" s="44" t="str">
        <f t="shared" si="2"/>
        <v/>
      </c>
      <c r="FD19" s="44" t="str">
        <f t="shared" si="2"/>
        <v/>
      </c>
      <c r="FE19" s="44" t="str">
        <f t="shared" si="2"/>
        <v/>
      </c>
      <c r="FF19" s="44"/>
      <c r="FG19" s="44" t="str">
        <f t="shared" si="57"/>
        <v xml:space="preserve">Angga. S menunjukkan pemahaman dalam </v>
      </c>
      <c r="FH19" s="44"/>
      <c r="FI19" s="44"/>
      <c r="FJ19" s="44" t="str">
        <f t="shared" si="58"/>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148"/>
      <c r="G20" s="41"/>
      <c r="H20" s="148"/>
      <c r="I20" s="41"/>
      <c r="J20" s="148"/>
      <c r="K20" s="41"/>
      <c r="L20" s="148"/>
      <c r="M20" s="41"/>
      <c r="N20" s="148"/>
      <c r="O20" s="41"/>
      <c r="P20" s="148"/>
      <c r="Q20" s="41"/>
      <c r="R20" s="148"/>
      <c r="S20" s="41"/>
      <c r="T20" s="148"/>
      <c r="U20" s="41"/>
      <c r="V20" s="148"/>
      <c r="W20" s="41"/>
      <c r="X20" s="148"/>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3"/>
        <v xml:space="preserve">Arief Dwi Saputra menunjukkan pemahaman dalam </v>
      </c>
      <c r="BD20" s="150" t="str">
        <f t="shared" si="4"/>
        <v xml:space="preserve">Arief Dwi Saputra membutuhkan bimbingan dalam </v>
      </c>
      <c r="BE20" s="35"/>
      <c r="BF20" s="44"/>
      <c r="BG20" s="44">
        <f t="shared" si="5"/>
        <v>0</v>
      </c>
      <c r="BH20" s="44">
        <f t="shared" si="6"/>
        <v>0</v>
      </c>
      <c r="BI20" s="44">
        <f t="shared" si="7"/>
        <v>0</v>
      </c>
      <c r="BJ20" s="44">
        <f t="shared" si="8"/>
        <v>0</v>
      </c>
      <c r="BK20" s="44">
        <f t="shared" si="9"/>
        <v>0</v>
      </c>
      <c r="BL20" s="44">
        <f t="shared" si="10"/>
        <v>0</v>
      </c>
      <c r="BM20" s="44">
        <f t="shared" si="11"/>
        <v>0</v>
      </c>
      <c r="BN20" s="44">
        <f t="shared" si="12"/>
        <v>0</v>
      </c>
      <c r="BO20" s="44">
        <f t="shared" si="13"/>
        <v>0</v>
      </c>
      <c r="BP20" s="44">
        <f t="shared" si="14"/>
        <v>0</v>
      </c>
      <c r="BQ20" s="44">
        <f t="shared" si="15"/>
        <v>0</v>
      </c>
      <c r="BR20" s="44">
        <f t="shared" si="16"/>
        <v>0</v>
      </c>
      <c r="BS20" s="44">
        <f t="shared" si="17"/>
        <v>0</v>
      </c>
      <c r="BT20" s="44">
        <f t="shared" si="18"/>
        <v>0</v>
      </c>
      <c r="BU20" s="44">
        <f t="shared" si="19"/>
        <v>0</v>
      </c>
      <c r="BV20" s="44">
        <f t="shared" si="20"/>
        <v>0</v>
      </c>
      <c r="BW20" s="44">
        <f t="shared" si="21"/>
        <v>0</v>
      </c>
      <c r="BX20" s="44">
        <f t="shared" si="22"/>
        <v>0</v>
      </c>
      <c r="BY20" s="44">
        <f t="shared" si="23"/>
        <v>0</v>
      </c>
      <c r="BZ20" s="44">
        <f t="shared" si="24"/>
        <v>0</v>
      </c>
      <c r="CA20" s="44">
        <f t="shared" si="25"/>
        <v>0</v>
      </c>
      <c r="CB20" s="44">
        <f t="shared" si="26"/>
        <v>0</v>
      </c>
      <c r="CC20" s="44">
        <f t="shared" si="27"/>
        <v>0</v>
      </c>
      <c r="CD20" s="44">
        <f t="shared" si="28"/>
        <v>0</v>
      </c>
      <c r="CE20" s="44">
        <f t="shared" si="29"/>
        <v>0</v>
      </c>
      <c r="CF20" s="44"/>
      <c r="CG20" s="44">
        <f t="shared" si="30"/>
        <v>0</v>
      </c>
      <c r="CH20" s="44">
        <f t="shared" si="31"/>
        <v>0</v>
      </c>
      <c r="CI20" s="44">
        <f t="shared" si="32"/>
        <v>0</v>
      </c>
      <c r="CJ20" s="44">
        <f t="shared" si="33"/>
        <v>0</v>
      </c>
      <c r="CK20" s="44">
        <f t="shared" si="34"/>
        <v>0</v>
      </c>
      <c r="CL20" s="44">
        <f t="shared" si="35"/>
        <v>0</v>
      </c>
      <c r="CM20" s="44">
        <f t="shared" si="36"/>
        <v>0</v>
      </c>
      <c r="CN20" s="44">
        <f t="shared" si="37"/>
        <v>0</v>
      </c>
      <c r="CO20" s="44">
        <f t="shared" si="38"/>
        <v>0</v>
      </c>
      <c r="CP20" s="44">
        <f t="shared" si="39"/>
        <v>0</v>
      </c>
      <c r="CQ20" s="44">
        <f t="shared" si="40"/>
        <v>0</v>
      </c>
      <c r="CR20" s="44">
        <f t="shared" si="41"/>
        <v>0</v>
      </c>
      <c r="CS20" s="44">
        <f t="shared" si="42"/>
        <v>0</v>
      </c>
      <c r="CT20" s="44">
        <f t="shared" si="43"/>
        <v>0</v>
      </c>
      <c r="CU20" s="44">
        <f t="shared" si="44"/>
        <v>0</v>
      </c>
      <c r="CV20" s="44">
        <f t="shared" si="45"/>
        <v>0</v>
      </c>
      <c r="CW20" s="44">
        <f t="shared" si="46"/>
        <v>0</v>
      </c>
      <c r="CX20" s="44">
        <f t="shared" si="47"/>
        <v>0</v>
      </c>
      <c r="CY20" s="44">
        <f t="shared" si="48"/>
        <v>0</v>
      </c>
      <c r="CZ20" s="44">
        <f t="shared" si="49"/>
        <v>0</v>
      </c>
      <c r="DA20" s="44">
        <f t="shared" si="50"/>
        <v>0</v>
      </c>
      <c r="DB20" s="44">
        <f t="shared" si="51"/>
        <v>0</v>
      </c>
      <c r="DC20" s="44">
        <f t="shared" si="52"/>
        <v>0</v>
      </c>
      <c r="DD20" s="44">
        <f t="shared" si="53"/>
        <v>0</v>
      </c>
      <c r="DE20" s="44">
        <f t="shared" si="54"/>
        <v>0</v>
      </c>
      <c r="DF20" s="44"/>
      <c r="DG20" s="44" t="str">
        <f t="shared" si="55"/>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1"/>
        <v/>
      </c>
      <c r="DY20" s="44" t="str">
        <f t="shared" si="1"/>
        <v/>
      </c>
      <c r="DZ20" s="44" t="str">
        <f t="shared" si="1"/>
        <v/>
      </c>
      <c r="EA20" s="44" t="str">
        <f t="shared" si="1"/>
        <v/>
      </c>
      <c r="EB20" s="44" t="str">
        <f t="shared" si="1"/>
        <v/>
      </c>
      <c r="EC20" s="44" t="str">
        <f t="shared" si="1"/>
        <v/>
      </c>
      <c r="ED20" s="44" t="str">
        <f t="shared" si="1"/>
        <v/>
      </c>
      <c r="EE20" s="44" t="str">
        <f t="shared" si="1"/>
        <v/>
      </c>
      <c r="EF20" s="44"/>
      <c r="EG20" s="44" t="str">
        <f t="shared" si="56"/>
        <v/>
      </c>
      <c r="EH20" s="44" t="str">
        <f t="shared" si="2"/>
        <v/>
      </c>
      <c r="EI20" s="44" t="str">
        <f t="shared" si="2"/>
        <v/>
      </c>
      <c r="EJ20" s="44" t="str">
        <f t="shared" si="2"/>
        <v/>
      </c>
      <c r="EK20" s="44" t="str">
        <f t="shared" si="2"/>
        <v/>
      </c>
      <c r="EL20" s="44" t="str">
        <f t="shared" si="2"/>
        <v/>
      </c>
      <c r="EM20" s="44" t="str">
        <f t="shared" si="2"/>
        <v/>
      </c>
      <c r="EN20" s="44" t="str">
        <f t="shared" si="2"/>
        <v/>
      </c>
      <c r="EO20" s="44" t="str">
        <f t="shared" si="2"/>
        <v/>
      </c>
      <c r="EP20" s="44" t="str">
        <f t="shared" si="2"/>
        <v/>
      </c>
      <c r="EQ20" s="44" t="str">
        <f t="shared" si="2"/>
        <v/>
      </c>
      <c r="ER20" s="44" t="str">
        <f t="shared" si="2"/>
        <v/>
      </c>
      <c r="ES20" s="44" t="str">
        <f t="shared" si="2"/>
        <v/>
      </c>
      <c r="ET20" s="44" t="str">
        <f t="shared" si="2"/>
        <v/>
      </c>
      <c r="EU20" s="44" t="str">
        <f t="shared" si="2"/>
        <v/>
      </c>
      <c r="EV20" s="44" t="str">
        <f t="shared" si="2"/>
        <v/>
      </c>
      <c r="EW20" s="44" t="str">
        <f t="shared" si="2"/>
        <v/>
      </c>
      <c r="EX20" s="44" t="str">
        <f t="shared" si="2"/>
        <v/>
      </c>
      <c r="EY20" s="44" t="str">
        <f t="shared" si="2"/>
        <v/>
      </c>
      <c r="EZ20" s="44" t="str">
        <f t="shared" si="2"/>
        <v/>
      </c>
      <c r="FA20" s="44" t="str">
        <f t="shared" si="2"/>
        <v/>
      </c>
      <c r="FB20" s="44" t="str">
        <f t="shared" si="2"/>
        <v/>
      </c>
      <c r="FC20" s="44" t="str">
        <f t="shared" si="2"/>
        <v/>
      </c>
      <c r="FD20" s="44" t="str">
        <f t="shared" si="2"/>
        <v/>
      </c>
      <c r="FE20" s="44" t="str">
        <f t="shared" si="2"/>
        <v/>
      </c>
      <c r="FF20" s="44"/>
      <c r="FG20" s="44" t="str">
        <f t="shared" si="57"/>
        <v xml:space="preserve">Arief Dwi Saputra menunjukkan pemahaman dalam </v>
      </c>
      <c r="FH20" s="44"/>
      <c r="FI20" s="44"/>
      <c r="FJ20" s="44" t="str">
        <f t="shared" si="58"/>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148"/>
      <c r="G21" s="41"/>
      <c r="H21" s="148"/>
      <c r="I21" s="41"/>
      <c r="J21" s="148"/>
      <c r="K21" s="41"/>
      <c r="L21" s="148"/>
      <c r="M21" s="41"/>
      <c r="N21" s="148"/>
      <c r="O21" s="41"/>
      <c r="P21" s="148"/>
      <c r="Q21" s="41"/>
      <c r="R21" s="148"/>
      <c r="S21" s="41"/>
      <c r="T21" s="148"/>
      <c r="U21" s="41"/>
      <c r="V21" s="148"/>
      <c r="W21" s="41"/>
      <c r="X21" s="148"/>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3"/>
        <v xml:space="preserve">Aser Jude Andra menunjukkan pemahaman dalam </v>
      </c>
      <c r="BD21" s="150" t="str">
        <f t="shared" si="4"/>
        <v xml:space="preserve">Aser Jude Andra membutuhkan bimbingan dalam </v>
      </c>
      <c r="BE21" s="35"/>
      <c r="BF21" s="44"/>
      <c r="BG21" s="44">
        <f t="shared" si="5"/>
        <v>0</v>
      </c>
      <c r="BH21" s="44">
        <f t="shared" si="6"/>
        <v>0</v>
      </c>
      <c r="BI21" s="44">
        <f t="shared" si="7"/>
        <v>0</v>
      </c>
      <c r="BJ21" s="44">
        <f t="shared" si="8"/>
        <v>0</v>
      </c>
      <c r="BK21" s="44">
        <f t="shared" si="9"/>
        <v>0</v>
      </c>
      <c r="BL21" s="44">
        <f t="shared" si="10"/>
        <v>0</v>
      </c>
      <c r="BM21" s="44">
        <f t="shared" si="11"/>
        <v>0</v>
      </c>
      <c r="BN21" s="44">
        <f t="shared" si="12"/>
        <v>0</v>
      </c>
      <c r="BO21" s="44">
        <f t="shared" si="13"/>
        <v>0</v>
      </c>
      <c r="BP21" s="44">
        <f t="shared" si="14"/>
        <v>0</v>
      </c>
      <c r="BQ21" s="44">
        <f t="shared" si="15"/>
        <v>0</v>
      </c>
      <c r="BR21" s="44">
        <f t="shared" si="16"/>
        <v>0</v>
      </c>
      <c r="BS21" s="44">
        <f t="shared" si="17"/>
        <v>0</v>
      </c>
      <c r="BT21" s="44">
        <f t="shared" si="18"/>
        <v>0</v>
      </c>
      <c r="BU21" s="44">
        <f t="shared" si="19"/>
        <v>0</v>
      </c>
      <c r="BV21" s="44">
        <f t="shared" si="20"/>
        <v>0</v>
      </c>
      <c r="BW21" s="44">
        <f t="shared" si="21"/>
        <v>0</v>
      </c>
      <c r="BX21" s="44">
        <f t="shared" si="22"/>
        <v>0</v>
      </c>
      <c r="BY21" s="44">
        <f t="shared" si="23"/>
        <v>0</v>
      </c>
      <c r="BZ21" s="44">
        <f t="shared" si="24"/>
        <v>0</v>
      </c>
      <c r="CA21" s="44">
        <f t="shared" si="25"/>
        <v>0</v>
      </c>
      <c r="CB21" s="44">
        <f t="shared" si="26"/>
        <v>0</v>
      </c>
      <c r="CC21" s="44">
        <f t="shared" si="27"/>
        <v>0</v>
      </c>
      <c r="CD21" s="44">
        <f t="shared" si="28"/>
        <v>0</v>
      </c>
      <c r="CE21" s="44">
        <f t="shared" si="29"/>
        <v>0</v>
      </c>
      <c r="CF21" s="44"/>
      <c r="CG21" s="44">
        <f t="shared" si="30"/>
        <v>0</v>
      </c>
      <c r="CH21" s="44">
        <f t="shared" si="31"/>
        <v>0</v>
      </c>
      <c r="CI21" s="44">
        <f t="shared" si="32"/>
        <v>0</v>
      </c>
      <c r="CJ21" s="44">
        <f t="shared" si="33"/>
        <v>0</v>
      </c>
      <c r="CK21" s="44">
        <f t="shared" si="34"/>
        <v>0</v>
      </c>
      <c r="CL21" s="44">
        <f t="shared" si="35"/>
        <v>0</v>
      </c>
      <c r="CM21" s="44">
        <f t="shared" si="36"/>
        <v>0</v>
      </c>
      <c r="CN21" s="44">
        <f t="shared" si="37"/>
        <v>0</v>
      </c>
      <c r="CO21" s="44">
        <f t="shared" si="38"/>
        <v>0</v>
      </c>
      <c r="CP21" s="44">
        <f t="shared" si="39"/>
        <v>0</v>
      </c>
      <c r="CQ21" s="44">
        <f t="shared" si="40"/>
        <v>0</v>
      </c>
      <c r="CR21" s="44">
        <f t="shared" si="41"/>
        <v>0</v>
      </c>
      <c r="CS21" s="44">
        <f t="shared" si="42"/>
        <v>0</v>
      </c>
      <c r="CT21" s="44">
        <f t="shared" si="43"/>
        <v>0</v>
      </c>
      <c r="CU21" s="44">
        <f t="shared" si="44"/>
        <v>0</v>
      </c>
      <c r="CV21" s="44">
        <f t="shared" si="45"/>
        <v>0</v>
      </c>
      <c r="CW21" s="44">
        <f t="shared" si="46"/>
        <v>0</v>
      </c>
      <c r="CX21" s="44">
        <f t="shared" si="47"/>
        <v>0</v>
      </c>
      <c r="CY21" s="44">
        <f t="shared" si="48"/>
        <v>0</v>
      </c>
      <c r="CZ21" s="44">
        <f t="shared" si="49"/>
        <v>0</v>
      </c>
      <c r="DA21" s="44">
        <f t="shared" si="50"/>
        <v>0</v>
      </c>
      <c r="DB21" s="44">
        <f t="shared" si="51"/>
        <v>0</v>
      </c>
      <c r="DC21" s="44">
        <f t="shared" si="52"/>
        <v>0</v>
      </c>
      <c r="DD21" s="44">
        <f t="shared" si="53"/>
        <v>0</v>
      </c>
      <c r="DE21" s="44">
        <f t="shared" si="54"/>
        <v>0</v>
      </c>
      <c r="DF21" s="44"/>
      <c r="DG21" s="44" t="str">
        <f t="shared" si="55"/>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1"/>
        <v/>
      </c>
      <c r="DY21" s="44" t="str">
        <f t="shared" si="1"/>
        <v/>
      </c>
      <c r="DZ21" s="44" t="str">
        <f t="shared" si="1"/>
        <v/>
      </c>
      <c r="EA21" s="44" t="str">
        <f t="shared" si="1"/>
        <v/>
      </c>
      <c r="EB21" s="44" t="str">
        <f t="shared" si="1"/>
        <v/>
      </c>
      <c r="EC21" s="44" t="str">
        <f t="shared" si="1"/>
        <v/>
      </c>
      <c r="ED21" s="44" t="str">
        <f t="shared" si="1"/>
        <v/>
      </c>
      <c r="EE21" s="44" t="str">
        <f t="shared" si="1"/>
        <v/>
      </c>
      <c r="EF21" s="44"/>
      <c r="EG21" s="44" t="str">
        <f t="shared" si="56"/>
        <v/>
      </c>
      <c r="EH21" s="44" t="str">
        <f t="shared" si="2"/>
        <v/>
      </c>
      <c r="EI21" s="44" t="str">
        <f t="shared" si="2"/>
        <v/>
      </c>
      <c r="EJ21" s="44" t="str">
        <f t="shared" si="2"/>
        <v/>
      </c>
      <c r="EK21" s="44" t="str">
        <f t="shared" si="2"/>
        <v/>
      </c>
      <c r="EL21" s="44" t="str">
        <f t="shared" si="2"/>
        <v/>
      </c>
      <c r="EM21" s="44" t="str">
        <f t="shared" si="2"/>
        <v/>
      </c>
      <c r="EN21" s="44" t="str">
        <f t="shared" si="2"/>
        <v/>
      </c>
      <c r="EO21" s="44" t="str">
        <f t="shared" si="2"/>
        <v/>
      </c>
      <c r="EP21" s="44" t="str">
        <f t="shared" si="2"/>
        <v/>
      </c>
      <c r="EQ21" s="44" t="str">
        <f t="shared" si="2"/>
        <v/>
      </c>
      <c r="ER21" s="44" t="str">
        <f t="shared" si="2"/>
        <v/>
      </c>
      <c r="ES21" s="44" t="str">
        <f t="shared" si="2"/>
        <v/>
      </c>
      <c r="ET21" s="44" t="str">
        <f t="shared" si="2"/>
        <v/>
      </c>
      <c r="EU21" s="44" t="str">
        <f t="shared" si="2"/>
        <v/>
      </c>
      <c r="EV21" s="44" t="str">
        <f t="shared" si="2"/>
        <v/>
      </c>
      <c r="EW21" s="44" t="str">
        <f t="shared" si="2"/>
        <v/>
      </c>
      <c r="EX21" s="44" t="str">
        <f t="shared" si="2"/>
        <v/>
      </c>
      <c r="EY21" s="44" t="str">
        <f t="shared" si="2"/>
        <v/>
      </c>
      <c r="EZ21" s="44" t="str">
        <f t="shared" si="2"/>
        <v/>
      </c>
      <c r="FA21" s="44" t="str">
        <f t="shared" si="2"/>
        <v/>
      </c>
      <c r="FB21" s="44" t="str">
        <f t="shared" si="2"/>
        <v/>
      </c>
      <c r="FC21" s="44" t="str">
        <f t="shared" si="2"/>
        <v/>
      </c>
      <c r="FD21" s="44" t="str">
        <f t="shared" si="2"/>
        <v/>
      </c>
      <c r="FE21" s="44" t="str">
        <f t="shared" si="2"/>
        <v/>
      </c>
      <c r="FF21" s="44"/>
      <c r="FG21" s="44" t="str">
        <f t="shared" si="57"/>
        <v xml:space="preserve">Aser Jude Andra menunjukkan pemahaman dalam </v>
      </c>
      <c r="FH21" s="44"/>
      <c r="FI21" s="44"/>
      <c r="FJ21" s="44" t="str">
        <f t="shared" si="58"/>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148"/>
      <c r="G22" s="41"/>
      <c r="H22" s="148"/>
      <c r="I22" s="41"/>
      <c r="J22" s="148"/>
      <c r="K22" s="41"/>
      <c r="L22" s="148"/>
      <c r="M22" s="41"/>
      <c r="N22" s="148"/>
      <c r="O22" s="41"/>
      <c r="P22" s="148"/>
      <c r="Q22" s="41"/>
      <c r="R22" s="148"/>
      <c r="S22" s="41"/>
      <c r="T22" s="148"/>
      <c r="U22" s="41"/>
      <c r="V22" s="148"/>
      <c r="W22" s="41"/>
      <c r="X22" s="148"/>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3"/>
        <v xml:space="preserve">Azwan Syakhrir. D menunjukkan pemahaman dalam </v>
      </c>
      <c r="BD22" s="150" t="str">
        <f t="shared" si="4"/>
        <v xml:space="preserve">Azwan Syakhrir. D membutuhkan bimbingan dalam </v>
      </c>
      <c r="BE22" s="35"/>
      <c r="BF22" s="44"/>
      <c r="BG22" s="44">
        <f t="shared" si="5"/>
        <v>0</v>
      </c>
      <c r="BH22" s="44">
        <f t="shared" si="6"/>
        <v>0</v>
      </c>
      <c r="BI22" s="44">
        <f t="shared" si="7"/>
        <v>0</v>
      </c>
      <c r="BJ22" s="44">
        <f t="shared" si="8"/>
        <v>0</v>
      </c>
      <c r="BK22" s="44">
        <f t="shared" si="9"/>
        <v>0</v>
      </c>
      <c r="BL22" s="44">
        <f t="shared" si="10"/>
        <v>0</v>
      </c>
      <c r="BM22" s="44">
        <f t="shared" si="11"/>
        <v>0</v>
      </c>
      <c r="BN22" s="44">
        <f t="shared" si="12"/>
        <v>0</v>
      </c>
      <c r="BO22" s="44">
        <f t="shared" si="13"/>
        <v>0</v>
      </c>
      <c r="BP22" s="44">
        <f t="shared" si="14"/>
        <v>0</v>
      </c>
      <c r="BQ22" s="44">
        <f t="shared" si="15"/>
        <v>0</v>
      </c>
      <c r="BR22" s="44">
        <f t="shared" si="16"/>
        <v>0</v>
      </c>
      <c r="BS22" s="44">
        <f t="shared" si="17"/>
        <v>0</v>
      </c>
      <c r="BT22" s="44">
        <f t="shared" si="18"/>
        <v>0</v>
      </c>
      <c r="BU22" s="44">
        <f t="shared" si="19"/>
        <v>0</v>
      </c>
      <c r="BV22" s="44">
        <f t="shared" si="20"/>
        <v>0</v>
      </c>
      <c r="BW22" s="44">
        <f t="shared" si="21"/>
        <v>0</v>
      </c>
      <c r="BX22" s="44">
        <f t="shared" si="22"/>
        <v>0</v>
      </c>
      <c r="BY22" s="44">
        <f t="shared" si="23"/>
        <v>0</v>
      </c>
      <c r="BZ22" s="44">
        <f t="shared" si="24"/>
        <v>0</v>
      </c>
      <c r="CA22" s="44">
        <f t="shared" si="25"/>
        <v>0</v>
      </c>
      <c r="CB22" s="44">
        <f t="shared" si="26"/>
        <v>0</v>
      </c>
      <c r="CC22" s="44">
        <f t="shared" si="27"/>
        <v>0</v>
      </c>
      <c r="CD22" s="44">
        <f t="shared" si="28"/>
        <v>0</v>
      </c>
      <c r="CE22" s="44">
        <f t="shared" si="29"/>
        <v>0</v>
      </c>
      <c r="CF22" s="44"/>
      <c r="CG22" s="44">
        <f t="shared" si="30"/>
        <v>0</v>
      </c>
      <c r="CH22" s="44">
        <f t="shared" si="31"/>
        <v>0</v>
      </c>
      <c r="CI22" s="44">
        <f t="shared" si="32"/>
        <v>0</v>
      </c>
      <c r="CJ22" s="44">
        <f t="shared" si="33"/>
        <v>0</v>
      </c>
      <c r="CK22" s="44">
        <f t="shared" si="34"/>
        <v>0</v>
      </c>
      <c r="CL22" s="44">
        <f t="shared" si="35"/>
        <v>0</v>
      </c>
      <c r="CM22" s="44">
        <f t="shared" si="36"/>
        <v>0</v>
      </c>
      <c r="CN22" s="44">
        <f t="shared" si="37"/>
        <v>0</v>
      </c>
      <c r="CO22" s="44">
        <f t="shared" si="38"/>
        <v>0</v>
      </c>
      <c r="CP22" s="44">
        <f t="shared" si="39"/>
        <v>0</v>
      </c>
      <c r="CQ22" s="44">
        <f t="shared" si="40"/>
        <v>0</v>
      </c>
      <c r="CR22" s="44">
        <f t="shared" si="41"/>
        <v>0</v>
      </c>
      <c r="CS22" s="44">
        <f t="shared" si="42"/>
        <v>0</v>
      </c>
      <c r="CT22" s="44">
        <f t="shared" si="43"/>
        <v>0</v>
      </c>
      <c r="CU22" s="44">
        <f t="shared" si="44"/>
        <v>0</v>
      </c>
      <c r="CV22" s="44">
        <f t="shared" si="45"/>
        <v>0</v>
      </c>
      <c r="CW22" s="44">
        <f t="shared" si="46"/>
        <v>0</v>
      </c>
      <c r="CX22" s="44">
        <f t="shared" si="47"/>
        <v>0</v>
      </c>
      <c r="CY22" s="44">
        <f t="shared" si="48"/>
        <v>0</v>
      </c>
      <c r="CZ22" s="44">
        <f t="shared" si="49"/>
        <v>0</v>
      </c>
      <c r="DA22" s="44">
        <f t="shared" si="50"/>
        <v>0</v>
      </c>
      <c r="DB22" s="44">
        <f t="shared" si="51"/>
        <v>0</v>
      </c>
      <c r="DC22" s="44">
        <f t="shared" si="52"/>
        <v>0</v>
      </c>
      <c r="DD22" s="44">
        <f t="shared" si="53"/>
        <v>0</v>
      </c>
      <c r="DE22" s="44">
        <f t="shared" si="54"/>
        <v>0</v>
      </c>
      <c r="DF22" s="44"/>
      <c r="DG22" s="44" t="str">
        <f t="shared" si="55"/>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1"/>
        <v/>
      </c>
      <c r="DY22" s="44" t="str">
        <f t="shared" si="1"/>
        <v/>
      </c>
      <c r="DZ22" s="44" t="str">
        <f t="shared" si="1"/>
        <v/>
      </c>
      <c r="EA22" s="44" t="str">
        <f t="shared" si="1"/>
        <v/>
      </c>
      <c r="EB22" s="44" t="str">
        <f t="shared" si="1"/>
        <v/>
      </c>
      <c r="EC22" s="44" t="str">
        <f t="shared" si="1"/>
        <v/>
      </c>
      <c r="ED22" s="44" t="str">
        <f t="shared" si="1"/>
        <v/>
      </c>
      <c r="EE22" s="44" t="str">
        <f t="shared" si="1"/>
        <v/>
      </c>
      <c r="EF22" s="44"/>
      <c r="EG22" s="44" t="str">
        <f t="shared" si="56"/>
        <v/>
      </c>
      <c r="EH22" s="44" t="str">
        <f t="shared" si="2"/>
        <v/>
      </c>
      <c r="EI22" s="44" t="str">
        <f t="shared" si="2"/>
        <v/>
      </c>
      <c r="EJ22" s="44" t="str">
        <f t="shared" si="2"/>
        <v/>
      </c>
      <c r="EK22" s="44" t="str">
        <f t="shared" si="2"/>
        <v/>
      </c>
      <c r="EL22" s="44" t="str">
        <f t="shared" si="2"/>
        <v/>
      </c>
      <c r="EM22" s="44" t="str">
        <f t="shared" si="2"/>
        <v/>
      </c>
      <c r="EN22" s="44" t="str">
        <f t="shared" si="2"/>
        <v/>
      </c>
      <c r="EO22" s="44" t="str">
        <f t="shared" si="2"/>
        <v/>
      </c>
      <c r="EP22" s="44" t="str">
        <f t="shared" si="2"/>
        <v/>
      </c>
      <c r="EQ22" s="44" t="str">
        <f t="shared" si="2"/>
        <v/>
      </c>
      <c r="ER22" s="44" t="str">
        <f t="shared" si="2"/>
        <v/>
      </c>
      <c r="ES22" s="44" t="str">
        <f t="shared" si="2"/>
        <v/>
      </c>
      <c r="ET22" s="44" t="str">
        <f t="shared" si="2"/>
        <v/>
      </c>
      <c r="EU22" s="44" t="str">
        <f t="shared" si="2"/>
        <v/>
      </c>
      <c r="EV22" s="44" t="str">
        <f t="shared" si="2"/>
        <v/>
      </c>
      <c r="EW22" s="44" t="str">
        <f t="shared" si="2"/>
        <v/>
      </c>
      <c r="EX22" s="44" t="str">
        <f t="shared" si="2"/>
        <v/>
      </c>
      <c r="EY22" s="44" t="str">
        <f t="shared" si="2"/>
        <v/>
      </c>
      <c r="EZ22" s="44" t="str">
        <f t="shared" si="2"/>
        <v/>
      </c>
      <c r="FA22" s="44" t="str">
        <f t="shared" si="2"/>
        <v/>
      </c>
      <c r="FB22" s="44" t="str">
        <f t="shared" si="2"/>
        <v/>
      </c>
      <c r="FC22" s="44" t="str">
        <f t="shared" si="2"/>
        <v/>
      </c>
      <c r="FD22" s="44" t="str">
        <f t="shared" si="2"/>
        <v/>
      </c>
      <c r="FE22" s="44" t="str">
        <f t="shared" si="2"/>
        <v/>
      </c>
      <c r="FF22" s="44"/>
      <c r="FG22" s="44" t="str">
        <f t="shared" si="57"/>
        <v xml:space="preserve">Azwan Syakhrir. D menunjukkan pemahaman dalam </v>
      </c>
      <c r="FH22" s="44"/>
      <c r="FI22" s="44"/>
      <c r="FJ22" s="44" t="str">
        <f t="shared" si="58"/>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148"/>
      <c r="G23" s="41"/>
      <c r="H23" s="148"/>
      <c r="I23" s="41"/>
      <c r="J23" s="148"/>
      <c r="K23" s="41"/>
      <c r="L23" s="148"/>
      <c r="M23" s="41"/>
      <c r="N23" s="148"/>
      <c r="O23" s="41"/>
      <c r="P23" s="148"/>
      <c r="Q23" s="41"/>
      <c r="R23" s="148"/>
      <c r="S23" s="41"/>
      <c r="T23" s="148"/>
      <c r="U23" s="41"/>
      <c r="V23" s="148"/>
      <c r="W23" s="41"/>
      <c r="X23" s="148"/>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3"/>
        <v xml:space="preserve">Bayu Kurniawan menunjukkan pemahaman dalam </v>
      </c>
      <c r="BD23" s="150" t="str">
        <f t="shared" si="4"/>
        <v xml:space="preserve">Bayu Kurniawan membutuhkan bimbingan dalam </v>
      </c>
      <c r="BE23" s="35"/>
      <c r="BF23" s="44"/>
      <c r="BG23" s="44">
        <f t="shared" si="5"/>
        <v>0</v>
      </c>
      <c r="BH23" s="44">
        <f t="shared" si="6"/>
        <v>0</v>
      </c>
      <c r="BI23" s="44">
        <f t="shared" si="7"/>
        <v>0</v>
      </c>
      <c r="BJ23" s="44">
        <f t="shared" si="8"/>
        <v>0</v>
      </c>
      <c r="BK23" s="44">
        <f t="shared" si="9"/>
        <v>0</v>
      </c>
      <c r="BL23" s="44">
        <f t="shared" si="10"/>
        <v>0</v>
      </c>
      <c r="BM23" s="44">
        <f t="shared" si="11"/>
        <v>0</v>
      </c>
      <c r="BN23" s="44">
        <f t="shared" si="12"/>
        <v>0</v>
      </c>
      <c r="BO23" s="44">
        <f t="shared" si="13"/>
        <v>0</v>
      </c>
      <c r="BP23" s="44">
        <f t="shared" si="14"/>
        <v>0</v>
      </c>
      <c r="BQ23" s="44">
        <f t="shared" si="15"/>
        <v>0</v>
      </c>
      <c r="BR23" s="44">
        <f t="shared" si="16"/>
        <v>0</v>
      </c>
      <c r="BS23" s="44">
        <f t="shared" si="17"/>
        <v>0</v>
      </c>
      <c r="BT23" s="44">
        <f t="shared" si="18"/>
        <v>0</v>
      </c>
      <c r="BU23" s="44">
        <f t="shared" si="19"/>
        <v>0</v>
      </c>
      <c r="BV23" s="44">
        <f t="shared" si="20"/>
        <v>0</v>
      </c>
      <c r="BW23" s="44">
        <f t="shared" si="21"/>
        <v>0</v>
      </c>
      <c r="BX23" s="44">
        <f t="shared" si="22"/>
        <v>0</v>
      </c>
      <c r="BY23" s="44">
        <f t="shared" si="23"/>
        <v>0</v>
      </c>
      <c r="BZ23" s="44">
        <f t="shared" si="24"/>
        <v>0</v>
      </c>
      <c r="CA23" s="44">
        <f t="shared" si="25"/>
        <v>0</v>
      </c>
      <c r="CB23" s="44">
        <f t="shared" si="26"/>
        <v>0</v>
      </c>
      <c r="CC23" s="44">
        <f t="shared" si="27"/>
        <v>0</v>
      </c>
      <c r="CD23" s="44">
        <f t="shared" si="28"/>
        <v>0</v>
      </c>
      <c r="CE23" s="44">
        <f t="shared" si="29"/>
        <v>0</v>
      </c>
      <c r="CF23" s="44"/>
      <c r="CG23" s="44">
        <f t="shared" si="30"/>
        <v>0</v>
      </c>
      <c r="CH23" s="44">
        <f t="shared" si="31"/>
        <v>0</v>
      </c>
      <c r="CI23" s="44">
        <f t="shared" si="32"/>
        <v>0</v>
      </c>
      <c r="CJ23" s="44">
        <f t="shared" si="33"/>
        <v>0</v>
      </c>
      <c r="CK23" s="44">
        <f t="shared" si="34"/>
        <v>0</v>
      </c>
      <c r="CL23" s="44">
        <f t="shared" si="35"/>
        <v>0</v>
      </c>
      <c r="CM23" s="44">
        <f t="shared" si="36"/>
        <v>0</v>
      </c>
      <c r="CN23" s="44">
        <f t="shared" si="37"/>
        <v>0</v>
      </c>
      <c r="CO23" s="44">
        <f t="shared" si="38"/>
        <v>0</v>
      </c>
      <c r="CP23" s="44">
        <f t="shared" si="39"/>
        <v>0</v>
      </c>
      <c r="CQ23" s="44">
        <f t="shared" si="40"/>
        <v>0</v>
      </c>
      <c r="CR23" s="44">
        <f t="shared" si="41"/>
        <v>0</v>
      </c>
      <c r="CS23" s="44">
        <f t="shared" si="42"/>
        <v>0</v>
      </c>
      <c r="CT23" s="44">
        <f t="shared" si="43"/>
        <v>0</v>
      </c>
      <c r="CU23" s="44">
        <f t="shared" si="44"/>
        <v>0</v>
      </c>
      <c r="CV23" s="44">
        <f t="shared" si="45"/>
        <v>0</v>
      </c>
      <c r="CW23" s="44">
        <f t="shared" si="46"/>
        <v>0</v>
      </c>
      <c r="CX23" s="44">
        <f t="shared" si="47"/>
        <v>0</v>
      </c>
      <c r="CY23" s="44">
        <f t="shared" si="48"/>
        <v>0</v>
      </c>
      <c r="CZ23" s="44">
        <f t="shared" si="49"/>
        <v>0</v>
      </c>
      <c r="DA23" s="44">
        <f t="shared" si="50"/>
        <v>0</v>
      </c>
      <c r="DB23" s="44">
        <f t="shared" si="51"/>
        <v>0</v>
      </c>
      <c r="DC23" s="44">
        <f t="shared" si="52"/>
        <v>0</v>
      </c>
      <c r="DD23" s="44">
        <f t="shared" si="53"/>
        <v>0</v>
      </c>
      <c r="DE23" s="44">
        <f t="shared" si="54"/>
        <v>0</v>
      </c>
      <c r="DF23" s="44"/>
      <c r="DG23" s="44" t="str">
        <f t="shared" si="55"/>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1"/>
        <v/>
      </c>
      <c r="DY23" s="44" t="str">
        <f t="shared" si="1"/>
        <v/>
      </c>
      <c r="DZ23" s="44" t="str">
        <f t="shared" si="1"/>
        <v/>
      </c>
      <c r="EA23" s="44" t="str">
        <f t="shared" si="1"/>
        <v/>
      </c>
      <c r="EB23" s="44" t="str">
        <f t="shared" si="1"/>
        <v/>
      </c>
      <c r="EC23" s="44" t="str">
        <f t="shared" si="1"/>
        <v/>
      </c>
      <c r="ED23" s="44" t="str">
        <f t="shared" si="1"/>
        <v/>
      </c>
      <c r="EE23" s="44" t="str">
        <f t="shared" si="1"/>
        <v/>
      </c>
      <c r="EF23" s="44"/>
      <c r="EG23" s="44" t="str">
        <f t="shared" si="56"/>
        <v/>
      </c>
      <c r="EH23" s="44" t="str">
        <f t="shared" si="2"/>
        <v/>
      </c>
      <c r="EI23" s="44" t="str">
        <f t="shared" si="2"/>
        <v/>
      </c>
      <c r="EJ23" s="44" t="str">
        <f t="shared" si="2"/>
        <v/>
      </c>
      <c r="EK23" s="44" t="str">
        <f t="shared" si="2"/>
        <v/>
      </c>
      <c r="EL23" s="44" t="str">
        <f t="shared" si="2"/>
        <v/>
      </c>
      <c r="EM23" s="44" t="str">
        <f t="shared" si="2"/>
        <v/>
      </c>
      <c r="EN23" s="44" t="str">
        <f t="shared" si="2"/>
        <v/>
      </c>
      <c r="EO23" s="44" t="str">
        <f t="shared" si="2"/>
        <v/>
      </c>
      <c r="EP23" s="44" t="str">
        <f t="shared" si="2"/>
        <v/>
      </c>
      <c r="EQ23" s="44" t="str">
        <f t="shared" si="2"/>
        <v/>
      </c>
      <c r="ER23" s="44" t="str">
        <f t="shared" si="2"/>
        <v/>
      </c>
      <c r="ES23" s="44" t="str">
        <f t="shared" si="2"/>
        <v/>
      </c>
      <c r="ET23" s="44" t="str">
        <f t="shared" si="2"/>
        <v/>
      </c>
      <c r="EU23" s="44" t="str">
        <f t="shared" si="2"/>
        <v/>
      </c>
      <c r="EV23" s="44" t="str">
        <f t="shared" si="2"/>
        <v/>
      </c>
      <c r="EW23" s="44" t="str">
        <f t="shared" si="2"/>
        <v/>
      </c>
      <c r="EX23" s="44" t="str">
        <f t="shared" si="2"/>
        <v/>
      </c>
      <c r="EY23" s="44" t="str">
        <f t="shared" si="2"/>
        <v/>
      </c>
      <c r="EZ23" s="44" t="str">
        <f t="shared" si="2"/>
        <v/>
      </c>
      <c r="FA23" s="44" t="str">
        <f t="shared" si="2"/>
        <v/>
      </c>
      <c r="FB23" s="44" t="str">
        <f t="shared" si="2"/>
        <v/>
      </c>
      <c r="FC23" s="44" t="str">
        <f t="shared" si="2"/>
        <v/>
      </c>
      <c r="FD23" s="44" t="str">
        <f t="shared" si="2"/>
        <v/>
      </c>
      <c r="FE23" s="44" t="str">
        <f t="shared" si="2"/>
        <v/>
      </c>
      <c r="FF23" s="44"/>
      <c r="FG23" s="44" t="str">
        <f t="shared" si="57"/>
        <v xml:space="preserve">Bayu Kurniawan menunjukkan pemahaman dalam </v>
      </c>
      <c r="FH23" s="44"/>
      <c r="FI23" s="44"/>
      <c r="FJ23" s="44" t="str">
        <f t="shared" si="58"/>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148"/>
      <c r="G24" s="41"/>
      <c r="H24" s="148"/>
      <c r="I24" s="41"/>
      <c r="J24" s="148"/>
      <c r="K24" s="41"/>
      <c r="L24" s="148"/>
      <c r="M24" s="41"/>
      <c r="N24" s="148"/>
      <c r="O24" s="41"/>
      <c r="P24" s="148"/>
      <c r="Q24" s="41"/>
      <c r="R24" s="148"/>
      <c r="S24" s="41"/>
      <c r="T24" s="148"/>
      <c r="U24" s="41"/>
      <c r="V24" s="148"/>
      <c r="W24" s="41"/>
      <c r="X24" s="148"/>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3"/>
        <v xml:space="preserve">Bintang Harif .R menunjukkan pemahaman dalam </v>
      </c>
      <c r="BD24" s="150" t="str">
        <f t="shared" si="4"/>
        <v xml:space="preserve">Bintang Harif .R membutuhkan bimbingan dalam </v>
      </c>
      <c r="BE24" s="35"/>
      <c r="BF24" s="44"/>
      <c r="BG24" s="44">
        <f t="shared" si="5"/>
        <v>0</v>
      </c>
      <c r="BH24" s="44">
        <f t="shared" si="6"/>
        <v>0</v>
      </c>
      <c r="BI24" s="44">
        <f t="shared" si="7"/>
        <v>0</v>
      </c>
      <c r="BJ24" s="44">
        <f t="shared" si="8"/>
        <v>0</v>
      </c>
      <c r="BK24" s="44">
        <f t="shared" si="9"/>
        <v>0</v>
      </c>
      <c r="BL24" s="44">
        <f t="shared" si="10"/>
        <v>0</v>
      </c>
      <c r="BM24" s="44">
        <f t="shared" si="11"/>
        <v>0</v>
      </c>
      <c r="BN24" s="44">
        <f t="shared" si="12"/>
        <v>0</v>
      </c>
      <c r="BO24" s="44">
        <f t="shared" si="13"/>
        <v>0</v>
      </c>
      <c r="BP24" s="44">
        <f t="shared" si="14"/>
        <v>0</v>
      </c>
      <c r="BQ24" s="44">
        <f t="shared" si="15"/>
        <v>0</v>
      </c>
      <c r="BR24" s="44">
        <f t="shared" si="16"/>
        <v>0</v>
      </c>
      <c r="BS24" s="44">
        <f t="shared" si="17"/>
        <v>0</v>
      </c>
      <c r="BT24" s="44">
        <f t="shared" si="18"/>
        <v>0</v>
      </c>
      <c r="BU24" s="44">
        <f t="shared" si="19"/>
        <v>0</v>
      </c>
      <c r="BV24" s="44">
        <f t="shared" si="20"/>
        <v>0</v>
      </c>
      <c r="BW24" s="44">
        <f t="shared" si="21"/>
        <v>0</v>
      </c>
      <c r="BX24" s="44">
        <f t="shared" si="22"/>
        <v>0</v>
      </c>
      <c r="BY24" s="44">
        <f t="shared" si="23"/>
        <v>0</v>
      </c>
      <c r="BZ24" s="44">
        <f t="shared" si="24"/>
        <v>0</v>
      </c>
      <c r="CA24" s="44">
        <f t="shared" si="25"/>
        <v>0</v>
      </c>
      <c r="CB24" s="44">
        <f t="shared" si="26"/>
        <v>0</v>
      </c>
      <c r="CC24" s="44">
        <f t="shared" si="27"/>
        <v>0</v>
      </c>
      <c r="CD24" s="44">
        <f t="shared" si="28"/>
        <v>0</v>
      </c>
      <c r="CE24" s="44">
        <f t="shared" si="29"/>
        <v>0</v>
      </c>
      <c r="CF24" s="44"/>
      <c r="CG24" s="44">
        <f t="shared" si="30"/>
        <v>0</v>
      </c>
      <c r="CH24" s="44">
        <f t="shared" si="31"/>
        <v>0</v>
      </c>
      <c r="CI24" s="44">
        <f t="shared" si="32"/>
        <v>0</v>
      </c>
      <c r="CJ24" s="44">
        <f t="shared" si="33"/>
        <v>0</v>
      </c>
      <c r="CK24" s="44">
        <f t="shared" si="34"/>
        <v>0</v>
      </c>
      <c r="CL24" s="44">
        <f t="shared" si="35"/>
        <v>0</v>
      </c>
      <c r="CM24" s="44">
        <f t="shared" si="36"/>
        <v>0</v>
      </c>
      <c r="CN24" s="44">
        <f t="shared" si="37"/>
        <v>0</v>
      </c>
      <c r="CO24" s="44">
        <f t="shared" si="38"/>
        <v>0</v>
      </c>
      <c r="CP24" s="44">
        <f t="shared" si="39"/>
        <v>0</v>
      </c>
      <c r="CQ24" s="44">
        <f t="shared" si="40"/>
        <v>0</v>
      </c>
      <c r="CR24" s="44">
        <f t="shared" si="41"/>
        <v>0</v>
      </c>
      <c r="CS24" s="44">
        <f t="shared" si="42"/>
        <v>0</v>
      </c>
      <c r="CT24" s="44">
        <f t="shared" si="43"/>
        <v>0</v>
      </c>
      <c r="CU24" s="44">
        <f t="shared" si="44"/>
        <v>0</v>
      </c>
      <c r="CV24" s="44">
        <f t="shared" si="45"/>
        <v>0</v>
      </c>
      <c r="CW24" s="44">
        <f t="shared" si="46"/>
        <v>0</v>
      </c>
      <c r="CX24" s="44">
        <f t="shared" si="47"/>
        <v>0</v>
      </c>
      <c r="CY24" s="44">
        <f t="shared" si="48"/>
        <v>0</v>
      </c>
      <c r="CZ24" s="44">
        <f t="shared" si="49"/>
        <v>0</v>
      </c>
      <c r="DA24" s="44">
        <f t="shared" si="50"/>
        <v>0</v>
      </c>
      <c r="DB24" s="44">
        <f t="shared" si="51"/>
        <v>0</v>
      </c>
      <c r="DC24" s="44">
        <f t="shared" si="52"/>
        <v>0</v>
      </c>
      <c r="DD24" s="44">
        <f t="shared" si="53"/>
        <v>0</v>
      </c>
      <c r="DE24" s="44">
        <f t="shared" si="54"/>
        <v>0</v>
      </c>
      <c r="DF24" s="44"/>
      <c r="DG24" s="44" t="str">
        <f t="shared" si="55"/>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1"/>
        <v/>
      </c>
      <c r="DY24" s="44" t="str">
        <f t="shared" si="1"/>
        <v/>
      </c>
      <c r="DZ24" s="44" t="str">
        <f t="shared" si="1"/>
        <v/>
      </c>
      <c r="EA24" s="44" t="str">
        <f t="shared" si="1"/>
        <v/>
      </c>
      <c r="EB24" s="44" t="str">
        <f t="shared" si="1"/>
        <v/>
      </c>
      <c r="EC24" s="44" t="str">
        <f t="shared" si="1"/>
        <v/>
      </c>
      <c r="ED24" s="44" t="str">
        <f t="shared" si="1"/>
        <v/>
      </c>
      <c r="EE24" s="44" t="str">
        <f t="shared" si="1"/>
        <v/>
      </c>
      <c r="EF24" s="44"/>
      <c r="EG24" s="44" t="str">
        <f t="shared" si="56"/>
        <v/>
      </c>
      <c r="EH24" s="44" t="str">
        <f t="shared" si="2"/>
        <v/>
      </c>
      <c r="EI24" s="44" t="str">
        <f t="shared" si="2"/>
        <v/>
      </c>
      <c r="EJ24" s="44" t="str">
        <f t="shared" si="2"/>
        <v/>
      </c>
      <c r="EK24" s="44" t="str">
        <f t="shared" si="2"/>
        <v/>
      </c>
      <c r="EL24" s="44" t="str">
        <f t="shared" si="2"/>
        <v/>
      </c>
      <c r="EM24" s="44" t="str">
        <f t="shared" si="2"/>
        <v/>
      </c>
      <c r="EN24" s="44" t="str">
        <f t="shared" si="2"/>
        <v/>
      </c>
      <c r="EO24" s="44" t="str">
        <f t="shared" si="2"/>
        <v/>
      </c>
      <c r="EP24" s="44" t="str">
        <f t="shared" si="2"/>
        <v/>
      </c>
      <c r="EQ24" s="44" t="str">
        <f t="shared" si="2"/>
        <v/>
      </c>
      <c r="ER24" s="44" t="str">
        <f t="shared" si="2"/>
        <v/>
      </c>
      <c r="ES24" s="44" t="str">
        <f t="shared" si="2"/>
        <v/>
      </c>
      <c r="ET24" s="44" t="str">
        <f t="shared" si="2"/>
        <v/>
      </c>
      <c r="EU24" s="44" t="str">
        <f t="shared" si="2"/>
        <v/>
      </c>
      <c r="EV24" s="44" t="str">
        <f t="shared" si="2"/>
        <v/>
      </c>
      <c r="EW24" s="44" t="str">
        <f t="shared" si="2"/>
        <v/>
      </c>
      <c r="EX24" s="44" t="str">
        <f t="shared" si="2"/>
        <v/>
      </c>
      <c r="EY24" s="44" t="str">
        <f t="shared" si="2"/>
        <v/>
      </c>
      <c r="EZ24" s="44" t="str">
        <f t="shared" si="2"/>
        <v/>
      </c>
      <c r="FA24" s="44" t="str">
        <f t="shared" si="2"/>
        <v/>
      </c>
      <c r="FB24" s="44" t="str">
        <f t="shared" si="2"/>
        <v/>
      </c>
      <c r="FC24" s="44" t="str">
        <f t="shared" si="2"/>
        <v/>
      </c>
      <c r="FD24" s="44" t="str">
        <f t="shared" si="2"/>
        <v/>
      </c>
      <c r="FE24" s="44" t="str">
        <f t="shared" si="2"/>
        <v/>
      </c>
      <c r="FF24" s="44"/>
      <c r="FG24" s="44" t="str">
        <f t="shared" si="57"/>
        <v xml:space="preserve">Bintang Harif .R menunjukkan pemahaman dalam </v>
      </c>
      <c r="FH24" s="44"/>
      <c r="FI24" s="44"/>
      <c r="FJ24" s="44" t="str">
        <f t="shared" si="58"/>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148"/>
      <c r="G25" s="41"/>
      <c r="H25" s="148"/>
      <c r="I25" s="41"/>
      <c r="J25" s="148"/>
      <c r="K25" s="41"/>
      <c r="L25" s="148"/>
      <c r="M25" s="41"/>
      <c r="N25" s="148"/>
      <c r="O25" s="41"/>
      <c r="P25" s="148"/>
      <c r="Q25" s="41"/>
      <c r="R25" s="148"/>
      <c r="S25" s="41"/>
      <c r="T25" s="148"/>
      <c r="U25" s="41"/>
      <c r="V25" s="148"/>
      <c r="W25" s="41"/>
      <c r="X25" s="148"/>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3"/>
        <v xml:space="preserve">Daffa Arya Arrozaq menunjukkan pemahaman dalam </v>
      </c>
      <c r="BD25" s="150" t="str">
        <f t="shared" si="4"/>
        <v xml:space="preserve">Daffa Arya Arrozaq membutuhkan bimbingan dalam </v>
      </c>
      <c r="BE25" s="35"/>
      <c r="BF25" s="44"/>
      <c r="BG25" s="44">
        <f t="shared" si="5"/>
        <v>0</v>
      </c>
      <c r="BH25" s="44">
        <f t="shared" si="6"/>
        <v>0</v>
      </c>
      <c r="BI25" s="44">
        <f t="shared" si="7"/>
        <v>0</v>
      </c>
      <c r="BJ25" s="44">
        <f t="shared" si="8"/>
        <v>0</v>
      </c>
      <c r="BK25" s="44">
        <f t="shared" si="9"/>
        <v>0</v>
      </c>
      <c r="BL25" s="44">
        <f t="shared" si="10"/>
        <v>0</v>
      </c>
      <c r="BM25" s="44">
        <f t="shared" si="11"/>
        <v>0</v>
      </c>
      <c r="BN25" s="44">
        <f t="shared" si="12"/>
        <v>0</v>
      </c>
      <c r="BO25" s="44">
        <f t="shared" si="13"/>
        <v>0</v>
      </c>
      <c r="BP25" s="44">
        <f t="shared" si="14"/>
        <v>0</v>
      </c>
      <c r="BQ25" s="44">
        <f t="shared" si="15"/>
        <v>0</v>
      </c>
      <c r="BR25" s="44">
        <f t="shared" si="16"/>
        <v>0</v>
      </c>
      <c r="BS25" s="44">
        <f t="shared" si="17"/>
        <v>0</v>
      </c>
      <c r="BT25" s="44">
        <f t="shared" si="18"/>
        <v>0</v>
      </c>
      <c r="BU25" s="44">
        <f t="shared" si="19"/>
        <v>0</v>
      </c>
      <c r="BV25" s="44">
        <f t="shared" si="20"/>
        <v>0</v>
      </c>
      <c r="BW25" s="44">
        <f t="shared" si="21"/>
        <v>0</v>
      </c>
      <c r="BX25" s="44">
        <f t="shared" si="22"/>
        <v>0</v>
      </c>
      <c r="BY25" s="44">
        <f t="shared" si="23"/>
        <v>0</v>
      </c>
      <c r="BZ25" s="44">
        <f t="shared" si="24"/>
        <v>0</v>
      </c>
      <c r="CA25" s="44">
        <f t="shared" si="25"/>
        <v>0</v>
      </c>
      <c r="CB25" s="44">
        <f t="shared" si="26"/>
        <v>0</v>
      </c>
      <c r="CC25" s="44">
        <f t="shared" si="27"/>
        <v>0</v>
      </c>
      <c r="CD25" s="44">
        <f t="shared" si="28"/>
        <v>0</v>
      </c>
      <c r="CE25" s="44">
        <f t="shared" si="29"/>
        <v>0</v>
      </c>
      <c r="CF25" s="44"/>
      <c r="CG25" s="44">
        <f t="shared" si="30"/>
        <v>0</v>
      </c>
      <c r="CH25" s="44">
        <f t="shared" si="31"/>
        <v>0</v>
      </c>
      <c r="CI25" s="44">
        <f t="shared" si="32"/>
        <v>0</v>
      </c>
      <c r="CJ25" s="44">
        <f t="shared" si="33"/>
        <v>0</v>
      </c>
      <c r="CK25" s="44">
        <f t="shared" si="34"/>
        <v>0</v>
      </c>
      <c r="CL25" s="44">
        <f t="shared" si="35"/>
        <v>0</v>
      </c>
      <c r="CM25" s="44">
        <f t="shared" si="36"/>
        <v>0</v>
      </c>
      <c r="CN25" s="44">
        <f t="shared" si="37"/>
        <v>0</v>
      </c>
      <c r="CO25" s="44">
        <f t="shared" si="38"/>
        <v>0</v>
      </c>
      <c r="CP25" s="44">
        <f t="shared" si="39"/>
        <v>0</v>
      </c>
      <c r="CQ25" s="44">
        <f t="shared" si="40"/>
        <v>0</v>
      </c>
      <c r="CR25" s="44">
        <f t="shared" si="41"/>
        <v>0</v>
      </c>
      <c r="CS25" s="44">
        <f t="shared" si="42"/>
        <v>0</v>
      </c>
      <c r="CT25" s="44">
        <f t="shared" si="43"/>
        <v>0</v>
      </c>
      <c r="CU25" s="44">
        <f t="shared" si="44"/>
        <v>0</v>
      </c>
      <c r="CV25" s="44">
        <f t="shared" si="45"/>
        <v>0</v>
      </c>
      <c r="CW25" s="44">
        <f t="shared" si="46"/>
        <v>0</v>
      </c>
      <c r="CX25" s="44">
        <f t="shared" si="47"/>
        <v>0</v>
      </c>
      <c r="CY25" s="44">
        <f t="shared" si="48"/>
        <v>0</v>
      </c>
      <c r="CZ25" s="44">
        <f t="shared" si="49"/>
        <v>0</v>
      </c>
      <c r="DA25" s="44">
        <f t="shared" si="50"/>
        <v>0</v>
      </c>
      <c r="DB25" s="44">
        <f t="shared" si="51"/>
        <v>0</v>
      </c>
      <c r="DC25" s="44">
        <f t="shared" si="52"/>
        <v>0</v>
      </c>
      <c r="DD25" s="44">
        <f t="shared" si="53"/>
        <v>0</v>
      </c>
      <c r="DE25" s="44">
        <f t="shared" si="54"/>
        <v>0</v>
      </c>
      <c r="DF25" s="44"/>
      <c r="DG25" s="44" t="str">
        <f t="shared" si="55"/>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1"/>
        <v/>
      </c>
      <c r="DY25" s="44" t="str">
        <f t="shared" si="1"/>
        <v/>
      </c>
      <c r="DZ25" s="44" t="str">
        <f t="shared" si="1"/>
        <v/>
      </c>
      <c r="EA25" s="44" t="str">
        <f t="shared" si="1"/>
        <v/>
      </c>
      <c r="EB25" s="44" t="str">
        <f t="shared" si="1"/>
        <v/>
      </c>
      <c r="EC25" s="44" t="str">
        <f t="shared" si="1"/>
        <v/>
      </c>
      <c r="ED25" s="44" t="str">
        <f t="shared" si="1"/>
        <v/>
      </c>
      <c r="EE25" s="44" t="str">
        <f t="shared" si="1"/>
        <v/>
      </c>
      <c r="EF25" s="44"/>
      <c r="EG25" s="44" t="str">
        <f t="shared" si="56"/>
        <v/>
      </c>
      <c r="EH25" s="44" t="str">
        <f t="shared" si="2"/>
        <v/>
      </c>
      <c r="EI25" s="44" t="str">
        <f t="shared" si="2"/>
        <v/>
      </c>
      <c r="EJ25" s="44" t="str">
        <f t="shared" si="2"/>
        <v/>
      </c>
      <c r="EK25" s="44" t="str">
        <f t="shared" si="2"/>
        <v/>
      </c>
      <c r="EL25" s="44" t="str">
        <f t="shared" si="2"/>
        <v/>
      </c>
      <c r="EM25" s="44" t="str">
        <f t="shared" si="2"/>
        <v/>
      </c>
      <c r="EN25" s="44" t="str">
        <f t="shared" si="2"/>
        <v/>
      </c>
      <c r="EO25" s="44" t="str">
        <f t="shared" si="2"/>
        <v/>
      </c>
      <c r="EP25" s="44" t="str">
        <f t="shared" si="2"/>
        <v/>
      </c>
      <c r="EQ25" s="44" t="str">
        <f t="shared" si="2"/>
        <v/>
      </c>
      <c r="ER25" s="44" t="str">
        <f t="shared" si="2"/>
        <v/>
      </c>
      <c r="ES25" s="44" t="str">
        <f t="shared" si="2"/>
        <v/>
      </c>
      <c r="ET25" s="44" t="str">
        <f t="shared" si="2"/>
        <v/>
      </c>
      <c r="EU25" s="44" t="str">
        <f t="shared" si="2"/>
        <v/>
      </c>
      <c r="EV25" s="44" t="str">
        <f t="shared" si="2"/>
        <v/>
      </c>
      <c r="EW25" s="44" t="str">
        <f t="shared" si="2"/>
        <v/>
      </c>
      <c r="EX25" s="44" t="str">
        <f t="shared" si="2"/>
        <v/>
      </c>
      <c r="EY25" s="44" t="str">
        <f t="shared" si="2"/>
        <v/>
      </c>
      <c r="EZ25" s="44" t="str">
        <f t="shared" si="2"/>
        <v/>
      </c>
      <c r="FA25" s="44" t="str">
        <f t="shared" si="2"/>
        <v/>
      </c>
      <c r="FB25" s="44" t="str">
        <f t="shared" si="2"/>
        <v/>
      </c>
      <c r="FC25" s="44" t="str">
        <f t="shared" si="2"/>
        <v/>
      </c>
      <c r="FD25" s="44" t="str">
        <f t="shared" si="2"/>
        <v/>
      </c>
      <c r="FE25" s="44" t="str">
        <f t="shared" si="2"/>
        <v/>
      </c>
      <c r="FF25" s="44"/>
      <c r="FG25" s="44" t="str">
        <f t="shared" si="57"/>
        <v xml:space="preserve">Daffa Arya Arrozaq menunjukkan pemahaman dalam </v>
      </c>
      <c r="FH25" s="44"/>
      <c r="FI25" s="44"/>
      <c r="FJ25" s="44" t="str">
        <f t="shared" si="58"/>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148"/>
      <c r="G26" s="41"/>
      <c r="H26" s="148"/>
      <c r="I26" s="41"/>
      <c r="J26" s="148"/>
      <c r="K26" s="41"/>
      <c r="L26" s="148"/>
      <c r="M26" s="41"/>
      <c r="N26" s="148"/>
      <c r="O26" s="41"/>
      <c r="P26" s="148"/>
      <c r="Q26" s="41"/>
      <c r="R26" s="148"/>
      <c r="S26" s="41"/>
      <c r="T26" s="148"/>
      <c r="U26" s="41"/>
      <c r="V26" s="148"/>
      <c r="W26" s="41"/>
      <c r="X26" s="148"/>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3"/>
        <v xml:space="preserve">Giovanni menunjukkan pemahaman dalam </v>
      </c>
      <c r="BD26" s="150" t="str">
        <f t="shared" si="4"/>
        <v xml:space="preserve">Giovanni membutuhkan bimbingan dalam </v>
      </c>
      <c r="BE26" s="35"/>
      <c r="BF26" s="44"/>
      <c r="BG26" s="44">
        <f t="shared" si="5"/>
        <v>0</v>
      </c>
      <c r="BH26" s="44">
        <f t="shared" si="6"/>
        <v>0</v>
      </c>
      <c r="BI26" s="44">
        <f t="shared" si="7"/>
        <v>0</v>
      </c>
      <c r="BJ26" s="44">
        <f t="shared" si="8"/>
        <v>0</v>
      </c>
      <c r="BK26" s="44">
        <f t="shared" si="9"/>
        <v>0</v>
      </c>
      <c r="BL26" s="44">
        <f t="shared" si="10"/>
        <v>0</v>
      </c>
      <c r="BM26" s="44">
        <f t="shared" si="11"/>
        <v>0</v>
      </c>
      <c r="BN26" s="44">
        <f t="shared" si="12"/>
        <v>0</v>
      </c>
      <c r="BO26" s="44">
        <f t="shared" si="13"/>
        <v>0</v>
      </c>
      <c r="BP26" s="44">
        <f t="shared" si="14"/>
        <v>0</v>
      </c>
      <c r="BQ26" s="44">
        <f t="shared" si="15"/>
        <v>0</v>
      </c>
      <c r="BR26" s="44">
        <f t="shared" si="16"/>
        <v>0</v>
      </c>
      <c r="BS26" s="44">
        <f t="shared" si="17"/>
        <v>0</v>
      </c>
      <c r="BT26" s="44">
        <f t="shared" si="18"/>
        <v>0</v>
      </c>
      <c r="BU26" s="44">
        <f t="shared" si="19"/>
        <v>0</v>
      </c>
      <c r="BV26" s="44">
        <f t="shared" si="20"/>
        <v>0</v>
      </c>
      <c r="BW26" s="44">
        <f t="shared" si="21"/>
        <v>0</v>
      </c>
      <c r="BX26" s="44">
        <f t="shared" si="22"/>
        <v>0</v>
      </c>
      <c r="BY26" s="44">
        <f t="shared" si="23"/>
        <v>0</v>
      </c>
      <c r="BZ26" s="44">
        <f t="shared" si="24"/>
        <v>0</v>
      </c>
      <c r="CA26" s="44">
        <f t="shared" si="25"/>
        <v>0</v>
      </c>
      <c r="CB26" s="44">
        <f t="shared" si="26"/>
        <v>0</v>
      </c>
      <c r="CC26" s="44">
        <f t="shared" si="27"/>
        <v>0</v>
      </c>
      <c r="CD26" s="44">
        <f t="shared" si="28"/>
        <v>0</v>
      </c>
      <c r="CE26" s="44">
        <f t="shared" si="29"/>
        <v>0</v>
      </c>
      <c r="CF26" s="44"/>
      <c r="CG26" s="44">
        <f t="shared" si="30"/>
        <v>0</v>
      </c>
      <c r="CH26" s="44">
        <f t="shared" si="31"/>
        <v>0</v>
      </c>
      <c r="CI26" s="44">
        <f t="shared" si="32"/>
        <v>0</v>
      </c>
      <c r="CJ26" s="44">
        <f t="shared" si="33"/>
        <v>0</v>
      </c>
      <c r="CK26" s="44">
        <f t="shared" si="34"/>
        <v>0</v>
      </c>
      <c r="CL26" s="44">
        <f t="shared" si="35"/>
        <v>0</v>
      </c>
      <c r="CM26" s="44">
        <f t="shared" si="36"/>
        <v>0</v>
      </c>
      <c r="CN26" s="44">
        <f t="shared" si="37"/>
        <v>0</v>
      </c>
      <c r="CO26" s="44">
        <f t="shared" si="38"/>
        <v>0</v>
      </c>
      <c r="CP26" s="44">
        <f t="shared" si="39"/>
        <v>0</v>
      </c>
      <c r="CQ26" s="44">
        <f t="shared" si="40"/>
        <v>0</v>
      </c>
      <c r="CR26" s="44">
        <f t="shared" si="41"/>
        <v>0</v>
      </c>
      <c r="CS26" s="44">
        <f t="shared" si="42"/>
        <v>0</v>
      </c>
      <c r="CT26" s="44">
        <f t="shared" si="43"/>
        <v>0</v>
      </c>
      <c r="CU26" s="44">
        <f t="shared" si="44"/>
        <v>0</v>
      </c>
      <c r="CV26" s="44">
        <f t="shared" si="45"/>
        <v>0</v>
      </c>
      <c r="CW26" s="44">
        <f t="shared" si="46"/>
        <v>0</v>
      </c>
      <c r="CX26" s="44">
        <f t="shared" si="47"/>
        <v>0</v>
      </c>
      <c r="CY26" s="44">
        <f t="shared" si="48"/>
        <v>0</v>
      </c>
      <c r="CZ26" s="44">
        <f t="shared" si="49"/>
        <v>0</v>
      </c>
      <c r="DA26" s="44">
        <f t="shared" si="50"/>
        <v>0</v>
      </c>
      <c r="DB26" s="44">
        <f t="shared" si="51"/>
        <v>0</v>
      </c>
      <c r="DC26" s="44">
        <f t="shared" si="52"/>
        <v>0</v>
      </c>
      <c r="DD26" s="44">
        <f t="shared" si="53"/>
        <v>0</v>
      </c>
      <c r="DE26" s="44">
        <f t="shared" si="54"/>
        <v>0</v>
      </c>
      <c r="DF26" s="44"/>
      <c r="DG26" s="44" t="str">
        <f t="shared" si="55"/>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1"/>
        <v/>
      </c>
      <c r="DY26" s="44" t="str">
        <f t="shared" si="1"/>
        <v/>
      </c>
      <c r="DZ26" s="44" t="str">
        <f t="shared" si="1"/>
        <v/>
      </c>
      <c r="EA26" s="44" t="str">
        <f t="shared" si="1"/>
        <v/>
      </c>
      <c r="EB26" s="44" t="str">
        <f t="shared" si="1"/>
        <v/>
      </c>
      <c r="EC26" s="44" t="str">
        <f t="shared" si="1"/>
        <v/>
      </c>
      <c r="ED26" s="44" t="str">
        <f t="shared" si="1"/>
        <v/>
      </c>
      <c r="EE26" s="44" t="str">
        <f t="shared" si="1"/>
        <v/>
      </c>
      <c r="EF26" s="44"/>
      <c r="EG26" s="44" t="str">
        <f t="shared" si="56"/>
        <v/>
      </c>
      <c r="EH26" s="44" t="str">
        <f t="shared" si="2"/>
        <v/>
      </c>
      <c r="EI26" s="44" t="str">
        <f t="shared" si="2"/>
        <v/>
      </c>
      <c r="EJ26" s="44" t="str">
        <f t="shared" si="2"/>
        <v/>
      </c>
      <c r="EK26" s="44" t="str">
        <f t="shared" si="2"/>
        <v/>
      </c>
      <c r="EL26" s="44" t="str">
        <f t="shared" si="2"/>
        <v/>
      </c>
      <c r="EM26" s="44" t="str">
        <f t="shared" si="2"/>
        <v/>
      </c>
      <c r="EN26" s="44" t="str">
        <f t="shared" si="2"/>
        <v/>
      </c>
      <c r="EO26" s="44" t="str">
        <f t="shared" si="2"/>
        <v/>
      </c>
      <c r="EP26" s="44" t="str">
        <f t="shared" si="2"/>
        <v/>
      </c>
      <c r="EQ26" s="44" t="str">
        <f t="shared" si="2"/>
        <v/>
      </c>
      <c r="ER26" s="44" t="str">
        <f t="shared" si="2"/>
        <v/>
      </c>
      <c r="ES26" s="44" t="str">
        <f t="shared" si="2"/>
        <v/>
      </c>
      <c r="ET26" s="44" t="str">
        <f t="shared" si="2"/>
        <v/>
      </c>
      <c r="EU26" s="44" t="str">
        <f t="shared" si="2"/>
        <v/>
      </c>
      <c r="EV26" s="44" t="str">
        <f t="shared" si="2"/>
        <v/>
      </c>
      <c r="EW26" s="44" t="str">
        <f t="shared" si="2"/>
        <v/>
      </c>
      <c r="EX26" s="44" t="str">
        <f t="shared" si="2"/>
        <v/>
      </c>
      <c r="EY26" s="44" t="str">
        <f t="shared" si="2"/>
        <v/>
      </c>
      <c r="EZ26" s="44" t="str">
        <f t="shared" si="2"/>
        <v/>
      </c>
      <c r="FA26" s="44" t="str">
        <f t="shared" si="2"/>
        <v/>
      </c>
      <c r="FB26" s="44" t="str">
        <f t="shared" si="2"/>
        <v/>
      </c>
      <c r="FC26" s="44" t="str">
        <f t="shared" si="2"/>
        <v/>
      </c>
      <c r="FD26" s="44" t="str">
        <f t="shared" si="2"/>
        <v/>
      </c>
      <c r="FE26" s="44" t="str">
        <f t="shared" si="2"/>
        <v/>
      </c>
      <c r="FF26" s="44"/>
      <c r="FG26" s="44" t="str">
        <f t="shared" si="57"/>
        <v xml:space="preserve">Giovanni menunjukkan pemahaman dalam </v>
      </c>
      <c r="FH26" s="44"/>
      <c r="FI26" s="44"/>
      <c r="FJ26" s="44" t="str">
        <f t="shared" si="58"/>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148"/>
      <c r="G27" s="41"/>
      <c r="H27" s="148"/>
      <c r="I27" s="41"/>
      <c r="J27" s="148"/>
      <c r="K27" s="41"/>
      <c r="L27" s="148"/>
      <c r="M27" s="41"/>
      <c r="N27" s="148"/>
      <c r="O27" s="41"/>
      <c r="P27" s="148"/>
      <c r="Q27" s="41"/>
      <c r="R27" s="148"/>
      <c r="S27" s="41"/>
      <c r="T27" s="148"/>
      <c r="U27" s="41"/>
      <c r="V27" s="148"/>
      <c r="W27" s="41"/>
      <c r="X27" s="148"/>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3"/>
        <v xml:space="preserve">Hafny Nindytia. F menunjukkan pemahaman dalam </v>
      </c>
      <c r="BD27" s="150" t="str">
        <f t="shared" si="4"/>
        <v xml:space="preserve">Hafny Nindytia. F membutuhkan bimbingan dalam </v>
      </c>
      <c r="BE27" s="35"/>
      <c r="BF27" s="44"/>
      <c r="BG27" s="44">
        <f t="shared" si="5"/>
        <v>0</v>
      </c>
      <c r="BH27" s="44">
        <f t="shared" si="6"/>
        <v>0</v>
      </c>
      <c r="BI27" s="44">
        <f t="shared" si="7"/>
        <v>0</v>
      </c>
      <c r="BJ27" s="44">
        <f t="shared" si="8"/>
        <v>0</v>
      </c>
      <c r="BK27" s="44">
        <f t="shared" si="9"/>
        <v>0</v>
      </c>
      <c r="BL27" s="44">
        <f t="shared" si="10"/>
        <v>0</v>
      </c>
      <c r="BM27" s="44">
        <f t="shared" si="11"/>
        <v>0</v>
      </c>
      <c r="BN27" s="44">
        <f t="shared" si="12"/>
        <v>0</v>
      </c>
      <c r="BO27" s="44">
        <f t="shared" si="13"/>
        <v>0</v>
      </c>
      <c r="BP27" s="44">
        <f t="shared" si="14"/>
        <v>0</v>
      </c>
      <c r="BQ27" s="44">
        <f t="shared" si="15"/>
        <v>0</v>
      </c>
      <c r="BR27" s="44">
        <f t="shared" si="16"/>
        <v>0</v>
      </c>
      <c r="BS27" s="44">
        <f t="shared" si="17"/>
        <v>0</v>
      </c>
      <c r="BT27" s="44">
        <f t="shared" si="18"/>
        <v>0</v>
      </c>
      <c r="BU27" s="44">
        <f t="shared" si="19"/>
        <v>0</v>
      </c>
      <c r="BV27" s="44">
        <f t="shared" si="20"/>
        <v>0</v>
      </c>
      <c r="BW27" s="44">
        <f t="shared" si="21"/>
        <v>0</v>
      </c>
      <c r="BX27" s="44">
        <f t="shared" si="22"/>
        <v>0</v>
      </c>
      <c r="BY27" s="44">
        <f t="shared" si="23"/>
        <v>0</v>
      </c>
      <c r="BZ27" s="44">
        <f t="shared" si="24"/>
        <v>0</v>
      </c>
      <c r="CA27" s="44">
        <f t="shared" si="25"/>
        <v>0</v>
      </c>
      <c r="CB27" s="44">
        <f t="shared" si="26"/>
        <v>0</v>
      </c>
      <c r="CC27" s="44">
        <f t="shared" si="27"/>
        <v>0</v>
      </c>
      <c r="CD27" s="44">
        <f t="shared" si="28"/>
        <v>0</v>
      </c>
      <c r="CE27" s="44">
        <f t="shared" si="29"/>
        <v>0</v>
      </c>
      <c r="CF27" s="44"/>
      <c r="CG27" s="44">
        <f t="shared" si="30"/>
        <v>0</v>
      </c>
      <c r="CH27" s="44">
        <f t="shared" si="31"/>
        <v>0</v>
      </c>
      <c r="CI27" s="44">
        <f t="shared" si="32"/>
        <v>0</v>
      </c>
      <c r="CJ27" s="44">
        <f t="shared" si="33"/>
        <v>0</v>
      </c>
      <c r="CK27" s="44">
        <f t="shared" si="34"/>
        <v>0</v>
      </c>
      <c r="CL27" s="44">
        <f t="shared" si="35"/>
        <v>0</v>
      </c>
      <c r="CM27" s="44">
        <f t="shared" si="36"/>
        <v>0</v>
      </c>
      <c r="CN27" s="44">
        <f t="shared" si="37"/>
        <v>0</v>
      </c>
      <c r="CO27" s="44">
        <f t="shared" si="38"/>
        <v>0</v>
      </c>
      <c r="CP27" s="44">
        <f t="shared" si="39"/>
        <v>0</v>
      </c>
      <c r="CQ27" s="44">
        <f t="shared" si="40"/>
        <v>0</v>
      </c>
      <c r="CR27" s="44">
        <f t="shared" si="41"/>
        <v>0</v>
      </c>
      <c r="CS27" s="44">
        <f t="shared" si="42"/>
        <v>0</v>
      </c>
      <c r="CT27" s="44">
        <f t="shared" si="43"/>
        <v>0</v>
      </c>
      <c r="CU27" s="44">
        <f t="shared" si="44"/>
        <v>0</v>
      </c>
      <c r="CV27" s="44">
        <f t="shared" si="45"/>
        <v>0</v>
      </c>
      <c r="CW27" s="44">
        <f t="shared" si="46"/>
        <v>0</v>
      </c>
      <c r="CX27" s="44">
        <f t="shared" si="47"/>
        <v>0</v>
      </c>
      <c r="CY27" s="44">
        <f t="shared" si="48"/>
        <v>0</v>
      </c>
      <c r="CZ27" s="44">
        <f t="shared" si="49"/>
        <v>0</v>
      </c>
      <c r="DA27" s="44">
        <f t="shared" si="50"/>
        <v>0</v>
      </c>
      <c r="DB27" s="44">
        <f t="shared" si="51"/>
        <v>0</v>
      </c>
      <c r="DC27" s="44">
        <f t="shared" si="52"/>
        <v>0</v>
      </c>
      <c r="DD27" s="44">
        <f t="shared" si="53"/>
        <v>0</v>
      </c>
      <c r="DE27" s="44">
        <f t="shared" si="54"/>
        <v>0</v>
      </c>
      <c r="DF27" s="44"/>
      <c r="DG27" s="44" t="str">
        <f t="shared" si="55"/>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ref="DW27:EE55" si="59">IF(AND(BW27=1,CW27=1),DW$15&amp;", ","")</f>
        <v/>
      </c>
      <c r="DX27" s="44" t="str">
        <f t="shared" si="59"/>
        <v/>
      </c>
      <c r="DY27" s="44" t="str">
        <f t="shared" si="59"/>
        <v/>
      </c>
      <c r="DZ27" s="44" t="str">
        <f t="shared" si="59"/>
        <v/>
      </c>
      <c r="EA27" s="44" t="str">
        <f t="shared" si="59"/>
        <v/>
      </c>
      <c r="EB27" s="44" t="str">
        <f t="shared" si="59"/>
        <v/>
      </c>
      <c r="EC27" s="44" t="str">
        <f t="shared" si="59"/>
        <v/>
      </c>
      <c r="ED27" s="44" t="str">
        <f t="shared" si="59"/>
        <v/>
      </c>
      <c r="EE27" s="44" t="str">
        <f t="shared" si="59"/>
        <v/>
      </c>
      <c r="EF27" s="44"/>
      <c r="EG27" s="44" t="str">
        <f t="shared" si="56"/>
        <v/>
      </c>
      <c r="EH27" s="44" t="str">
        <f t="shared" si="2"/>
        <v/>
      </c>
      <c r="EI27" s="44" t="str">
        <f t="shared" si="2"/>
        <v/>
      </c>
      <c r="EJ27" s="44" t="str">
        <f t="shared" si="2"/>
        <v/>
      </c>
      <c r="EK27" s="44" t="str">
        <f t="shared" si="2"/>
        <v/>
      </c>
      <c r="EL27" s="44" t="str">
        <f t="shared" si="2"/>
        <v/>
      </c>
      <c r="EM27" s="44" t="str">
        <f t="shared" si="2"/>
        <v/>
      </c>
      <c r="EN27" s="44" t="str">
        <f t="shared" si="2"/>
        <v/>
      </c>
      <c r="EO27" s="44" t="str">
        <f t="shared" si="2"/>
        <v/>
      </c>
      <c r="EP27" s="44" t="str">
        <f t="shared" si="2"/>
        <v/>
      </c>
      <c r="EQ27" s="44" t="str">
        <f t="shared" si="2"/>
        <v/>
      </c>
      <c r="ER27" s="44" t="str">
        <f t="shared" si="2"/>
        <v/>
      </c>
      <c r="ES27" s="44" t="str">
        <f t="shared" si="2"/>
        <v/>
      </c>
      <c r="ET27" s="44" t="str">
        <f t="shared" si="2"/>
        <v/>
      </c>
      <c r="EU27" s="44" t="str">
        <f t="shared" si="2"/>
        <v/>
      </c>
      <c r="EV27" s="44" t="str">
        <f t="shared" si="2"/>
        <v/>
      </c>
      <c r="EW27" s="44" t="str">
        <f t="shared" ref="EW27:FE55" si="60">IF(AND(BW27=1,CW27=0),EW$15&amp;", ","")</f>
        <v/>
      </c>
      <c r="EX27" s="44" t="str">
        <f t="shared" si="60"/>
        <v/>
      </c>
      <c r="EY27" s="44" t="str">
        <f t="shared" si="60"/>
        <v/>
      </c>
      <c r="EZ27" s="44" t="str">
        <f t="shared" si="60"/>
        <v/>
      </c>
      <c r="FA27" s="44" t="str">
        <f t="shared" si="60"/>
        <v/>
      </c>
      <c r="FB27" s="44" t="str">
        <f t="shared" si="60"/>
        <v/>
      </c>
      <c r="FC27" s="44" t="str">
        <f t="shared" si="60"/>
        <v/>
      </c>
      <c r="FD27" s="44" t="str">
        <f t="shared" si="60"/>
        <v/>
      </c>
      <c r="FE27" s="44" t="str">
        <f t="shared" si="60"/>
        <v/>
      </c>
      <c r="FF27" s="44"/>
      <c r="FG27" s="44" t="str">
        <f t="shared" si="57"/>
        <v xml:space="preserve">Hafny Nindytia. F menunjukkan pemahaman dalam </v>
      </c>
      <c r="FH27" s="44"/>
      <c r="FI27" s="44"/>
      <c r="FJ27" s="44" t="str">
        <f t="shared" si="58"/>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148"/>
      <c r="G28" s="41"/>
      <c r="H28" s="148"/>
      <c r="I28" s="41"/>
      <c r="J28" s="148"/>
      <c r="K28" s="41"/>
      <c r="L28" s="148"/>
      <c r="M28" s="41"/>
      <c r="N28" s="148"/>
      <c r="O28" s="41"/>
      <c r="P28" s="148"/>
      <c r="Q28" s="41"/>
      <c r="R28" s="148"/>
      <c r="S28" s="41"/>
      <c r="T28" s="148"/>
      <c r="U28" s="41"/>
      <c r="V28" s="148"/>
      <c r="W28" s="41"/>
      <c r="X28" s="148"/>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3"/>
        <v xml:space="preserve">Ilham Apriyan Saputra menunjukkan pemahaman dalam </v>
      </c>
      <c r="BD28" s="150" t="str">
        <f t="shared" si="4"/>
        <v xml:space="preserve">Ilham Apriyan Saputra membutuhkan bimbingan dalam </v>
      </c>
      <c r="BE28" s="35"/>
      <c r="BF28" s="44"/>
      <c r="BG28" s="44">
        <f t="shared" si="5"/>
        <v>0</v>
      </c>
      <c r="BH28" s="44">
        <f t="shared" si="6"/>
        <v>0</v>
      </c>
      <c r="BI28" s="44">
        <f t="shared" si="7"/>
        <v>0</v>
      </c>
      <c r="BJ28" s="44">
        <f t="shared" si="8"/>
        <v>0</v>
      </c>
      <c r="BK28" s="44">
        <f t="shared" si="9"/>
        <v>0</v>
      </c>
      <c r="BL28" s="44">
        <f t="shared" si="10"/>
        <v>0</v>
      </c>
      <c r="BM28" s="44">
        <f t="shared" si="11"/>
        <v>0</v>
      </c>
      <c r="BN28" s="44">
        <f t="shared" si="12"/>
        <v>0</v>
      </c>
      <c r="BO28" s="44">
        <f t="shared" si="13"/>
        <v>0</v>
      </c>
      <c r="BP28" s="44">
        <f t="shared" si="14"/>
        <v>0</v>
      </c>
      <c r="BQ28" s="44">
        <f t="shared" si="15"/>
        <v>0</v>
      </c>
      <c r="BR28" s="44">
        <f t="shared" si="16"/>
        <v>0</v>
      </c>
      <c r="BS28" s="44">
        <f t="shared" si="17"/>
        <v>0</v>
      </c>
      <c r="BT28" s="44">
        <f t="shared" si="18"/>
        <v>0</v>
      </c>
      <c r="BU28" s="44">
        <f t="shared" si="19"/>
        <v>0</v>
      </c>
      <c r="BV28" s="44">
        <f t="shared" si="20"/>
        <v>0</v>
      </c>
      <c r="BW28" s="44">
        <f t="shared" si="21"/>
        <v>0</v>
      </c>
      <c r="BX28" s="44">
        <f t="shared" si="22"/>
        <v>0</v>
      </c>
      <c r="BY28" s="44">
        <f t="shared" si="23"/>
        <v>0</v>
      </c>
      <c r="BZ28" s="44">
        <f t="shared" si="24"/>
        <v>0</v>
      </c>
      <c r="CA28" s="44">
        <f t="shared" si="25"/>
        <v>0</v>
      </c>
      <c r="CB28" s="44">
        <f t="shared" si="26"/>
        <v>0</v>
      </c>
      <c r="CC28" s="44">
        <f t="shared" si="27"/>
        <v>0</v>
      </c>
      <c r="CD28" s="44">
        <f t="shared" si="28"/>
        <v>0</v>
      </c>
      <c r="CE28" s="44">
        <f t="shared" si="29"/>
        <v>0</v>
      </c>
      <c r="CF28" s="44"/>
      <c r="CG28" s="44">
        <f t="shared" si="30"/>
        <v>0</v>
      </c>
      <c r="CH28" s="44">
        <f t="shared" si="31"/>
        <v>0</v>
      </c>
      <c r="CI28" s="44">
        <f t="shared" si="32"/>
        <v>0</v>
      </c>
      <c r="CJ28" s="44">
        <f t="shared" si="33"/>
        <v>0</v>
      </c>
      <c r="CK28" s="44">
        <f t="shared" si="34"/>
        <v>0</v>
      </c>
      <c r="CL28" s="44">
        <f t="shared" si="35"/>
        <v>0</v>
      </c>
      <c r="CM28" s="44">
        <f t="shared" si="36"/>
        <v>0</v>
      </c>
      <c r="CN28" s="44">
        <f t="shared" si="37"/>
        <v>0</v>
      </c>
      <c r="CO28" s="44">
        <f t="shared" si="38"/>
        <v>0</v>
      </c>
      <c r="CP28" s="44">
        <f t="shared" si="39"/>
        <v>0</v>
      </c>
      <c r="CQ28" s="44">
        <f t="shared" si="40"/>
        <v>0</v>
      </c>
      <c r="CR28" s="44">
        <f t="shared" si="41"/>
        <v>0</v>
      </c>
      <c r="CS28" s="44">
        <f t="shared" si="42"/>
        <v>0</v>
      </c>
      <c r="CT28" s="44">
        <f t="shared" si="43"/>
        <v>0</v>
      </c>
      <c r="CU28" s="44">
        <f t="shared" si="44"/>
        <v>0</v>
      </c>
      <c r="CV28" s="44">
        <f t="shared" si="45"/>
        <v>0</v>
      </c>
      <c r="CW28" s="44">
        <f t="shared" si="46"/>
        <v>0</v>
      </c>
      <c r="CX28" s="44">
        <f t="shared" si="47"/>
        <v>0</v>
      </c>
      <c r="CY28" s="44">
        <f t="shared" si="48"/>
        <v>0</v>
      </c>
      <c r="CZ28" s="44">
        <f t="shared" si="49"/>
        <v>0</v>
      </c>
      <c r="DA28" s="44">
        <f t="shared" si="50"/>
        <v>0</v>
      </c>
      <c r="DB28" s="44">
        <f t="shared" si="51"/>
        <v>0</v>
      </c>
      <c r="DC28" s="44">
        <f t="shared" si="52"/>
        <v>0</v>
      </c>
      <c r="DD28" s="44">
        <f t="shared" si="53"/>
        <v>0</v>
      </c>
      <c r="DE28" s="44">
        <f t="shared" si="54"/>
        <v>0</v>
      </c>
      <c r="DF28" s="44"/>
      <c r="DG28" s="44" t="str">
        <f t="shared" si="55"/>
        <v/>
      </c>
      <c r="DH28" s="44" t="str">
        <f t="shared" si="55"/>
        <v/>
      </c>
      <c r="DI28" s="44" t="str">
        <f t="shared" si="55"/>
        <v/>
      </c>
      <c r="DJ28" s="44" t="str">
        <f t="shared" si="55"/>
        <v/>
      </c>
      <c r="DK28" s="44" t="str">
        <f t="shared" si="55"/>
        <v/>
      </c>
      <c r="DL28" s="44" t="str">
        <f t="shared" si="55"/>
        <v/>
      </c>
      <c r="DM28" s="44" t="str">
        <f t="shared" si="55"/>
        <v/>
      </c>
      <c r="DN28" s="44" t="str">
        <f t="shared" si="55"/>
        <v/>
      </c>
      <c r="DO28" s="44" t="str">
        <f t="shared" si="55"/>
        <v/>
      </c>
      <c r="DP28" s="44" t="str">
        <f t="shared" si="55"/>
        <v/>
      </c>
      <c r="DQ28" s="44" t="str">
        <f t="shared" si="55"/>
        <v/>
      </c>
      <c r="DR28" s="44" t="str">
        <f t="shared" si="55"/>
        <v/>
      </c>
      <c r="DS28" s="44" t="str">
        <f t="shared" si="55"/>
        <v/>
      </c>
      <c r="DT28" s="44" t="str">
        <f t="shared" si="55"/>
        <v/>
      </c>
      <c r="DU28" s="44" t="str">
        <f t="shared" si="55"/>
        <v/>
      </c>
      <c r="DV28" s="44" t="str">
        <f t="shared" si="55"/>
        <v/>
      </c>
      <c r="DW28" s="44" t="str">
        <f t="shared" si="59"/>
        <v/>
      </c>
      <c r="DX28" s="44" t="str">
        <f t="shared" si="59"/>
        <v/>
      </c>
      <c r="DY28" s="44" t="str">
        <f t="shared" si="59"/>
        <v/>
      </c>
      <c r="DZ28" s="44" t="str">
        <f t="shared" si="59"/>
        <v/>
      </c>
      <c r="EA28" s="44" t="str">
        <f t="shared" si="59"/>
        <v/>
      </c>
      <c r="EB28" s="44" t="str">
        <f t="shared" si="59"/>
        <v/>
      </c>
      <c r="EC28" s="44" t="str">
        <f t="shared" si="59"/>
        <v/>
      </c>
      <c r="ED28" s="44" t="str">
        <f t="shared" si="59"/>
        <v/>
      </c>
      <c r="EE28" s="44" t="str">
        <f t="shared" si="59"/>
        <v/>
      </c>
      <c r="EF28" s="44"/>
      <c r="EG28" s="44" t="str">
        <f t="shared" si="56"/>
        <v/>
      </c>
      <c r="EH28" s="44" t="str">
        <f t="shared" si="56"/>
        <v/>
      </c>
      <c r="EI28" s="44" t="str">
        <f t="shared" si="56"/>
        <v/>
      </c>
      <c r="EJ28" s="44" t="str">
        <f t="shared" si="56"/>
        <v/>
      </c>
      <c r="EK28" s="44" t="str">
        <f t="shared" si="56"/>
        <v/>
      </c>
      <c r="EL28" s="44" t="str">
        <f t="shared" si="56"/>
        <v/>
      </c>
      <c r="EM28" s="44" t="str">
        <f t="shared" si="56"/>
        <v/>
      </c>
      <c r="EN28" s="44" t="str">
        <f t="shared" si="56"/>
        <v/>
      </c>
      <c r="EO28" s="44" t="str">
        <f t="shared" si="56"/>
        <v/>
      </c>
      <c r="EP28" s="44" t="str">
        <f t="shared" si="56"/>
        <v/>
      </c>
      <c r="EQ28" s="44" t="str">
        <f t="shared" si="56"/>
        <v/>
      </c>
      <c r="ER28" s="44" t="str">
        <f t="shared" si="56"/>
        <v/>
      </c>
      <c r="ES28" s="44" t="str">
        <f t="shared" si="56"/>
        <v/>
      </c>
      <c r="ET28" s="44" t="str">
        <f t="shared" si="56"/>
        <v/>
      </c>
      <c r="EU28" s="44" t="str">
        <f t="shared" si="56"/>
        <v/>
      </c>
      <c r="EV28" s="44" t="str">
        <f t="shared" si="56"/>
        <v/>
      </c>
      <c r="EW28" s="44" t="str">
        <f t="shared" si="60"/>
        <v/>
      </c>
      <c r="EX28" s="44" t="str">
        <f t="shared" si="60"/>
        <v/>
      </c>
      <c r="EY28" s="44" t="str">
        <f t="shared" si="60"/>
        <v/>
      </c>
      <c r="EZ28" s="44" t="str">
        <f t="shared" si="60"/>
        <v/>
      </c>
      <c r="FA28" s="44" t="str">
        <f t="shared" si="60"/>
        <v/>
      </c>
      <c r="FB28" s="44" t="str">
        <f t="shared" si="60"/>
        <v/>
      </c>
      <c r="FC28" s="44" t="str">
        <f t="shared" si="60"/>
        <v/>
      </c>
      <c r="FD28" s="44" t="str">
        <f t="shared" si="60"/>
        <v/>
      </c>
      <c r="FE28" s="44" t="str">
        <f t="shared" si="60"/>
        <v/>
      </c>
      <c r="FF28" s="44"/>
      <c r="FG28" s="44" t="str">
        <f t="shared" si="57"/>
        <v xml:space="preserve">Ilham Apriyan Saputra menunjukkan pemahaman dalam </v>
      </c>
      <c r="FH28" s="44"/>
      <c r="FI28" s="44"/>
      <c r="FJ28" s="44" t="str">
        <f t="shared" si="58"/>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148"/>
      <c r="G29" s="41"/>
      <c r="H29" s="148"/>
      <c r="I29" s="41"/>
      <c r="J29" s="148"/>
      <c r="K29" s="41"/>
      <c r="L29" s="148"/>
      <c r="M29" s="41"/>
      <c r="N29" s="148"/>
      <c r="O29" s="41"/>
      <c r="P29" s="148"/>
      <c r="Q29" s="41"/>
      <c r="R29" s="148"/>
      <c r="S29" s="41"/>
      <c r="T29" s="148"/>
      <c r="U29" s="41"/>
      <c r="V29" s="148"/>
      <c r="W29" s="41"/>
      <c r="X29" s="148"/>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3"/>
        <v xml:space="preserve">M. Aryo Galuh menunjukkan pemahaman dalam </v>
      </c>
      <c r="BD29" s="150" t="str">
        <f t="shared" si="4"/>
        <v xml:space="preserve">M. Aryo Galuh membutuhkan bimbingan dalam </v>
      </c>
      <c r="BE29" s="35"/>
      <c r="BF29" s="44"/>
      <c r="BG29" s="44">
        <f t="shared" si="5"/>
        <v>0</v>
      </c>
      <c r="BH29" s="44">
        <f t="shared" si="6"/>
        <v>0</v>
      </c>
      <c r="BI29" s="44">
        <f t="shared" si="7"/>
        <v>0</v>
      </c>
      <c r="BJ29" s="44">
        <f t="shared" si="8"/>
        <v>0</v>
      </c>
      <c r="BK29" s="44">
        <f t="shared" si="9"/>
        <v>0</v>
      </c>
      <c r="BL29" s="44">
        <f t="shared" si="10"/>
        <v>0</v>
      </c>
      <c r="BM29" s="44">
        <f t="shared" si="11"/>
        <v>0</v>
      </c>
      <c r="BN29" s="44">
        <f t="shared" si="12"/>
        <v>0</v>
      </c>
      <c r="BO29" s="44">
        <f t="shared" si="13"/>
        <v>0</v>
      </c>
      <c r="BP29" s="44">
        <f t="shared" si="14"/>
        <v>0</v>
      </c>
      <c r="BQ29" s="44">
        <f t="shared" si="15"/>
        <v>0</v>
      </c>
      <c r="BR29" s="44">
        <f t="shared" si="16"/>
        <v>0</v>
      </c>
      <c r="BS29" s="44">
        <f t="shared" si="17"/>
        <v>0</v>
      </c>
      <c r="BT29" s="44">
        <f t="shared" si="18"/>
        <v>0</v>
      </c>
      <c r="BU29" s="44">
        <f t="shared" si="19"/>
        <v>0</v>
      </c>
      <c r="BV29" s="44">
        <f t="shared" si="20"/>
        <v>0</v>
      </c>
      <c r="BW29" s="44">
        <f t="shared" si="21"/>
        <v>0</v>
      </c>
      <c r="BX29" s="44">
        <f t="shared" si="22"/>
        <v>0</v>
      </c>
      <c r="BY29" s="44">
        <f t="shared" si="23"/>
        <v>0</v>
      </c>
      <c r="BZ29" s="44">
        <f t="shared" si="24"/>
        <v>0</v>
      </c>
      <c r="CA29" s="44">
        <f t="shared" si="25"/>
        <v>0</v>
      </c>
      <c r="CB29" s="44">
        <f t="shared" si="26"/>
        <v>0</v>
      </c>
      <c r="CC29" s="44">
        <f t="shared" si="27"/>
        <v>0</v>
      </c>
      <c r="CD29" s="44">
        <f t="shared" si="28"/>
        <v>0</v>
      </c>
      <c r="CE29" s="44">
        <f t="shared" si="29"/>
        <v>0</v>
      </c>
      <c r="CF29" s="44"/>
      <c r="CG29" s="44">
        <f t="shared" si="30"/>
        <v>0</v>
      </c>
      <c r="CH29" s="44">
        <f t="shared" si="31"/>
        <v>0</v>
      </c>
      <c r="CI29" s="44">
        <f t="shared" si="32"/>
        <v>0</v>
      </c>
      <c r="CJ29" s="44">
        <f t="shared" si="33"/>
        <v>0</v>
      </c>
      <c r="CK29" s="44">
        <f t="shared" si="34"/>
        <v>0</v>
      </c>
      <c r="CL29" s="44">
        <f t="shared" si="35"/>
        <v>0</v>
      </c>
      <c r="CM29" s="44">
        <f t="shared" si="36"/>
        <v>0</v>
      </c>
      <c r="CN29" s="44">
        <f t="shared" si="37"/>
        <v>0</v>
      </c>
      <c r="CO29" s="44">
        <f t="shared" si="38"/>
        <v>0</v>
      </c>
      <c r="CP29" s="44">
        <f t="shared" si="39"/>
        <v>0</v>
      </c>
      <c r="CQ29" s="44">
        <f t="shared" si="40"/>
        <v>0</v>
      </c>
      <c r="CR29" s="44">
        <f t="shared" si="41"/>
        <v>0</v>
      </c>
      <c r="CS29" s="44">
        <f t="shared" si="42"/>
        <v>0</v>
      </c>
      <c r="CT29" s="44">
        <f t="shared" si="43"/>
        <v>0</v>
      </c>
      <c r="CU29" s="44">
        <f t="shared" si="44"/>
        <v>0</v>
      </c>
      <c r="CV29" s="44">
        <f t="shared" si="45"/>
        <v>0</v>
      </c>
      <c r="CW29" s="44">
        <f t="shared" si="46"/>
        <v>0</v>
      </c>
      <c r="CX29" s="44">
        <f t="shared" si="47"/>
        <v>0</v>
      </c>
      <c r="CY29" s="44">
        <f t="shared" si="48"/>
        <v>0</v>
      </c>
      <c r="CZ29" s="44">
        <f t="shared" si="49"/>
        <v>0</v>
      </c>
      <c r="DA29" s="44">
        <f t="shared" si="50"/>
        <v>0</v>
      </c>
      <c r="DB29" s="44">
        <f t="shared" si="51"/>
        <v>0</v>
      </c>
      <c r="DC29" s="44">
        <f t="shared" si="52"/>
        <v>0</v>
      </c>
      <c r="DD29" s="44">
        <f t="shared" si="53"/>
        <v>0</v>
      </c>
      <c r="DE29" s="44">
        <f t="shared" si="54"/>
        <v>0</v>
      </c>
      <c r="DF29" s="44"/>
      <c r="DG29" s="44" t="str">
        <f t="shared" si="55"/>
        <v/>
      </c>
      <c r="DH29" s="44" t="str">
        <f t="shared" si="55"/>
        <v/>
      </c>
      <c r="DI29" s="44" t="str">
        <f t="shared" si="55"/>
        <v/>
      </c>
      <c r="DJ29" s="44" t="str">
        <f t="shared" si="55"/>
        <v/>
      </c>
      <c r="DK29" s="44" t="str">
        <f t="shared" si="55"/>
        <v/>
      </c>
      <c r="DL29" s="44" t="str">
        <f t="shared" si="55"/>
        <v/>
      </c>
      <c r="DM29" s="44" t="str">
        <f t="shared" si="55"/>
        <v/>
      </c>
      <c r="DN29" s="44" t="str">
        <f t="shared" si="55"/>
        <v/>
      </c>
      <c r="DO29" s="44" t="str">
        <f t="shared" si="55"/>
        <v/>
      </c>
      <c r="DP29" s="44" t="str">
        <f t="shared" si="55"/>
        <v/>
      </c>
      <c r="DQ29" s="44" t="str">
        <f t="shared" si="55"/>
        <v/>
      </c>
      <c r="DR29" s="44" t="str">
        <f t="shared" si="55"/>
        <v/>
      </c>
      <c r="DS29" s="44" t="str">
        <f t="shared" si="55"/>
        <v/>
      </c>
      <c r="DT29" s="44" t="str">
        <f t="shared" si="55"/>
        <v/>
      </c>
      <c r="DU29" s="44" t="str">
        <f t="shared" si="55"/>
        <v/>
      </c>
      <c r="DV29" s="44" t="str">
        <f t="shared" si="55"/>
        <v/>
      </c>
      <c r="DW29" s="44" t="str">
        <f t="shared" si="59"/>
        <v/>
      </c>
      <c r="DX29" s="44" t="str">
        <f t="shared" si="59"/>
        <v/>
      </c>
      <c r="DY29" s="44" t="str">
        <f t="shared" si="59"/>
        <v/>
      </c>
      <c r="DZ29" s="44" t="str">
        <f t="shared" si="59"/>
        <v/>
      </c>
      <c r="EA29" s="44" t="str">
        <f t="shared" si="59"/>
        <v/>
      </c>
      <c r="EB29" s="44" t="str">
        <f t="shared" si="59"/>
        <v/>
      </c>
      <c r="EC29" s="44" t="str">
        <f t="shared" si="59"/>
        <v/>
      </c>
      <c r="ED29" s="44" t="str">
        <f t="shared" si="59"/>
        <v/>
      </c>
      <c r="EE29" s="44" t="str">
        <f t="shared" si="59"/>
        <v/>
      </c>
      <c r="EF29" s="44"/>
      <c r="EG29" s="44" t="str">
        <f t="shared" si="56"/>
        <v/>
      </c>
      <c r="EH29" s="44" t="str">
        <f t="shared" si="56"/>
        <v/>
      </c>
      <c r="EI29" s="44" t="str">
        <f t="shared" si="56"/>
        <v/>
      </c>
      <c r="EJ29" s="44" t="str">
        <f t="shared" si="56"/>
        <v/>
      </c>
      <c r="EK29" s="44" t="str">
        <f t="shared" si="56"/>
        <v/>
      </c>
      <c r="EL29" s="44" t="str">
        <f t="shared" si="56"/>
        <v/>
      </c>
      <c r="EM29" s="44" t="str">
        <f t="shared" si="56"/>
        <v/>
      </c>
      <c r="EN29" s="44" t="str">
        <f t="shared" si="56"/>
        <v/>
      </c>
      <c r="EO29" s="44" t="str">
        <f t="shared" si="56"/>
        <v/>
      </c>
      <c r="EP29" s="44" t="str">
        <f t="shared" si="56"/>
        <v/>
      </c>
      <c r="EQ29" s="44" t="str">
        <f t="shared" si="56"/>
        <v/>
      </c>
      <c r="ER29" s="44" t="str">
        <f t="shared" si="56"/>
        <v/>
      </c>
      <c r="ES29" s="44" t="str">
        <f t="shared" si="56"/>
        <v/>
      </c>
      <c r="ET29" s="44" t="str">
        <f t="shared" si="56"/>
        <v/>
      </c>
      <c r="EU29" s="44" t="str">
        <f t="shared" si="56"/>
        <v/>
      </c>
      <c r="EV29" s="44" t="str">
        <f t="shared" si="56"/>
        <v/>
      </c>
      <c r="EW29" s="44" t="str">
        <f t="shared" si="60"/>
        <v/>
      </c>
      <c r="EX29" s="44" t="str">
        <f t="shared" si="60"/>
        <v/>
      </c>
      <c r="EY29" s="44" t="str">
        <f t="shared" si="60"/>
        <v/>
      </c>
      <c r="EZ29" s="44" t="str">
        <f t="shared" si="60"/>
        <v/>
      </c>
      <c r="FA29" s="44" t="str">
        <f t="shared" si="60"/>
        <v/>
      </c>
      <c r="FB29" s="44" t="str">
        <f t="shared" si="60"/>
        <v/>
      </c>
      <c r="FC29" s="44" t="str">
        <f t="shared" si="60"/>
        <v/>
      </c>
      <c r="FD29" s="44" t="str">
        <f t="shared" si="60"/>
        <v/>
      </c>
      <c r="FE29" s="44" t="str">
        <f t="shared" si="60"/>
        <v/>
      </c>
      <c r="FF29" s="44"/>
      <c r="FG29" s="44" t="str">
        <f t="shared" si="57"/>
        <v xml:space="preserve">M. Aryo Galuh menunjukkan pemahaman dalam </v>
      </c>
      <c r="FH29" s="44"/>
      <c r="FI29" s="44"/>
      <c r="FJ29" s="44" t="str">
        <f t="shared" si="58"/>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148"/>
      <c r="G30" s="41"/>
      <c r="H30" s="148"/>
      <c r="I30" s="41"/>
      <c r="J30" s="148"/>
      <c r="K30" s="41"/>
      <c r="L30" s="148"/>
      <c r="M30" s="41"/>
      <c r="N30" s="148"/>
      <c r="O30" s="41"/>
      <c r="P30" s="148"/>
      <c r="Q30" s="41"/>
      <c r="R30" s="148"/>
      <c r="S30" s="41"/>
      <c r="T30" s="148"/>
      <c r="U30" s="41"/>
      <c r="V30" s="148"/>
      <c r="W30" s="41"/>
      <c r="X30" s="148"/>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3"/>
        <v xml:space="preserve">M. Facri Salim menunjukkan pemahaman dalam </v>
      </c>
      <c r="BD30" s="150" t="str">
        <f t="shared" si="4"/>
        <v xml:space="preserve">M. Facri Salim membutuhkan bimbingan dalam </v>
      </c>
      <c r="BE30" s="35"/>
      <c r="BF30" s="44"/>
      <c r="BG30" s="44">
        <f t="shared" si="5"/>
        <v>0</v>
      </c>
      <c r="BH30" s="44">
        <f t="shared" si="6"/>
        <v>0</v>
      </c>
      <c r="BI30" s="44">
        <f t="shared" si="7"/>
        <v>0</v>
      </c>
      <c r="BJ30" s="44">
        <f t="shared" si="8"/>
        <v>0</v>
      </c>
      <c r="BK30" s="44">
        <f t="shared" si="9"/>
        <v>0</v>
      </c>
      <c r="BL30" s="44">
        <f t="shared" si="10"/>
        <v>0</v>
      </c>
      <c r="BM30" s="44">
        <f t="shared" si="11"/>
        <v>0</v>
      </c>
      <c r="BN30" s="44">
        <f t="shared" si="12"/>
        <v>0</v>
      </c>
      <c r="BO30" s="44">
        <f t="shared" si="13"/>
        <v>0</v>
      </c>
      <c r="BP30" s="44">
        <f t="shared" si="14"/>
        <v>0</v>
      </c>
      <c r="BQ30" s="44">
        <f t="shared" si="15"/>
        <v>0</v>
      </c>
      <c r="BR30" s="44">
        <f t="shared" si="16"/>
        <v>0</v>
      </c>
      <c r="BS30" s="44">
        <f t="shared" si="17"/>
        <v>0</v>
      </c>
      <c r="BT30" s="44">
        <f t="shared" si="18"/>
        <v>0</v>
      </c>
      <c r="BU30" s="44">
        <f t="shared" si="19"/>
        <v>0</v>
      </c>
      <c r="BV30" s="44">
        <f t="shared" si="20"/>
        <v>0</v>
      </c>
      <c r="BW30" s="44">
        <f t="shared" si="21"/>
        <v>0</v>
      </c>
      <c r="BX30" s="44">
        <f t="shared" si="22"/>
        <v>0</v>
      </c>
      <c r="BY30" s="44">
        <f t="shared" si="23"/>
        <v>0</v>
      </c>
      <c r="BZ30" s="44">
        <f t="shared" si="24"/>
        <v>0</v>
      </c>
      <c r="CA30" s="44">
        <f t="shared" si="25"/>
        <v>0</v>
      </c>
      <c r="CB30" s="44">
        <f t="shared" si="26"/>
        <v>0</v>
      </c>
      <c r="CC30" s="44">
        <f t="shared" si="27"/>
        <v>0</v>
      </c>
      <c r="CD30" s="44">
        <f t="shared" si="28"/>
        <v>0</v>
      </c>
      <c r="CE30" s="44">
        <f t="shared" si="29"/>
        <v>0</v>
      </c>
      <c r="CF30" s="44"/>
      <c r="CG30" s="44">
        <f t="shared" si="30"/>
        <v>0</v>
      </c>
      <c r="CH30" s="44">
        <f t="shared" si="31"/>
        <v>0</v>
      </c>
      <c r="CI30" s="44">
        <f t="shared" si="32"/>
        <v>0</v>
      </c>
      <c r="CJ30" s="44">
        <f t="shared" si="33"/>
        <v>0</v>
      </c>
      <c r="CK30" s="44">
        <f t="shared" si="34"/>
        <v>0</v>
      </c>
      <c r="CL30" s="44">
        <f t="shared" si="35"/>
        <v>0</v>
      </c>
      <c r="CM30" s="44">
        <f t="shared" si="36"/>
        <v>0</v>
      </c>
      <c r="CN30" s="44">
        <f t="shared" si="37"/>
        <v>0</v>
      </c>
      <c r="CO30" s="44">
        <f t="shared" si="38"/>
        <v>0</v>
      </c>
      <c r="CP30" s="44">
        <f t="shared" si="39"/>
        <v>0</v>
      </c>
      <c r="CQ30" s="44">
        <f t="shared" si="40"/>
        <v>0</v>
      </c>
      <c r="CR30" s="44">
        <f t="shared" si="41"/>
        <v>0</v>
      </c>
      <c r="CS30" s="44">
        <f t="shared" si="42"/>
        <v>0</v>
      </c>
      <c r="CT30" s="44">
        <f t="shared" si="43"/>
        <v>0</v>
      </c>
      <c r="CU30" s="44">
        <f t="shared" si="44"/>
        <v>0</v>
      </c>
      <c r="CV30" s="44">
        <f t="shared" si="45"/>
        <v>0</v>
      </c>
      <c r="CW30" s="44">
        <f t="shared" si="46"/>
        <v>0</v>
      </c>
      <c r="CX30" s="44">
        <f t="shared" si="47"/>
        <v>0</v>
      </c>
      <c r="CY30" s="44">
        <f t="shared" si="48"/>
        <v>0</v>
      </c>
      <c r="CZ30" s="44">
        <f t="shared" si="49"/>
        <v>0</v>
      </c>
      <c r="DA30" s="44">
        <f t="shared" si="50"/>
        <v>0</v>
      </c>
      <c r="DB30" s="44">
        <f t="shared" si="51"/>
        <v>0</v>
      </c>
      <c r="DC30" s="44">
        <f t="shared" si="52"/>
        <v>0</v>
      </c>
      <c r="DD30" s="44">
        <f t="shared" si="53"/>
        <v>0</v>
      </c>
      <c r="DE30" s="44">
        <f t="shared" si="54"/>
        <v>0</v>
      </c>
      <c r="DF30" s="44"/>
      <c r="DG30" s="44" t="str">
        <f t="shared" si="55"/>
        <v/>
      </c>
      <c r="DH30" s="44" t="str">
        <f t="shared" si="55"/>
        <v/>
      </c>
      <c r="DI30" s="44" t="str">
        <f t="shared" si="55"/>
        <v/>
      </c>
      <c r="DJ30" s="44" t="str">
        <f t="shared" si="55"/>
        <v/>
      </c>
      <c r="DK30" s="44" t="str">
        <f t="shared" si="55"/>
        <v/>
      </c>
      <c r="DL30" s="44" t="str">
        <f t="shared" si="55"/>
        <v/>
      </c>
      <c r="DM30" s="44" t="str">
        <f t="shared" si="55"/>
        <v/>
      </c>
      <c r="DN30" s="44" t="str">
        <f t="shared" si="55"/>
        <v/>
      </c>
      <c r="DO30" s="44" t="str">
        <f t="shared" si="55"/>
        <v/>
      </c>
      <c r="DP30" s="44" t="str">
        <f t="shared" si="55"/>
        <v/>
      </c>
      <c r="DQ30" s="44" t="str">
        <f t="shared" si="55"/>
        <v/>
      </c>
      <c r="DR30" s="44" t="str">
        <f t="shared" si="55"/>
        <v/>
      </c>
      <c r="DS30" s="44" t="str">
        <f t="shared" si="55"/>
        <v/>
      </c>
      <c r="DT30" s="44" t="str">
        <f t="shared" si="55"/>
        <v/>
      </c>
      <c r="DU30" s="44" t="str">
        <f t="shared" si="55"/>
        <v/>
      </c>
      <c r="DV30" s="44" t="str">
        <f t="shared" si="55"/>
        <v/>
      </c>
      <c r="DW30" s="44" t="str">
        <f t="shared" si="59"/>
        <v/>
      </c>
      <c r="DX30" s="44" t="str">
        <f t="shared" si="59"/>
        <v/>
      </c>
      <c r="DY30" s="44" t="str">
        <f t="shared" si="59"/>
        <v/>
      </c>
      <c r="DZ30" s="44" t="str">
        <f t="shared" si="59"/>
        <v/>
      </c>
      <c r="EA30" s="44" t="str">
        <f t="shared" si="59"/>
        <v/>
      </c>
      <c r="EB30" s="44" t="str">
        <f t="shared" si="59"/>
        <v/>
      </c>
      <c r="EC30" s="44" t="str">
        <f t="shared" si="59"/>
        <v/>
      </c>
      <c r="ED30" s="44" t="str">
        <f t="shared" si="59"/>
        <v/>
      </c>
      <c r="EE30" s="44" t="str">
        <f t="shared" si="59"/>
        <v/>
      </c>
      <c r="EF30" s="44"/>
      <c r="EG30" s="44" t="str">
        <f t="shared" si="56"/>
        <v/>
      </c>
      <c r="EH30" s="44" t="str">
        <f t="shared" si="56"/>
        <v/>
      </c>
      <c r="EI30" s="44" t="str">
        <f t="shared" si="56"/>
        <v/>
      </c>
      <c r="EJ30" s="44" t="str">
        <f t="shared" si="56"/>
        <v/>
      </c>
      <c r="EK30" s="44" t="str">
        <f t="shared" si="56"/>
        <v/>
      </c>
      <c r="EL30" s="44" t="str">
        <f t="shared" si="56"/>
        <v/>
      </c>
      <c r="EM30" s="44" t="str">
        <f t="shared" si="56"/>
        <v/>
      </c>
      <c r="EN30" s="44" t="str">
        <f t="shared" si="56"/>
        <v/>
      </c>
      <c r="EO30" s="44" t="str">
        <f t="shared" si="56"/>
        <v/>
      </c>
      <c r="EP30" s="44" t="str">
        <f t="shared" si="56"/>
        <v/>
      </c>
      <c r="EQ30" s="44" t="str">
        <f t="shared" si="56"/>
        <v/>
      </c>
      <c r="ER30" s="44" t="str">
        <f t="shared" si="56"/>
        <v/>
      </c>
      <c r="ES30" s="44" t="str">
        <f t="shared" si="56"/>
        <v/>
      </c>
      <c r="ET30" s="44" t="str">
        <f t="shared" si="56"/>
        <v/>
      </c>
      <c r="EU30" s="44" t="str">
        <f t="shared" si="56"/>
        <v/>
      </c>
      <c r="EV30" s="44" t="str">
        <f t="shared" si="56"/>
        <v/>
      </c>
      <c r="EW30" s="44" t="str">
        <f t="shared" si="60"/>
        <v/>
      </c>
      <c r="EX30" s="44" t="str">
        <f t="shared" si="60"/>
        <v/>
      </c>
      <c r="EY30" s="44" t="str">
        <f t="shared" si="60"/>
        <v/>
      </c>
      <c r="EZ30" s="44" t="str">
        <f t="shared" si="60"/>
        <v/>
      </c>
      <c r="FA30" s="44" t="str">
        <f t="shared" si="60"/>
        <v/>
      </c>
      <c r="FB30" s="44" t="str">
        <f t="shared" si="60"/>
        <v/>
      </c>
      <c r="FC30" s="44" t="str">
        <f t="shared" si="60"/>
        <v/>
      </c>
      <c r="FD30" s="44" t="str">
        <f t="shared" si="60"/>
        <v/>
      </c>
      <c r="FE30" s="44" t="str">
        <f t="shared" si="60"/>
        <v/>
      </c>
      <c r="FF30" s="44"/>
      <c r="FG30" s="44" t="str">
        <f t="shared" si="57"/>
        <v xml:space="preserve">M. Facri Salim menunjukkan pemahaman dalam </v>
      </c>
      <c r="FH30" s="44"/>
      <c r="FI30" s="44"/>
      <c r="FJ30" s="44" t="str">
        <f t="shared" si="58"/>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148"/>
      <c r="G31" s="41"/>
      <c r="H31" s="148"/>
      <c r="I31" s="41"/>
      <c r="J31" s="148"/>
      <c r="K31" s="41"/>
      <c r="L31" s="148"/>
      <c r="M31" s="41"/>
      <c r="N31" s="148"/>
      <c r="O31" s="41"/>
      <c r="P31" s="148"/>
      <c r="Q31" s="41"/>
      <c r="R31" s="148"/>
      <c r="S31" s="41"/>
      <c r="T31" s="148"/>
      <c r="U31" s="41"/>
      <c r="V31" s="148"/>
      <c r="W31" s="41"/>
      <c r="X31" s="148"/>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3"/>
        <v xml:space="preserve">Ghaitsya Ataya Haura Riedy menunjukkan pemahaman dalam </v>
      </c>
      <c r="BD31" s="150" t="str">
        <f t="shared" si="4"/>
        <v xml:space="preserve">Ghaitsya Ataya Haura Riedy membutuhkan bimbingan dalam </v>
      </c>
      <c r="BE31" s="35"/>
      <c r="BF31" s="44"/>
      <c r="BG31" s="44">
        <f t="shared" si="5"/>
        <v>0</v>
      </c>
      <c r="BH31" s="44">
        <f t="shared" si="6"/>
        <v>0</v>
      </c>
      <c r="BI31" s="44">
        <f t="shared" si="7"/>
        <v>0</v>
      </c>
      <c r="BJ31" s="44">
        <f t="shared" si="8"/>
        <v>0</v>
      </c>
      <c r="BK31" s="44">
        <f t="shared" si="9"/>
        <v>0</v>
      </c>
      <c r="BL31" s="44">
        <f t="shared" si="10"/>
        <v>0</v>
      </c>
      <c r="BM31" s="44">
        <f t="shared" si="11"/>
        <v>0</v>
      </c>
      <c r="BN31" s="44">
        <f t="shared" si="12"/>
        <v>0</v>
      </c>
      <c r="BO31" s="44">
        <f t="shared" si="13"/>
        <v>0</v>
      </c>
      <c r="BP31" s="44">
        <f t="shared" si="14"/>
        <v>0</v>
      </c>
      <c r="BQ31" s="44">
        <f t="shared" si="15"/>
        <v>0</v>
      </c>
      <c r="BR31" s="44">
        <f t="shared" si="16"/>
        <v>0</v>
      </c>
      <c r="BS31" s="44">
        <f t="shared" si="17"/>
        <v>0</v>
      </c>
      <c r="BT31" s="44">
        <f t="shared" si="18"/>
        <v>0</v>
      </c>
      <c r="BU31" s="44">
        <f t="shared" si="19"/>
        <v>0</v>
      </c>
      <c r="BV31" s="44">
        <f t="shared" si="20"/>
        <v>0</v>
      </c>
      <c r="BW31" s="44">
        <f t="shared" si="21"/>
        <v>0</v>
      </c>
      <c r="BX31" s="44">
        <f t="shared" si="22"/>
        <v>0</v>
      </c>
      <c r="BY31" s="44">
        <f t="shared" si="23"/>
        <v>0</v>
      </c>
      <c r="BZ31" s="44">
        <f t="shared" si="24"/>
        <v>0</v>
      </c>
      <c r="CA31" s="44">
        <f t="shared" si="25"/>
        <v>0</v>
      </c>
      <c r="CB31" s="44">
        <f t="shared" si="26"/>
        <v>0</v>
      </c>
      <c r="CC31" s="44">
        <f t="shared" si="27"/>
        <v>0</v>
      </c>
      <c r="CD31" s="44">
        <f t="shared" si="28"/>
        <v>0</v>
      </c>
      <c r="CE31" s="44">
        <f t="shared" si="29"/>
        <v>0</v>
      </c>
      <c r="CF31" s="44"/>
      <c r="CG31" s="44">
        <f t="shared" si="30"/>
        <v>0</v>
      </c>
      <c r="CH31" s="44">
        <f t="shared" si="31"/>
        <v>0</v>
      </c>
      <c r="CI31" s="44">
        <f t="shared" si="32"/>
        <v>0</v>
      </c>
      <c r="CJ31" s="44">
        <f t="shared" si="33"/>
        <v>0</v>
      </c>
      <c r="CK31" s="44">
        <f t="shared" si="34"/>
        <v>0</v>
      </c>
      <c r="CL31" s="44">
        <f t="shared" si="35"/>
        <v>0</v>
      </c>
      <c r="CM31" s="44">
        <f t="shared" si="36"/>
        <v>0</v>
      </c>
      <c r="CN31" s="44">
        <f t="shared" si="37"/>
        <v>0</v>
      </c>
      <c r="CO31" s="44">
        <f t="shared" si="38"/>
        <v>0</v>
      </c>
      <c r="CP31" s="44">
        <f t="shared" si="39"/>
        <v>0</v>
      </c>
      <c r="CQ31" s="44">
        <f t="shared" si="40"/>
        <v>0</v>
      </c>
      <c r="CR31" s="44">
        <f t="shared" si="41"/>
        <v>0</v>
      </c>
      <c r="CS31" s="44">
        <f t="shared" si="42"/>
        <v>0</v>
      </c>
      <c r="CT31" s="44">
        <f t="shared" si="43"/>
        <v>0</v>
      </c>
      <c r="CU31" s="44">
        <f t="shared" si="44"/>
        <v>0</v>
      </c>
      <c r="CV31" s="44">
        <f t="shared" si="45"/>
        <v>0</v>
      </c>
      <c r="CW31" s="44">
        <f t="shared" si="46"/>
        <v>0</v>
      </c>
      <c r="CX31" s="44">
        <f t="shared" si="47"/>
        <v>0</v>
      </c>
      <c r="CY31" s="44">
        <f t="shared" si="48"/>
        <v>0</v>
      </c>
      <c r="CZ31" s="44">
        <f t="shared" si="49"/>
        <v>0</v>
      </c>
      <c r="DA31" s="44">
        <f t="shared" si="50"/>
        <v>0</v>
      </c>
      <c r="DB31" s="44">
        <f t="shared" si="51"/>
        <v>0</v>
      </c>
      <c r="DC31" s="44">
        <f t="shared" si="52"/>
        <v>0</v>
      </c>
      <c r="DD31" s="44">
        <f t="shared" si="53"/>
        <v>0</v>
      </c>
      <c r="DE31" s="44">
        <f t="shared" si="54"/>
        <v>0</v>
      </c>
      <c r="DF31" s="44"/>
      <c r="DG31" s="44" t="str">
        <f t="shared" si="55"/>
        <v/>
      </c>
      <c r="DH31" s="44" t="str">
        <f t="shared" si="55"/>
        <v/>
      </c>
      <c r="DI31" s="44" t="str">
        <f t="shared" si="55"/>
        <v/>
      </c>
      <c r="DJ31" s="44" t="str">
        <f t="shared" si="55"/>
        <v/>
      </c>
      <c r="DK31" s="44" t="str">
        <f t="shared" si="55"/>
        <v/>
      </c>
      <c r="DL31" s="44" t="str">
        <f t="shared" si="55"/>
        <v/>
      </c>
      <c r="DM31" s="44" t="str">
        <f t="shared" si="55"/>
        <v/>
      </c>
      <c r="DN31" s="44" t="str">
        <f t="shared" si="55"/>
        <v/>
      </c>
      <c r="DO31" s="44" t="str">
        <f t="shared" si="55"/>
        <v/>
      </c>
      <c r="DP31" s="44" t="str">
        <f t="shared" si="55"/>
        <v/>
      </c>
      <c r="DQ31" s="44" t="str">
        <f t="shared" si="55"/>
        <v/>
      </c>
      <c r="DR31" s="44" t="str">
        <f t="shared" si="55"/>
        <v/>
      </c>
      <c r="DS31" s="44" t="str">
        <f t="shared" si="55"/>
        <v/>
      </c>
      <c r="DT31" s="44" t="str">
        <f t="shared" si="55"/>
        <v/>
      </c>
      <c r="DU31" s="44" t="str">
        <f t="shared" si="55"/>
        <v/>
      </c>
      <c r="DV31" s="44" t="str">
        <f t="shared" si="55"/>
        <v/>
      </c>
      <c r="DW31" s="44" t="str">
        <f t="shared" si="59"/>
        <v/>
      </c>
      <c r="DX31" s="44" t="str">
        <f t="shared" si="59"/>
        <v/>
      </c>
      <c r="DY31" s="44" t="str">
        <f t="shared" si="59"/>
        <v/>
      </c>
      <c r="DZ31" s="44" t="str">
        <f t="shared" si="59"/>
        <v/>
      </c>
      <c r="EA31" s="44" t="str">
        <f t="shared" si="59"/>
        <v/>
      </c>
      <c r="EB31" s="44" t="str">
        <f t="shared" si="59"/>
        <v/>
      </c>
      <c r="EC31" s="44" t="str">
        <f t="shared" si="59"/>
        <v/>
      </c>
      <c r="ED31" s="44" t="str">
        <f t="shared" si="59"/>
        <v/>
      </c>
      <c r="EE31" s="44" t="str">
        <f t="shared" si="59"/>
        <v/>
      </c>
      <c r="EF31" s="44"/>
      <c r="EG31" s="44" t="str">
        <f t="shared" si="56"/>
        <v/>
      </c>
      <c r="EH31" s="44" t="str">
        <f t="shared" si="56"/>
        <v/>
      </c>
      <c r="EI31" s="44" t="str">
        <f t="shared" si="56"/>
        <v/>
      </c>
      <c r="EJ31" s="44" t="str">
        <f t="shared" si="56"/>
        <v/>
      </c>
      <c r="EK31" s="44" t="str">
        <f t="shared" si="56"/>
        <v/>
      </c>
      <c r="EL31" s="44" t="str">
        <f t="shared" si="56"/>
        <v/>
      </c>
      <c r="EM31" s="44" t="str">
        <f t="shared" si="56"/>
        <v/>
      </c>
      <c r="EN31" s="44" t="str">
        <f t="shared" si="56"/>
        <v/>
      </c>
      <c r="EO31" s="44" t="str">
        <f t="shared" si="56"/>
        <v/>
      </c>
      <c r="EP31" s="44" t="str">
        <f t="shared" si="56"/>
        <v/>
      </c>
      <c r="EQ31" s="44" t="str">
        <f t="shared" si="56"/>
        <v/>
      </c>
      <c r="ER31" s="44" t="str">
        <f t="shared" si="56"/>
        <v/>
      </c>
      <c r="ES31" s="44" t="str">
        <f t="shared" si="56"/>
        <v/>
      </c>
      <c r="ET31" s="44" t="str">
        <f t="shared" si="56"/>
        <v/>
      </c>
      <c r="EU31" s="44" t="str">
        <f t="shared" si="56"/>
        <v/>
      </c>
      <c r="EV31" s="44" t="str">
        <f t="shared" si="56"/>
        <v/>
      </c>
      <c r="EW31" s="44" t="str">
        <f t="shared" si="60"/>
        <v/>
      </c>
      <c r="EX31" s="44" t="str">
        <f t="shared" si="60"/>
        <v/>
      </c>
      <c r="EY31" s="44" t="str">
        <f t="shared" si="60"/>
        <v/>
      </c>
      <c r="EZ31" s="44" t="str">
        <f t="shared" si="60"/>
        <v/>
      </c>
      <c r="FA31" s="44" t="str">
        <f t="shared" si="60"/>
        <v/>
      </c>
      <c r="FB31" s="44" t="str">
        <f t="shared" si="60"/>
        <v/>
      </c>
      <c r="FC31" s="44" t="str">
        <f t="shared" si="60"/>
        <v/>
      </c>
      <c r="FD31" s="44" t="str">
        <f t="shared" si="60"/>
        <v/>
      </c>
      <c r="FE31" s="44" t="str">
        <f t="shared" si="60"/>
        <v/>
      </c>
      <c r="FF31" s="44"/>
      <c r="FG31" s="44" t="str">
        <f t="shared" si="57"/>
        <v xml:space="preserve">Ghaitsya Ataya Haura Riedy menunjukkan pemahaman dalam </v>
      </c>
      <c r="FH31" s="44"/>
      <c r="FI31" s="44"/>
      <c r="FJ31" s="44" t="str">
        <f t="shared" si="58"/>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148"/>
      <c r="G32" s="41"/>
      <c r="H32" s="148"/>
      <c r="I32" s="41"/>
      <c r="J32" s="148"/>
      <c r="K32" s="41"/>
      <c r="L32" s="148"/>
      <c r="M32" s="41"/>
      <c r="N32" s="148"/>
      <c r="O32" s="41"/>
      <c r="P32" s="148"/>
      <c r="Q32" s="41"/>
      <c r="R32" s="148"/>
      <c r="S32" s="41"/>
      <c r="T32" s="148"/>
      <c r="U32" s="41"/>
      <c r="V32" s="148"/>
      <c r="W32" s="41"/>
      <c r="X32" s="148"/>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3"/>
        <v xml:space="preserve">Muhammad Hamdani. D menunjukkan pemahaman dalam </v>
      </c>
      <c r="BD32" s="150" t="str">
        <f t="shared" si="4"/>
        <v xml:space="preserve">Muhammad Hamdani. D membutuhkan bimbingan dalam </v>
      </c>
      <c r="BE32" s="35"/>
      <c r="BF32" s="44"/>
      <c r="BG32" s="44">
        <f t="shared" si="5"/>
        <v>0</v>
      </c>
      <c r="BH32" s="44">
        <f t="shared" si="6"/>
        <v>0</v>
      </c>
      <c r="BI32" s="44">
        <f t="shared" si="7"/>
        <v>0</v>
      </c>
      <c r="BJ32" s="44">
        <f t="shared" si="8"/>
        <v>0</v>
      </c>
      <c r="BK32" s="44">
        <f t="shared" si="9"/>
        <v>0</v>
      </c>
      <c r="BL32" s="44">
        <f t="shared" si="10"/>
        <v>0</v>
      </c>
      <c r="BM32" s="44">
        <f t="shared" si="11"/>
        <v>0</v>
      </c>
      <c r="BN32" s="44">
        <f t="shared" si="12"/>
        <v>0</v>
      </c>
      <c r="BO32" s="44">
        <f t="shared" si="13"/>
        <v>0</v>
      </c>
      <c r="BP32" s="44">
        <f t="shared" si="14"/>
        <v>0</v>
      </c>
      <c r="BQ32" s="44">
        <f t="shared" si="15"/>
        <v>0</v>
      </c>
      <c r="BR32" s="44">
        <f t="shared" si="16"/>
        <v>0</v>
      </c>
      <c r="BS32" s="44">
        <f t="shared" si="17"/>
        <v>0</v>
      </c>
      <c r="BT32" s="44">
        <f t="shared" si="18"/>
        <v>0</v>
      </c>
      <c r="BU32" s="44">
        <f t="shared" si="19"/>
        <v>0</v>
      </c>
      <c r="BV32" s="44">
        <f t="shared" si="20"/>
        <v>0</v>
      </c>
      <c r="BW32" s="44">
        <f t="shared" si="21"/>
        <v>0</v>
      </c>
      <c r="BX32" s="44">
        <f t="shared" si="22"/>
        <v>0</v>
      </c>
      <c r="BY32" s="44">
        <f t="shared" si="23"/>
        <v>0</v>
      </c>
      <c r="BZ32" s="44">
        <f t="shared" si="24"/>
        <v>0</v>
      </c>
      <c r="CA32" s="44">
        <f t="shared" si="25"/>
        <v>0</v>
      </c>
      <c r="CB32" s="44">
        <f t="shared" si="26"/>
        <v>0</v>
      </c>
      <c r="CC32" s="44">
        <f t="shared" si="27"/>
        <v>0</v>
      </c>
      <c r="CD32" s="44">
        <f t="shared" si="28"/>
        <v>0</v>
      </c>
      <c r="CE32" s="44">
        <f t="shared" si="29"/>
        <v>0</v>
      </c>
      <c r="CF32" s="44"/>
      <c r="CG32" s="44">
        <f t="shared" si="30"/>
        <v>0</v>
      </c>
      <c r="CH32" s="44">
        <f t="shared" si="31"/>
        <v>0</v>
      </c>
      <c r="CI32" s="44">
        <f t="shared" si="32"/>
        <v>0</v>
      </c>
      <c r="CJ32" s="44">
        <f t="shared" si="33"/>
        <v>0</v>
      </c>
      <c r="CK32" s="44">
        <f t="shared" si="34"/>
        <v>0</v>
      </c>
      <c r="CL32" s="44">
        <f t="shared" si="35"/>
        <v>0</v>
      </c>
      <c r="CM32" s="44">
        <f t="shared" si="36"/>
        <v>0</v>
      </c>
      <c r="CN32" s="44">
        <f t="shared" si="37"/>
        <v>0</v>
      </c>
      <c r="CO32" s="44">
        <f t="shared" si="38"/>
        <v>0</v>
      </c>
      <c r="CP32" s="44">
        <f t="shared" si="39"/>
        <v>0</v>
      </c>
      <c r="CQ32" s="44">
        <f t="shared" si="40"/>
        <v>0</v>
      </c>
      <c r="CR32" s="44">
        <f t="shared" si="41"/>
        <v>0</v>
      </c>
      <c r="CS32" s="44">
        <f t="shared" si="42"/>
        <v>0</v>
      </c>
      <c r="CT32" s="44">
        <f t="shared" si="43"/>
        <v>0</v>
      </c>
      <c r="CU32" s="44">
        <f t="shared" si="44"/>
        <v>0</v>
      </c>
      <c r="CV32" s="44">
        <f t="shared" si="45"/>
        <v>0</v>
      </c>
      <c r="CW32" s="44">
        <f t="shared" si="46"/>
        <v>0</v>
      </c>
      <c r="CX32" s="44">
        <f t="shared" si="47"/>
        <v>0</v>
      </c>
      <c r="CY32" s="44">
        <f t="shared" si="48"/>
        <v>0</v>
      </c>
      <c r="CZ32" s="44">
        <f t="shared" si="49"/>
        <v>0</v>
      </c>
      <c r="DA32" s="44">
        <f t="shared" si="50"/>
        <v>0</v>
      </c>
      <c r="DB32" s="44">
        <f t="shared" si="51"/>
        <v>0</v>
      </c>
      <c r="DC32" s="44">
        <f t="shared" si="52"/>
        <v>0</v>
      </c>
      <c r="DD32" s="44">
        <f t="shared" si="53"/>
        <v>0</v>
      </c>
      <c r="DE32" s="44">
        <f t="shared" si="54"/>
        <v>0</v>
      </c>
      <c r="DF32" s="44"/>
      <c r="DG32" s="44" t="str">
        <f t="shared" si="55"/>
        <v/>
      </c>
      <c r="DH32" s="44" t="str">
        <f t="shared" si="55"/>
        <v/>
      </c>
      <c r="DI32" s="44" t="str">
        <f t="shared" si="55"/>
        <v/>
      </c>
      <c r="DJ32" s="44" t="str">
        <f t="shared" si="55"/>
        <v/>
      </c>
      <c r="DK32" s="44" t="str">
        <f t="shared" si="55"/>
        <v/>
      </c>
      <c r="DL32" s="44" t="str">
        <f t="shared" si="55"/>
        <v/>
      </c>
      <c r="DM32" s="44" t="str">
        <f t="shared" si="55"/>
        <v/>
      </c>
      <c r="DN32" s="44" t="str">
        <f t="shared" si="55"/>
        <v/>
      </c>
      <c r="DO32" s="44" t="str">
        <f t="shared" si="55"/>
        <v/>
      </c>
      <c r="DP32" s="44" t="str">
        <f t="shared" si="55"/>
        <v/>
      </c>
      <c r="DQ32" s="44" t="str">
        <f t="shared" si="55"/>
        <v/>
      </c>
      <c r="DR32" s="44" t="str">
        <f t="shared" si="55"/>
        <v/>
      </c>
      <c r="DS32" s="44" t="str">
        <f t="shared" si="55"/>
        <v/>
      </c>
      <c r="DT32" s="44" t="str">
        <f t="shared" si="55"/>
        <v/>
      </c>
      <c r="DU32" s="44" t="str">
        <f t="shared" si="55"/>
        <v/>
      </c>
      <c r="DV32" s="44" t="str">
        <f t="shared" si="55"/>
        <v/>
      </c>
      <c r="DW32" s="44" t="str">
        <f t="shared" si="59"/>
        <v/>
      </c>
      <c r="DX32" s="44" t="str">
        <f t="shared" si="59"/>
        <v/>
      </c>
      <c r="DY32" s="44" t="str">
        <f t="shared" si="59"/>
        <v/>
      </c>
      <c r="DZ32" s="44" t="str">
        <f t="shared" si="59"/>
        <v/>
      </c>
      <c r="EA32" s="44" t="str">
        <f t="shared" si="59"/>
        <v/>
      </c>
      <c r="EB32" s="44" t="str">
        <f t="shared" si="59"/>
        <v/>
      </c>
      <c r="EC32" s="44" t="str">
        <f t="shared" si="59"/>
        <v/>
      </c>
      <c r="ED32" s="44" t="str">
        <f t="shared" si="59"/>
        <v/>
      </c>
      <c r="EE32" s="44" t="str">
        <f t="shared" si="59"/>
        <v/>
      </c>
      <c r="EF32" s="44"/>
      <c r="EG32" s="44" t="str">
        <f t="shared" si="56"/>
        <v/>
      </c>
      <c r="EH32" s="44" t="str">
        <f t="shared" si="56"/>
        <v/>
      </c>
      <c r="EI32" s="44" t="str">
        <f t="shared" si="56"/>
        <v/>
      </c>
      <c r="EJ32" s="44" t="str">
        <f t="shared" si="56"/>
        <v/>
      </c>
      <c r="EK32" s="44" t="str">
        <f t="shared" si="56"/>
        <v/>
      </c>
      <c r="EL32" s="44" t="str">
        <f t="shared" si="56"/>
        <v/>
      </c>
      <c r="EM32" s="44" t="str">
        <f t="shared" si="56"/>
        <v/>
      </c>
      <c r="EN32" s="44" t="str">
        <f t="shared" si="56"/>
        <v/>
      </c>
      <c r="EO32" s="44" t="str">
        <f t="shared" si="56"/>
        <v/>
      </c>
      <c r="EP32" s="44" t="str">
        <f t="shared" si="56"/>
        <v/>
      </c>
      <c r="EQ32" s="44" t="str">
        <f t="shared" si="56"/>
        <v/>
      </c>
      <c r="ER32" s="44" t="str">
        <f t="shared" si="56"/>
        <v/>
      </c>
      <c r="ES32" s="44" t="str">
        <f t="shared" si="56"/>
        <v/>
      </c>
      <c r="ET32" s="44" t="str">
        <f t="shared" si="56"/>
        <v/>
      </c>
      <c r="EU32" s="44" t="str">
        <f t="shared" si="56"/>
        <v/>
      </c>
      <c r="EV32" s="44" t="str">
        <f t="shared" si="56"/>
        <v/>
      </c>
      <c r="EW32" s="44" t="str">
        <f t="shared" si="60"/>
        <v/>
      </c>
      <c r="EX32" s="44" t="str">
        <f t="shared" si="60"/>
        <v/>
      </c>
      <c r="EY32" s="44" t="str">
        <f t="shared" si="60"/>
        <v/>
      </c>
      <c r="EZ32" s="44" t="str">
        <f t="shared" si="60"/>
        <v/>
      </c>
      <c r="FA32" s="44" t="str">
        <f t="shared" si="60"/>
        <v/>
      </c>
      <c r="FB32" s="44" t="str">
        <f t="shared" si="60"/>
        <v/>
      </c>
      <c r="FC32" s="44" t="str">
        <f t="shared" si="60"/>
        <v/>
      </c>
      <c r="FD32" s="44" t="str">
        <f t="shared" si="60"/>
        <v/>
      </c>
      <c r="FE32" s="44" t="str">
        <f t="shared" si="60"/>
        <v/>
      </c>
      <c r="FF32" s="44"/>
      <c r="FG32" s="44" t="str">
        <f t="shared" si="57"/>
        <v xml:space="preserve">Muhammad Hamdani. D menunjukkan pemahaman dalam </v>
      </c>
      <c r="FH32" s="44"/>
      <c r="FI32" s="44"/>
      <c r="FJ32" s="44" t="str">
        <f t="shared" si="58"/>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148"/>
      <c r="G33" s="41"/>
      <c r="H33" s="148"/>
      <c r="I33" s="41"/>
      <c r="J33" s="148"/>
      <c r="K33" s="41"/>
      <c r="L33" s="148"/>
      <c r="M33" s="41"/>
      <c r="N33" s="148"/>
      <c r="O33" s="41"/>
      <c r="P33" s="148"/>
      <c r="Q33" s="41"/>
      <c r="R33" s="148"/>
      <c r="S33" s="41"/>
      <c r="T33" s="148"/>
      <c r="U33" s="41"/>
      <c r="V33" s="148"/>
      <c r="W33" s="41"/>
      <c r="X33" s="148"/>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3"/>
        <v xml:space="preserve">Muhammad Rasyid menunjukkan pemahaman dalam </v>
      </c>
      <c r="BD33" s="150" t="str">
        <f t="shared" si="4"/>
        <v xml:space="preserve">Muhammad Rasyid membutuhkan bimbingan dalam </v>
      </c>
      <c r="BE33" s="35"/>
      <c r="BF33" s="44"/>
      <c r="BG33" s="44">
        <f t="shared" si="5"/>
        <v>0</v>
      </c>
      <c r="BH33" s="44">
        <f t="shared" si="6"/>
        <v>0</v>
      </c>
      <c r="BI33" s="44">
        <f t="shared" si="7"/>
        <v>0</v>
      </c>
      <c r="BJ33" s="44">
        <f t="shared" si="8"/>
        <v>0</v>
      </c>
      <c r="BK33" s="44">
        <f t="shared" si="9"/>
        <v>0</v>
      </c>
      <c r="BL33" s="44">
        <f t="shared" si="10"/>
        <v>0</v>
      </c>
      <c r="BM33" s="44">
        <f t="shared" si="11"/>
        <v>0</v>
      </c>
      <c r="BN33" s="44">
        <f t="shared" si="12"/>
        <v>0</v>
      </c>
      <c r="BO33" s="44">
        <f t="shared" si="13"/>
        <v>0</v>
      </c>
      <c r="BP33" s="44">
        <f t="shared" si="14"/>
        <v>0</v>
      </c>
      <c r="BQ33" s="44">
        <f t="shared" si="15"/>
        <v>0</v>
      </c>
      <c r="BR33" s="44">
        <f t="shared" si="16"/>
        <v>0</v>
      </c>
      <c r="BS33" s="44">
        <f t="shared" si="17"/>
        <v>0</v>
      </c>
      <c r="BT33" s="44">
        <f t="shared" si="18"/>
        <v>0</v>
      </c>
      <c r="BU33" s="44">
        <f t="shared" si="19"/>
        <v>0</v>
      </c>
      <c r="BV33" s="44">
        <f t="shared" si="20"/>
        <v>0</v>
      </c>
      <c r="BW33" s="44">
        <f t="shared" si="21"/>
        <v>0</v>
      </c>
      <c r="BX33" s="44">
        <f t="shared" si="22"/>
        <v>0</v>
      </c>
      <c r="BY33" s="44">
        <f t="shared" si="23"/>
        <v>0</v>
      </c>
      <c r="BZ33" s="44">
        <f t="shared" si="24"/>
        <v>0</v>
      </c>
      <c r="CA33" s="44">
        <f t="shared" si="25"/>
        <v>0</v>
      </c>
      <c r="CB33" s="44">
        <f t="shared" si="26"/>
        <v>0</v>
      </c>
      <c r="CC33" s="44">
        <f t="shared" si="27"/>
        <v>0</v>
      </c>
      <c r="CD33" s="44">
        <f t="shared" si="28"/>
        <v>0</v>
      </c>
      <c r="CE33" s="44">
        <f t="shared" si="29"/>
        <v>0</v>
      </c>
      <c r="CF33" s="44"/>
      <c r="CG33" s="44">
        <f t="shared" si="30"/>
        <v>0</v>
      </c>
      <c r="CH33" s="44">
        <f t="shared" si="31"/>
        <v>0</v>
      </c>
      <c r="CI33" s="44">
        <f t="shared" si="32"/>
        <v>0</v>
      </c>
      <c r="CJ33" s="44">
        <f t="shared" si="33"/>
        <v>0</v>
      </c>
      <c r="CK33" s="44">
        <f t="shared" si="34"/>
        <v>0</v>
      </c>
      <c r="CL33" s="44">
        <f t="shared" si="35"/>
        <v>0</v>
      </c>
      <c r="CM33" s="44">
        <f t="shared" si="36"/>
        <v>0</v>
      </c>
      <c r="CN33" s="44">
        <f t="shared" si="37"/>
        <v>0</v>
      </c>
      <c r="CO33" s="44">
        <f t="shared" si="38"/>
        <v>0</v>
      </c>
      <c r="CP33" s="44">
        <f t="shared" si="39"/>
        <v>0</v>
      </c>
      <c r="CQ33" s="44">
        <f t="shared" si="40"/>
        <v>0</v>
      </c>
      <c r="CR33" s="44">
        <f t="shared" si="41"/>
        <v>0</v>
      </c>
      <c r="CS33" s="44">
        <f t="shared" si="42"/>
        <v>0</v>
      </c>
      <c r="CT33" s="44">
        <f t="shared" si="43"/>
        <v>0</v>
      </c>
      <c r="CU33" s="44">
        <f t="shared" si="44"/>
        <v>0</v>
      </c>
      <c r="CV33" s="44">
        <f t="shared" si="45"/>
        <v>0</v>
      </c>
      <c r="CW33" s="44">
        <f t="shared" si="46"/>
        <v>0</v>
      </c>
      <c r="CX33" s="44">
        <f t="shared" si="47"/>
        <v>0</v>
      </c>
      <c r="CY33" s="44">
        <f t="shared" si="48"/>
        <v>0</v>
      </c>
      <c r="CZ33" s="44">
        <f t="shared" si="49"/>
        <v>0</v>
      </c>
      <c r="DA33" s="44">
        <f t="shared" si="50"/>
        <v>0</v>
      </c>
      <c r="DB33" s="44">
        <f t="shared" si="51"/>
        <v>0</v>
      </c>
      <c r="DC33" s="44">
        <f t="shared" si="52"/>
        <v>0</v>
      </c>
      <c r="DD33" s="44">
        <f t="shared" si="53"/>
        <v>0</v>
      </c>
      <c r="DE33" s="44">
        <f t="shared" si="54"/>
        <v>0</v>
      </c>
      <c r="DF33" s="44"/>
      <c r="DG33" s="44" t="str">
        <f t="shared" si="55"/>
        <v/>
      </c>
      <c r="DH33" s="44" t="str">
        <f t="shared" si="55"/>
        <v/>
      </c>
      <c r="DI33" s="44" t="str">
        <f t="shared" si="55"/>
        <v/>
      </c>
      <c r="DJ33" s="44" t="str">
        <f t="shared" si="55"/>
        <v/>
      </c>
      <c r="DK33" s="44" t="str">
        <f t="shared" si="55"/>
        <v/>
      </c>
      <c r="DL33" s="44" t="str">
        <f t="shared" si="55"/>
        <v/>
      </c>
      <c r="DM33" s="44" t="str">
        <f t="shared" si="55"/>
        <v/>
      </c>
      <c r="DN33" s="44" t="str">
        <f t="shared" si="55"/>
        <v/>
      </c>
      <c r="DO33" s="44" t="str">
        <f t="shared" si="55"/>
        <v/>
      </c>
      <c r="DP33" s="44" t="str">
        <f t="shared" si="55"/>
        <v/>
      </c>
      <c r="DQ33" s="44" t="str">
        <f t="shared" si="55"/>
        <v/>
      </c>
      <c r="DR33" s="44" t="str">
        <f t="shared" si="55"/>
        <v/>
      </c>
      <c r="DS33" s="44" t="str">
        <f t="shared" si="55"/>
        <v/>
      </c>
      <c r="DT33" s="44" t="str">
        <f t="shared" si="55"/>
        <v/>
      </c>
      <c r="DU33" s="44" t="str">
        <f t="shared" si="55"/>
        <v/>
      </c>
      <c r="DV33" s="44" t="str">
        <f t="shared" si="55"/>
        <v/>
      </c>
      <c r="DW33" s="44" t="str">
        <f t="shared" si="59"/>
        <v/>
      </c>
      <c r="DX33" s="44" t="str">
        <f t="shared" si="59"/>
        <v/>
      </c>
      <c r="DY33" s="44" t="str">
        <f t="shared" si="59"/>
        <v/>
      </c>
      <c r="DZ33" s="44" t="str">
        <f t="shared" si="59"/>
        <v/>
      </c>
      <c r="EA33" s="44" t="str">
        <f t="shared" si="59"/>
        <v/>
      </c>
      <c r="EB33" s="44" t="str">
        <f t="shared" si="59"/>
        <v/>
      </c>
      <c r="EC33" s="44" t="str">
        <f t="shared" si="59"/>
        <v/>
      </c>
      <c r="ED33" s="44" t="str">
        <f t="shared" si="59"/>
        <v/>
      </c>
      <c r="EE33" s="44" t="str">
        <f t="shared" si="59"/>
        <v/>
      </c>
      <c r="EF33" s="44"/>
      <c r="EG33" s="44" t="str">
        <f t="shared" si="56"/>
        <v/>
      </c>
      <c r="EH33" s="44" t="str">
        <f t="shared" si="56"/>
        <v/>
      </c>
      <c r="EI33" s="44" t="str">
        <f t="shared" si="56"/>
        <v/>
      </c>
      <c r="EJ33" s="44" t="str">
        <f t="shared" si="56"/>
        <v/>
      </c>
      <c r="EK33" s="44" t="str">
        <f t="shared" si="56"/>
        <v/>
      </c>
      <c r="EL33" s="44" t="str">
        <f t="shared" si="56"/>
        <v/>
      </c>
      <c r="EM33" s="44" t="str">
        <f t="shared" si="56"/>
        <v/>
      </c>
      <c r="EN33" s="44" t="str">
        <f t="shared" si="56"/>
        <v/>
      </c>
      <c r="EO33" s="44" t="str">
        <f t="shared" si="56"/>
        <v/>
      </c>
      <c r="EP33" s="44" t="str">
        <f t="shared" si="56"/>
        <v/>
      </c>
      <c r="EQ33" s="44" t="str">
        <f t="shared" si="56"/>
        <v/>
      </c>
      <c r="ER33" s="44" t="str">
        <f t="shared" si="56"/>
        <v/>
      </c>
      <c r="ES33" s="44" t="str">
        <f t="shared" si="56"/>
        <v/>
      </c>
      <c r="ET33" s="44" t="str">
        <f t="shared" si="56"/>
        <v/>
      </c>
      <c r="EU33" s="44" t="str">
        <f t="shared" si="56"/>
        <v/>
      </c>
      <c r="EV33" s="44" t="str">
        <f t="shared" si="56"/>
        <v/>
      </c>
      <c r="EW33" s="44" t="str">
        <f t="shared" si="60"/>
        <v/>
      </c>
      <c r="EX33" s="44" t="str">
        <f t="shared" si="60"/>
        <v/>
      </c>
      <c r="EY33" s="44" t="str">
        <f t="shared" si="60"/>
        <v/>
      </c>
      <c r="EZ33" s="44" t="str">
        <f t="shared" si="60"/>
        <v/>
      </c>
      <c r="FA33" s="44" t="str">
        <f t="shared" si="60"/>
        <v/>
      </c>
      <c r="FB33" s="44" t="str">
        <f t="shared" si="60"/>
        <v/>
      </c>
      <c r="FC33" s="44" t="str">
        <f t="shared" si="60"/>
        <v/>
      </c>
      <c r="FD33" s="44" t="str">
        <f t="shared" si="60"/>
        <v/>
      </c>
      <c r="FE33" s="44" t="str">
        <f t="shared" si="60"/>
        <v/>
      </c>
      <c r="FF33" s="44"/>
      <c r="FG33" s="44" t="str">
        <f t="shared" si="57"/>
        <v xml:space="preserve">Muhammad Rasyid menunjukkan pemahaman dalam </v>
      </c>
      <c r="FH33" s="44"/>
      <c r="FI33" s="44"/>
      <c r="FJ33" s="44" t="str">
        <f t="shared" si="58"/>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148"/>
      <c r="G34" s="41"/>
      <c r="H34" s="148"/>
      <c r="I34" s="41"/>
      <c r="J34" s="148"/>
      <c r="K34" s="41"/>
      <c r="L34" s="148"/>
      <c r="M34" s="41"/>
      <c r="N34" s="148"/>
      <c r="O34" s="41"/>
      <c r="P34" s="148"/>
      <c r="Q34" s="41"/>
      <c r="R34" s="148"/>
      <c r="S34" s="41"/>
      <c r="T34" s="148"/>
      <c r="U34" s="41"/>
      <c r="V34" s="148"/>
      <c r="W34" s="41"/>
      <c r="X34" s="148"/>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3"/>
        <v xml:space="preserve">Raja Arhavis Moralis Akbar menunjukkan pemahaman dalam </v>
      </c>
      <c r="BD34" s="150" t="str">
        <f t="shared" si="4"/>
        <v xml:space="preserve">Raja Arhavis Moralis Akbar membutuhkan bimbingan dalam </v>
      </c>
      <c r="BE34" s="35"/>
      <c r="BF34" s="44"/>
      <c r="BG34" s="44">
        <f t="shared" si="5"/>
        <v>0</v>
      </c>
      <c r="BH34" s="44">
        <f t="shared" si="6"/>
        <v>0</v>
      </c>
      <c r="BI34" s="44">
        <f t="shared" si="7"/>
        <v>0</v>
      </c>
      <c r="BJ34" s="44">
        <f t="shared" si="8"/>
        <v>0</v>
      </c>
      <c r="BK34" s="44">
        <f t="shared" si="9"/>
        <v>0</v>
      </c>
      <c r="BL34" s="44">
        <f t="shared" si="10"/>
        <v>0</v>
      </c>
      <c r="BM34" s="44">
        <f t="shared" si="11"/>
        <v>0</v>
      </c>
      <c r="BN34" s="44">
        <f t="shared" si="12"/>
        <v>0</v>
      </c>
      <c r="BO34" s="44">
        <f t="shared" si="13"/>
        <v>0</v>
      </c>
      <c r="BP34" s="44">
        <f t="shared" si="14"/>
        <v>0</v>
      </c>
      <c r="BQ34" s="44">
        <f t="shared" si="15"/>
        <v>0</v>
      </c>
      <c r="BR34" s="44">
        <f t="shared" si="16"/>
        <v>0</v>
      </c>
      <c r="BS34" s="44">
        <f t="shared" si="17"/>
        <v>0</v>
      </c>
      <c r="BT34" s="44">
        <f t="shared" si="18"/>
        <v>0</v>
      </c>
      <c r="BU34" s="44">
        <f t="shared" si="19"/>
        <v>0</v>
      </c>
      <c r="BV34" s="44">
        <f t="shared" si="20"/>
        <v>0</v>
      </c>
      <c r="BW34" s="44">
        <f t="shared" si="21"/>
        <v>0</v>
      </c>
      <c r="BX34" s="44">
        <f t="shared" si="22"/>
        <v>0</v>
      </c>
      <c r="BY34" s="44">
        <f t="shared" si="23"/>
        <v>0</v>
      </c>
      <c r="BZ34" s="44">
        <f t="shared" si="24"/>
        <v>0</v>
      </c>
      <c r="CA34" s="44">
        <f t="shared" si="25"/>
        <v>0</v>
      </c>
      <c r="CB34" s="44">
        <f t="shared" si="26"/>
        <v>0</v>
      </c>
      <c r="CC34" s="44">
        <f t="shared" si="27"/>
        <v>0</v>
      </c>
      <c r="CD34" s="44">
        <f t="shared" si="28"/>
        <v>0</v>
      </c>
      <c r="CE34" s="44">
        <f t="shared" si="29"/>
        <v>0</v>
      </c>
      <c r="CF34" s="44"/>
      <c r="CG34" s="44">
        <f t="shared" si="30"/>
        <v>0</v>
      </c>
      <c r="CH34" s="44">
        <f t="shared" si="31"/>
        <v>0</v>
      </c>
      <c r="CI34" s="44">
        <f t="shared" si="32"/>
        <v>0</v>
      </c>
      <c r="CJ34" s="44">
        <f t="shared" si="33"/>
        <v>0</v>
      </c>
      <c r="CK34" s="44">
        <f t="shared" si="34"/>
        <v>0</v>
      </c>
      <c r="CL34" s="44">
        <f t="shared" si="35"/>
        <v>0</v>
      </c>
      <c r="CM34" s="44">
        <f t="shared" si="36"/>
        <v>0</v>
      </c>
      <c r="CN34" s="44">
        <f t="shared" si="37"/>
        <v>0</v>
      </c>
      <c r="CO34" s="44">
        <f t="shared" si="38"/>
        <v>0</v>
      </c>
      <c r="CP34" s="44">
        <f t="shared" si="39"/>
        <v>0</v>
      </c>
      <c r="CQ34" s="44">
        <f t="shared" si="40"/>
        <v>0</v>
      </c>
      <c r="CR34" s="44">
        <f t="shared" si="41"/>
        <v>0</v>
      </c>
      <c r="CS34" s="44">
        <f t="shared" si="42"/>
        <v>0</v>
      </c>
      <c r="CT34" s="44">
        <f t="shared" si="43"/>
        <v>0</v>
      </c>
      <c r="CU34" s="44">
        <f t="shared" si="44"/>
        <v>0</v>
      </c>
      <c r="CV34" s="44">
        <f t="shared" si="45"/>
        <v>0</v>
      </c>
      <c r="CW34" s="44">
        <f t="shared" si="46"/>
        <v>0</v>
      </c>
      <c r="CX34" s="44">
        <f t="shared" si="47"/>
        <v>0</v>
      </c>
      <c r="CY34" s="44">
        <f t="shared" si="48"/>
        <v>0</v>
      </c>
      <c r="CZ34" s="44">
        <f t="shared" si="49"/>
        <v>0</v>
      </c>
      <c r="DA34" s="44">
        <f t="shared" si="50"/>
        <v>0</v>
      </c>
      <c r="DB34" s="44">
        <f t="shared" si="51"/>
        <v>0</v>
      </c>
      <c r="DC34" s="44">
        <f t="shared" si="52"/>
        <v>0</v>
      </c>
      <c r="DD34" s="44">
        <f t="shared" si="53"/>
        <v>0</v>
      </c>
      <c r="DE34" s="44">
        <f t="shared" si="54"/>
        <v>0</v>
      </c>
      <c r="DF34" s="44"/>
      <c r="DG34" s="44" t="str">
        <f t="shared" si="55"/>
        <v/>
      </c>
      <c r="DH34" s="44" t="str">
        <f t="shared" si="55"/>
        <v/>
      </c>
      <c r="DI34" s="44" t="str">
        <f t="shared" si="55"/>
        <v/>
      </c>
      <c r="DJ34" s="44" t="str">
        <f t="shared" si="55"/>
        <v/>
      </c>
      <c r="DK34" s="44" t="str">
        <f t="shared" si="55"/>
        <v/>
      </c>
      <c r="DL34" s="44" t="str">
        <f t="shared" si="55"/>
        <v/>
      </c>
      <c r="DM34" s="44" t="str">
        <f t="shared" si="55"/>
        <v/>
      </c>
      <c r="DN34" s="44" t="str">
        <f t="shared" si="55"/>
        <v/>
      </c>
      <c r="DO34" s="44" t="str">
        <f t="shared" si="55"/>
        <v/>
      </c>
      <c r="DP34" s="44" t="str">
        <f t="shared" si="55"/>
        <v/>
      </c>
      <c r="DQ34" s="44" t="str">
        <f t="shared" si="55"/>
        <v/>
      </c>
      <c r="DR34" s="44" t="str">
        <f t="shared" si="55"/>
        <v/>
      </c>
      <c r="DS34" s="44" t="str">
        <f t="shared" si="55"/>
        <v/>
      </c>
      <c r="DT34" s="44" t="str">
        <f t="shared" si="55"/>
        <v/>
      </c>
      <c r="DU34" s="44" t="str">
        <f t="shared" si="55"/>
        <v/>
      </c>
      <c r="DV34" s="44" t="str">
        <f t="shared" si="55"/>
        <v/>
      </c>
      <c r="DW34" s="44" t="str">
        <f t="shared" si="59"/>
        <v/>
      </c>
      <c r="DX34" s="44" t="str">
        <f t="shared" si="59"/>
        <v/>
      </c>
      <c r="DY34" s="44" t="str">
        <f t="shared" si="59"/>
        <v/>
      </c>
      <c r="DZ34" s="44" t="str">
        <f t="shared" si="59"/>
        <v/>
      </c>
      <c r="EA34" s="44" t="str">
        <f t="shared" si="59"/>
        <v/>
      </c>
      <c r="EB34" s="44" t="str">
        <f t="shared" si="59"/>
        <v/>
      </c>
      <c r="EC34" s="44" t="str">
        <f t="shared" si="59"/>
        <v/>
      </c>
      <c r="ED34" s="44" t="str">
        <f t="shared" si="59"/>
        <v/>
      </c>
      <c r="EE34" s="44" t="str">
        <f t="shared" si="59"/>
        <v/>
      </c>
      <c r="EF34" s="44"/>
      <c r="EG34" s="44" t="str">
        <f t="shared" si="56"/>
        <v/>
      </c>
      <c r="EH34" s="44" t="str">
        <f t="shared" si="56"/>
        <v/>
      </c>
      <c r="EI34" s="44" t="str">
        <f t="shared" si="56"/>
        <v/>
      </c>
      <c r="EJ34" s="44" t="str">
        <f t="shared" si="56"/>
        <v/>
      </c>
      <c r="EK34" s="44" t="str">
        <f t="shared" si="56"/>
        <v/>
      </c>
      <c r="EL34" s="44" t="str">
        <f t="shared" si="56"/>
        <v/>
      </c>
      <c r="EM34" s="44" t="str">
        <f t="shared" si="56"/>
        <v/>
      </c>
      <c r="EN34" s="44" t="str">
        <f t="shared" si="56"/>
        <v/>
      </c>
      <c r="EO34" s="44" t="str">
        <f t="shared" si="56"/>
        <v/>
      </c>
      <c r="EP34" s="44" t="str">
        <f t="shared" si="56"/>
        <v/>
      </c>
      <c r="EQ34" s="44" t="str">
        <f t="shared" si="56"/>
        <v/>
      </c>
      <c r="ER34" s="44" t="str">
        <f t="shared" si="56"/>
        <v/>
      </c>
      <c r="ES34" s="44" t="str">
        <f t="shared" si="56"/>
        <v/>
      </c>
      <c r="ET34" s="44" t="str">
        <f t="shared" si="56"/>
        <v/>
      </c>
      <c r="EU34" s="44" t="str">
        <f t="shared" si="56"/>
        <v/>
      </c>
      <c r="EV34" s="44" t="str">
        <f t="shared" si="56"/>
        <v/>
      </c>
      <c r="EW34" s="44" t="str">
        <f t="shared" si="60"/>
        <v/>
      </c>
      <c r="EX34" s="44" t="str">
        <f t="shared" si="60"/>
        <v/>
      </c>
      <c r="EY34" s="44" t="str">
        <f t="shared" si="60"/>
        <v/>
      </c>
      <c r="EZ34" s="44" t="str">
        <f t="shared" si="60"/>
        <v/>
      </c>
      <c r="FA34" s="44" t="str">
        <f t="shared" si="60"/>
        <v/>
      </c>
      <c r="FB34" s="44" t="str">
        <f t="shared" si="60"/>
        <v/>
      </c>
      <c r="FC34" s="44" t="str">
        <f t="shared" si="60"/>
        <v/>
      </c>
      <c r="FD34" s="44" t="str">
        <f t="shared" si="60"/>
        <v/>
      </c>
      <c r="FE34" s="44" t="str">
        <f t="shared" si="60"/>
        <v/>
      </c>
      <c r="FF34" s="44"/>
      <c r="FG34" s="44" t="str">
        <f t="shared" si="57"/>
        <v xml:space="preserve">Raja Arhavis Moralis Akbar menunjukkan pemahaman dalam </v>
      </c>
      <c r="FH34" s="44"/>
      <c r="FI34" s="44"/>
      <c r="FJ34" s="44" t="str">
        <f t="shared" si="58"/>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148"/>
      <c r="G35" s="41"/>
      <c r="H35" s="148"/>
      <c r="I35" s="41"/>
      <c r="J35" s="148"/>
      <c r="K35" s="41"/>
      <c r="L35" s="148"/>
      <c r="M35" s="41"/>
      <c r="N35" s="148"/>
      <c r="O35" s="41"/>
      <c r="P35" s="148"/>
      <c r="Q35" s="41"/>
      <c r="R35" s="148"/>
      <c r="S35" s="41"/>
      <c r="T35" s="148"/>
      <c r="U35" s="41"/>
      <c r="V35" s="148"/>
      <c r="W35" s="41"/>
      <c r="X35" s="148"/>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3"/>
        <v xml:space="preserve">Revan Aljisri menunjukkan pemahaman dalam </v>
      </c>
      <c r="BD35" s="150" t="str">
        <f t="shared" si="4"/>
        <v xml:space="preserve">Revan Aljisri membutuhkan bimbingan dalam </v>
      </c>
      <c r="BE35" s="35"/>
      <c r="BF35" s="44"/>
      <c r="BG35" s="44">
        <f t="shared" si="5"/>
        <v>0</v>
      </c>
      <c r="BH35" s="44">
        <f t="shared" si="6"/>
        <v>0</v>
      </c>
      <c r="BI35" s="44">
        <f t="shared" si="7"/>
        <v>0</v>
      </c>
      <c r="BJ35" s="44">
        <f t="shared" si="8"/>
        <v>0</v>
      </c>
      <c r="BK35" s="44">
        <f t="shared" si="9"/>
        <v>0</v>
      </c>
      <c r="BL35" s="44">
        <f t="shared" si="10"/>
        <v>0</v>
      </c>
      <c r="BM35" s="44">
        <f t="shared" si="11"/>
        <v>0</v>
      </c>
      <c r="BN35" s="44">
        <f t="shared" si="12"/>
        <v>0</v>
      </c>
      <c r="BO35" s="44">
        <f t="shared" si="13"/>
        <v>0</v>
      </c>
      <c r="BP35" s="44">
        <f t="shared" si="14"/>
        <v>0</v>
      </c>
      <c r="BQ35" s="44">
        <f t="shared" si="15"/>
        <v>0</v>
      </c>
      <c r="BR35" s="44">
        <f t="shared" si="16"/>
        <v>0</v>
      </c>
      <c r="BS35" s="44">
        <f t="shared" si="17"/>
        <v>0</v>
      </c>
      <c r="BT35" s="44">
        <f t="shared" si="18"/>
        <v>0</v>
      </c>
      <c r="BU35" s="44">
        <f t="shared" si="19"/>
        <v>0</v>
      </c>
      <c r="BV35" s="44">
        <f t="shared" si="20"/>
        <v>0</v>
      </c>
      <c r="BW35" s="44">
        <f t="shared" si="21"/>
        <v>0</v>
      </c>
      <c r="BX35" s="44">
        <f t="shared" si="22"/>
        <v>0</v>
      </c>
      <c r="BY35" s="44">
        <f t="shared" si="23"/>
        <v>0</v>
      </c>
      <c r="BZ35" s="44">
        <f t="shared" si="24"/>
        <v>0</v>
      </c>
      <c r="CA35" s="44">
        <f t="shared" si="25"/>
        <v>0</v>
      </c>
      <c r="CB35" s="44">
        <f t="shared" si="26"/>
        <v>0</v>
      </c>
      <c r="CC35" s="44">
        <f t="shared" si="27"/>
        <v>0</v>
      </c>
      <c r="CD35" s="44">
        <f t="shared" si="28"/>
        <v>0</v>
      </c>
      <c r="CE35" s="44">
        <f t="shared" si="29"/>
        <v>0</v>
      </c>
      <c r="CF35" s="44"/>
      <c r="CG35" s="44">
        <f t="shared" si="30"/>
        <v>0</v>
      </c>
      <c r="CH35" s="44">
        <f t="shared" si="31"/>
        <v>0</v>
      </c>
      <c r="CI35" s="44">
        <f t="shared" si="32"/>
        <v>0</v>
      </c>
      <c r="CJ35" s="44">
        <f t="shared" si="33"/>
        <v>0</v>
      </c>
      <c r="CK35" s="44">
        <f t="shared" si="34"/>
        <v>0</v>
      </c>
      <c r="CL35" s="44">
        <f t="shared" si="35"/>
        <v>0</v>
      </c>
      <c r="CM35" s="44">
        <f t="shared" si="36"/>
        <v>0</v>
      </c>
      <c r="CN35" s="44">
        <f t="shared" si="37"/>
        <v>0</v>
      </c>
      <c r="CO35" s="44">
        <f t="shared" si="38"/>
        <v>0</v>
      </c>
      <c r="CP35" s="44">
        <f t="shared" si="39"/>
        <v>0</v>
      </c>
      <c r="CQ35" s="44">
        <f t="shared" si="40"/>
        <v>0</v>
      </c>
      <c r="CR35" s="44">
        <f t="shared" si="41"/>
        <v>0</v>
      </c>
      <c r="CS35" s="44">
        <f t="shared" si="42"/>
        <v>0</v>
      </c>
      <c r="CT35" s="44">
        <f t="shared" si="43"/>
        <v>0</v>
      </c>
      <c r="CU35" s="44">
        <f t="shared" si="44"/>
        <v>0</v>
      </c>
      <c r="CV35" s="44">
        <f t="shared" si="45"/>
        <v>0</v>
      </c>
      <c r="CW35" s="44">
        <f t="shared" si="46"/>
        <v>0</v>
      </c>
      <c r="CX35" s="44">
        <f t="shared" si="47"/>
        <v>0</v>
      </c>
      <c r="CY35" s="44">
        <f t="shared" si="48"/>
        <v>0</v>
      </c>
      <c r="CZ35" s="44">
        <f t="shared" si="49"/>
        <v>0</v>
      </c>
      <c r="DA35" s="44">
        <f t="shared" si="50"/>
        <v>0</v>
      </c>
      <c r="DB35" s="44">
        <f t="shared" si="51"/>
        <v>0</v>
      </c>
      <c r="DC35" s="44">
        <f t="shared" si="52"/>
        <v>0</v>
      </c>
      <c r="DD35" s="44">
        <f t="shared" si="53"/>
        <v>0</v>
      </c>
      <c r="DE35" s="44">
        <f t="shared" si="54"/>
        <v>0</v>
      </c>
      <c r="DF35" s="44"/>
      <c r="DG35" s="44" t="str">
        <f t="shared" si="55"/>
        <v/>
      </c>
      <c r="DH35" s="44" t="str">
        <f t="shared" si="55"/>
        <v/>
      </c>
      <c r="DI35" s="44" t="str">
        <f t="shared" si="55"/>
        <v/>
      </c>
      <c r="DJ35" s="44" t="str">
        <f t="shared" si="55"/>
        <v/>
      </c>
      <c r="DK35" s="44" t="str">
        <f t="shared" si="55"/>
        <v/>
      </c>
      <c r="DL35" s="44" t="str">
        <f t="shared" si="55"/>
        <v/>
      </c>
      <c r="DM35" s="44" t="str">
        <f t="shared" si="55"/>
        <v/>
      </c>
      <c r="DN35" s="44" t="str">
        <f t="shared" si="55"/>
        <v/>
      </c>
      <c r="DO35" s="44" t="str">
        <f t="shared" si="55"/>
        <v/>
      </c>
      <c r="DP35" s="44" t="str">
        <f t="shared" si="55"/>
        <v/>
      </c>
      <c r="DQ35" s="44" t="str">
        <f t="shared" si="55"/>
        <v/>
      </c>
      <c r="DR35" s="44" t="str">
        <f t="shared" si="55"/>
        <v/>
      </c>
      <c r="DS35" s="44" t="str">
        <f t="shared" si="55"/>
        <v/>
      </c>
      <c r="DT35" s="44" t="str">
        <f t="shared" si="55"/>
        <v/>
      </c>
      <c r="DU35" s="44" t="str">
        <f t="shared" si="55"/>
        <v/>
      </c>
      <c r="DV35" s="44" t="str">
        <f t="shared" si="55"/>
        <v/>
      </c>
      <c r="DW35" s="44" t="str">
        <f t="shared" si="59"/>
        <v/>
      </c>
      <c r="DX35" s="44" t="str">
        <f t="shared" si="59"/>
        <v/>
      </c>
      <c r="DY35" s="44" t="str">
        <f t="shared" si="59"/>
        <v/>
      </c>
      <c r="DZ35" s="44" t="str">
        <f t="shared" si="59"/>
        <v/>
      </c>
      <c r="EA35" s="44" t="str">
        <f t="shared" si="59"/>
        <v/>
      </c>
      <c r="EB35" s="44" t="str">
        <f t="shared" si="59"/>
        <v/>
      </c>
      <c r="EC35" s="44" t="str">
        <f t="shared" si="59"/>
        <v/>
      </c>
      <c r="ED35" s="44" t="str">
        <f t="shared" si="59"/>
        <v/>
      </c>
      <c r="EE35" s="44" t="str">
        <f t="shared" si="59"/>
        <v/>
      </c>
      <c r="EF35" s="44"/>
      <c r="EG35" s="44" t="str">
        <f t="shared" si="56"/>
        <v/>
      </c>
      <c r="EH35" s="44" t="str">
        <f t="shared" si="56"/>
        <v/>
      </c>
      <c r="EI35" s="44" t="str">
        <f t="shared" si="56"/>
        <v/>
      </c>
      <c r="EJ35" s="44" t="str">
        <f t="shared" si="56"/>
        <v/>
      </c>
      <c r="EK35" s="44" t="str">
        <f t="shared" si="56"/>
        <v/>
      </c>
      <c r="EL35" s="44" t="str">
        <f t="shared" si="56"/>
        <v/>
      </c>
      <c r="EM35" s="44" t="str">
        <f t="shared" si="56"/>
        <v/>
      </c>
      <c r="EN35" s="44" t="str">
        <f t="shared" si="56"/>
        <v/>
      </c>
      <c r="EO35" s="44" t="str">
        <f t="shared" si="56"/>
        <v/>
      </c>
      <c r="EP35" s="44" t="str">
        <f t="shared" si="56"/>
        <v/>
      </c>
      <c r="EQ35" s="44" t="str">
        <f t="shared" si="56"/>
        <v/>
      </c>
      <c r="ER35" s="44" t="str">
        <f t="shared" si="56"/>
        <v/>
      </c>
      <c r="ES35" s="44" t="str">
        <f t="shared" si="56"/>
        <v/>
      </c>
      <c r="ET35" s="44" t="str">
        <f t="shared" si="56"/>
        <v/>
      </c>
      <c r="EU35" s="44" t="str">
        <f t="shared" si="56"/>
        <v/>
      </c>
      <c r="EV35" s="44" t="str">
        <f t="shared" si="56"/>
        <v/>
      </c>
      <c r="EW35" s="44" t="str">
        <f t="shared" si="60"/>
        <v/>
      </c>
      <c r="EX35" s="44" t="str">
        <f t="shared" si="60"/>
        <v/>
      </c>
      <c r="EY35" s="44" t="str">
        <f t="shared" si="60"/>
        <v/>
      </c>
      <c r="EZ35" s="44" t="str">
        <f t="shared" si="60"/>
        <v/>
      </c>
      <c r="FA35" s="44" t="str">
        <f t="shared" si="60"/>
        <v/>
      </c>
      <c r="FB35" s="44" t="str">
        <f t="shared" si="60"/>
        <v/>
      </c>
      <c r="FC35" s="44" t="str">
        <f t="shared" si="60"/>
        <v/>
      </c>
      <c r="FD35" s="44" t="str">
        <f t="shared" si="60"/>
        <v/>
      </c>
      <c r="FE35" s="44" t="str">
        <f t="shared" si="60"/>
        <v/>
      </c>
      <c r="FF35" s="44"/>
      <c r="FG35" s="44" t="str">
        <f t="shared" si="57"/>
        <v xml:space="preserve">Revan Aljisri menunjukkan pemahaman dalam </v>
      </c>
      <c r="FH35" s="44"/>
      <c r="FI35" s="44"/>
      <c r="FJ35" s="44" t="str">
        <f t="shared" si="58"/>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148"/>
      <c r="G36" s="41"/>
      <c r="H36" s="148"/>
      <c r="I36" s="41"/>
      <c r="J36" s="148"/>
      <c r="K36" s="41"/>
      <c r="L36" s="148"/>
      <c r="M36" s="41"/>
      <c r="N36" s="148"/>
      <c r="O36" s="41"/>
      <c r="P36" s="148"/>
      <c r="Q36" s="41"/>
      <c r="R36" s="148"/>
      <c r="S36" s="41"/>
      <c r="T36" s="148"/>
      <c r="U36" s="41"/>
      <c r="V36" s="148"/>
      <c r="W36" s="41"/>
      <c r="X36" s="148"/>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3"/>
        <v xml:space="preserve">Shakira Ramadhani menunjukkan pemahaman dalam </v>
      </c>
      <c r="BD36" s="150" t="str">
        <f t="shared" si="4"/>
        <v xml:space="preserve">Shakira Ramadhani membutuhkan bimbingan dalam </v>
      </c>
      <c r="BE36" s="35"/>
      <c r="BF36" s="44"/>
      <c r="BG36" s="44">
        <f t="shared" si="5"/>
        <v>0</v>
      </c>
      <c r="BH36" s="44">
        <f t="shared" si="6"/>
        <v>0</v>
      </c>
      <c r="BI36" s="44">
        <f t="shared" si="7"/>
        <v>0</v>
      </c>
      <c r="BJ36" s="44">
        <f t="shared" si="8"/>
        <v>0</v>
      </c>
      <c r="BK36" s="44">
        <f t="shared" si="9"/>
        <v>0</v>
      </c>
      <c r="BL36" s="44">
        <f t="shared" si="10"/>
        <v>0</v>
      </c>
      <c r="BM36" s="44">
        <f t="shared" si="11"/>
        <v>0</v>
      </c>
      <c r="BN36" s="44">
        <f t="shared" si="12"/>
        <v>0</v>
      </c>
      <c r="BO36" s="44">
        <f t="shared" si="13"/>
        <v>0</v>
      </c>
      <c r="BP36" s="44">
        <f t="shared" si="14"/>
        <v>0</v>
      </c>
      <c r="BQ36" s="44">
        <f t="shared" si="15"/>
        <v>0</v>
      </c>
      <c r="BR36" s="44">
        <f t="shared" si="16"/>
        <v>0</v>
      </c>
      <c r="BS36" s="44">
        <f t="shared" si="17"/>
        <v>0</v>
      </c>
      <c r="BT36" s="44">
        <f t="shared" si="18"/>
        <v>0</v>
      </c>
      <c r="BU36" s="44">
        <f t="shared" si="19"/>
        <v>0</v>
      </c>
      <c r="BV36" s="44">
        <f t="shared" si="20"/>
        <v>0</v>
      </c>
      <c r="BW36" s="44">
        <f t="shared" si="21"/>
        <v>0</v>
      </c>
      <c r="BX36" s="44">
        <f t="shared" si="22"/>
        <v>0</v>
      </c>
      <c r="BY36" s="44">
        <f t="shared" si="23"/>
        <v>0</v>
      </c>
      <c r="BZ36" s="44">
        <f t="shared" si="24"/>
        <v>0</v>
      </c>
      <c r="CA36" s="44">
        <f t="shared" si="25"/>
        <v>0</v>
      </c>
      <c r="CB36" s="44">
        <f t="shared" si="26"/>
        <v>0</v>
      </c>
      <c r="CC36" s="44">
        <f t="shared" si="27"/>
        <v>0</v>
      </c>
      <c r="CD36" s="44">
        <f t="shared" si="28"/>
        <v>0</v>
      </c>
      <c r="CE36" s="44">
        <f t="shared" si="29"/>
        <v>0</v>
      </c>
      <c r="CF36" s="44"/>
      <c r="CG36" s="44">
        <f t="shared" si="30"/>
        <v>0</v>
      </c>
      <c r="CH36" s="44">
        <f t="shared" si="31"/>
        <v>0</v>
      </c>
      <c r="CI36" s="44">
        <f t="shared" si="32"/>
        <v>0</v>
      </c>
      <c r="CJ36" s="44">
        <f t="shared" si="33"/>
        <v>0</v>
      </c>
      <c r="CK36" s="44">
        <f t="shared" si="34"/>
        <v>0</v>
      </c>
      <c r="CL36" s="44">
        <f t="shared" si="35"/>
        <v>0</v>
      </c>
      <c r="CM36" s="44">
        <f t="shared" si="36"/>
        <v>0</v>
      </c>
      <c r="CN36" s="44">
        <f t="shared" si="37"/>
        <v>0</v>
      </c>
      <c r="CO36" s="44">
        <f t="shared" si="38"/>
        <v>0</v>
      </c>
      <c r="CP36" s="44">
        <f t="shared" si="39"/>
        <v>0</v>
      </c>
      <c r="CQ36" s="44">
        <f t="shared" si="40"/>
        <v>0</v>
      </c>
      <c r="CR36" s="44">
        <f t="shared" si="41"/>
        <v>0</v>
      </c>
      <c r="CS36" s="44">
        <f t="shared" si="42"/>
        <v>0</v>
      </c>
      <c r="CT36" s="44">
        <f t="shared" si="43"/>
        <v>0</v>
      </c>
      <c r="CU36" s="44">
        <f t="shared" si="44"/>
        <v>0</v>
      </c>
      <c r="CV36" s="44">
        <f t="shared" si="45"/>
        <v>0</v>
      </c>
      <c r="CW36" s="44">
        <f t="shared" si="46"/>
        <v>0</v>
      </c>
      <c r="CX36" s="44">
        <f t="shared" si="47"/>
        <v>0</v>
      </c>
      <c r="CY36" s="44">
        <f t="shared" si="48"/>
        <v>0</v>
      </c>
      <c r="CZ36" s="44">
        <f t="shared" si="49"/>
        <v>0</v>
      </c>
      <c r="DA36" s="44">
        <f t="shared" si="50"/>
        <v>0</v>
      </c>
      <c r="DB36" s="44">
        <f t="shared" si="51"/>
        <v>0</v>
      </c>
      <c r="DC36" s="44">
        <f t="shared" si="52"/>
        <v>0</v>
      </c>
      <c r="DD36" s="44">
        <f t="shared" si="53"/>
        <v>0</v>
      </c>
      <c r="DE36" s="44">
        <f t="shared" si="54"/>
        <v>0</v>
      </c>
      <c r="DF36" s="44"/>
      <c r="DG36" s="44" t="str">
        <f t="shared" si="55"/>
        <v/>
      </c>
      <c r="DH36" s="44" t="str">
        <f t="shared" si="55"/>
        <v/>
      </c>
      <c r="DI36" s="44" t="str">
        <f t="shared" si="55"/>
        <v/>
      </c>
      <c r="DJ36" s="44" t="str">
        <f t="shared" si="55"/>
        <v/>
      </c>
      <c r="DK36" s="44" t="str">
        <f t="shared" si="55"/>
        <v/>
      </c>
      <c r="DL36" s="44" t="str">
        <f t="shared" si="55"/>
        <v/>
      </c>
      <c r="DM36" s="44" t="str">
        <f t="shared" si="55"/>
        <v/>
      </c>
      <c r="DN36" s="44" t="str">
        <f t="shared" si="55"/>
        <v/>
      </c>
      <c r="DO36" s="44" t="str">
        <f t="shared" si="55"/>
        <v/>
      </c>
      <c r="DP36" s="44" t="str">
        <f t="shared" si="55"/>
        <v/>
      </c>
      <c r="DQ36" s="44" t="str">
        <f t="shared" si="55"/>
        <v/>
      </c>
      <c r="DR36" s="44" t="str">
        <f t="shared" si="55"/>
        <v/>
      </c>
      <c r="DS36" s="44" t="str">
        <f t="shared" si="55"/>
        <v/>
      </c>
      <c r="DT36" s="44" t="str">
        <f t="shared" si="55"/>
        <v/>
      </c>
      <c r="DU36" s="44" t="str">
        <f t="shared" si="55"/>
        <v/>
      </c>
      <c r="DV36" s="44" t="str">
        <f t="shared" si="55"/>
        <v/>
      </c>
      <c r="DW36" s="44" t="str">
        <f t="shared" si="59"/>
        <v/>
      </c>
      <c r="DX36" s="44" t="str">
        <f t="shared" si="59"/>
        <v/>
      </c>
      <c r="DY36" s="44" t="str">
        <f t="shared" si="59"/>
        <v/>
      </c>
      <c r="DZ36" s="44" t="str">
        <f t="shared" si="59"/>
        <v/>
      </c>
      <c r="EA36" s="44" t="str">
        <f t="shared" si="59"/>
        <v/>
      </c>
      <c r="EB36" s="44" t="str">
        <f t="shared" si="59"/>
        <v/>
      </c>
      <c r="EC36" s="44" t="str">
        <f t="shared" si="59"/>
        <v/>
      </c>
      <c r="ED36" s="44" t="str">
        <f t="shared" si="59"/>
        <v/>
      </c>
      <c r="EE36" s="44" t="str">
        <f t="shared" si="59"/>
        <v/>
      </c>
      <c r="EF36" s="44"/>
      <c r="EG36" s="44" t="str">
        <f t="shared" si="56"/>
        <v/>
      </c>
      <c r="EH36" s="44" t="str">
        <f t="shared" si="56"/>
        <v/>
      </c>
      <c r="EI36" s="44" t="str">
        <f t="shared" si="56"/>
        <v/>
      </c>
      <c r="EJ36" s="44" t="str">
        <f t="shared" si="56"/>
        <v/>
      </c>
      <c r="EK36" s="44" t="str">
        <f t="shared" si="56"/>
        <v/>
      </c>
      <c r="EL36" s="44" t="str">
        <f t="shared" si="56"/>
        <v/>
      </c>
      <c r="EM36" s="44" t="str">
        <f t="shared" si="56"/>
        <v/>
      </c>
      <c r="EN36" s="44" t="str">
        <f t="shared" si="56"/>
        <v/>
      </c>
      <c r="EO36" s="44" t="str">
        <f t="shared" si="56"/>
        <v/>
      </c>
      <c r="EP36" s="44" t="str">
        <f t="shared" si="56"/>
        <v/>
      </c>
      <c r="EQ36" s="44" t="str">
        <f t="shared" si="56"/>
        <v/>
      </c>
      <c r="ER36" s="44" t="str">
        <f t="shared" si="56"/>
        <v/>
      </c>
      <c r="ES36" s="44" t="str">
        <f t="shared" si="56"/>
        <v/>
      </c>
      <c r="ET36" s="44" t="str">
        <f t="shared" si="56"/>
        <v/>
      </c>
      <c r="EU36" s="44" t="str">
        <f t="shared" si="56"/>
        <v/>
      </c>
      <c r="EV36" s="44" t="str">
        <f t="shared" si="56"/>
        <v/>
      </c>
      <c r="EW36" s="44" t="str">
        <f t="shared" si="60"/>
        <v/>
      </c>
      <c r="EX36" s="44" t="str">
        <f t="shared" si="60"/>
        <v/>
      </c>
      <c r="EY36" s="44" t="str">
        <f t="shared" si="60"/>
        <v/>
      </c>
      <c r="EZ36" s="44" t="str">
        <f t="shared" si="60"/>
        <v/>
      </c>
      <c r="FA36" s="44" t="str">
        <f t="shared" si="60"/>
        <v/>
      </c>
      <c r="FB36" s="44" t="str">
        <f t="shared" si="60"/>
        <v/>
      </c>
      <c r="FC36" s="44" t="str">
        <f t="shared" si="60"/>
        <v/>
      </c>
      <c r="FD36" s="44" t="str">
        <f t="shared" si="60"/>
        <v/>
      </c>
      <c r="FE36" s="44" t="str">
        <f t="shared" si="60"/>
        <v/>
      </c>
      <c r="FF36" s="44"/>
      <c r="FG36" s="44" t="str">
        <f t="shared" si="57"/>
        <v xml:space="preserve">Shakira Ramadhani menunjukkan pemahaman dalam </v>
      </c>
      <c r="FH36" s="44"/>
      <c r="FI36" s="44"/>
      <c r="FJ36" s="44" t="str">
        <f t="shared" si="58"/>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148"/>
      <c r="G37" s="41"/>
      <c r="H37" s="148"/>
      <c r="I37" s="41"/>
      <c r="J37" s="148"/>
      <c r="K37" s="41"/>
      <c r="L37" s="148"/>
      <c r="M37" s="41"/>
      <c r="N37" s="148"/>
      <c r="O37" s="41"/>
      <c r="P37" s="148"/>
      <c r="Q37" s="41"/>
      <c r="R37" s="148"/>
      <c r="S37" s="41"/>
      <c r="T37" s="148"/>
      <c r="U37" s="41"/>
      <c r="V37" s="148"/>
      <c r="W37" s="41"/>
      <c r="X37" s="148"/>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3"/>
        <v xml:space="preserve">Zafif Al Syathir menunjukkan pemahaman dalam </v>
      </c>
      <c r="BD37" s="150" t="str">
        <f t="shared" si="4"/>
        <v xml:space="preserve">Zafif Al Syathir membutuhkan bimbingan dalam </v>
      </c>
      <c r="BE37" s="35"/>
      <c r="BF37" s="44"/>
      <c r="BG37" s="44">
        <f t="shared" si="5"/>
        <v>0</v>
      </c>
      <c r="BH37" s="44">
        <f t="shared" si="6"/>
        <v>0</v>
      </c>
      <c r="BI37" s="44">
        <f t="shared" si="7"/>
        <v>0</v>
      </c>
      <c r="BJ37" s="44">
        <f t="shared" si="8"/>
        <v>0</v>
      </c>
      <c r="BK37" s="44">
        <f t="shared" si="9"/>
        <v>0</v>
      </c>
      <c r="BL37" s="44">
        <f t="shared" si="10"/>
        <v>0</v>
      </c>
      <c r="BM37" s="44">
        <f t="shared" si="11"/>
        <v>0</v>
      </c>
      <c r="BN37" s="44">
        <f t="shared" si="12"/>
        <v>0</v>
      </c>
      <c r="BO37" s="44">
        <f t="shared" si="13"/>
        <v>0</v>
      </c>
      <c r="BP37" s="44">
        <f t="shared" si="14"/>
        <v>0</v>
      </c>
      <c r="BQ37" s="44">
        <f t="shared" si="15"/>
        <v>0</v>
      </c>
      <c r="BR37" s="44">
        <f t="shared" si="16"/>
        <v>0</v>
      </c>
      <c r="BS37" s="44">
        <f t="shared" si="17"/>
        <v>0</v>
      </c>
      <c r="BT37" s="44">
        <f t="shared" si="18"/>
        <v>0</v>
      </c>
      <c r="BU37" s="44">
        <f t="shared" si="19"/>
        <v>0</v>
      </c>
      <c r="BV37" s="44">
        <f t="shared" si="20"/>
        <v>0</v>
      </c>
      <c r="BW37" s="44">
        <f t="shared" si="21"/>
        <v>0</v>
      </c>
      <c r="BX37" s="44">
        <f t="shared" si="22"/>
        <v>0</v>
      </c>
      <c r="BY37" s="44">
        <f t="shared" si="23"/>
        <v>0</v>
      </c>
      <c r="BZ37" s="44">
        <f t="shared" si="24"/>
        <v>0</v>
      </c>
      <c r="CA37" s="44">
        <f t="shared" si="25"/>
        <v>0</v>
      </c>
      <c r="CB37" s="44">
        <f t="shared" si="26"/>
        <v>0</v>
      </c>
      <c r="CC37" s="44">
        <f t="shared" si="27"/>
        <v>0</v>
      </c>
      <c r="CD37" s="44">
        <f t="shared" si="28"/>
        <v>0</v>
      </c>
      <c r="CE37" s="44">
        <f t="shared" si="29"/>
        <v>0</v>
      </c>
      <c r="CF37" s="44"/>
      <c r="CG37" s="44">
        <f t="shared" si="30"/>
        <v>0</v>
      </c>
      <c r="CH37" s="44">
        <f t="shared" si="31"/>
        <v>0</v>
      </c>
      <c r="CI37" s="44">
        <f t="shared" si="32"/>
        <v>0</v>
      </c>
      <c r="CJ37" s="44">
        <f t="shared" si="33"/>
        <v>0</v>
      </c>
      <c r="CK37" s="44">
        <f t="shared" si="34"/>
        <v>0</v>
      </c>
      <c r="CL37" s="44">
        <f t="shared" si="35"/>
        <v>0</v>
      </c>
      <c r="CM37" s="44">
        <f t="shared" si="36"/>
        <v>0</v>
      </c>
      <c r="CN37" s="44">
        <f t="shared" si="37"/>
        <v>0</v>
      </c>
      <c r="CO37" s="44">
        <f t="shared" si="38"/>
        <v>0</v>
      </c>
      <c r="CP37" s="44">
        <f t="shared" si="39"/>
        <v>0</v>
      </c>
      <c r="CQ37" s="44">
        <f t="shared" si="40"/>
        <v>0</v>
      </c>
      <c r="CR37" s="44">
        <f t="shared" si="41"/>
        <v>0</v>
      </c>
      <c r="CS37" s="44">
        <f t="shared" si="42"/>
        <v>0</v>
      </c>
      <c r="CT37" s="44">
        <f t="shared" si="43"/>
        <v>0</v>
      </c>
      <c r="CU37" s="44">
        <f t="shared" si="44"/>
        <v>0</v>
      </c>
      <c r="CV37" s="44">
        <f t="shared" si="45"/>
        <v>0</v>
      </c>
      <c r="CW37" s="44">
        <f t="shared" si="46"/>
        <v>0</v>
      </c>
      <c r="CX37" s="44">
        <f t="shared" si="47"/>
        <v>0</v>
      </c>
      <c r="CY37" s="44">
        <f t="shared" si="48"/>
        <v>0</v>
      </c>
      <c r="CZ37" s="44">
        <f t="shared" si="49"/>
        <v>0</v>
      </c>
      <c r="DA37" s="44">
        <f t="shared" si="50"/>
        <v>0</v>
      </c>
      <c r="DB37" s="44">
        <f t="shared" si="51"/>
        <v>0</v>
      </c>
      <c r="DC37" s="44">
        <f t="shared" si="52"/>
        <v>0</v>
      </c>
      <c r="DD37" s="44">
        <f t="shared" si="53"/>
        <v>0</v>
      </c>
      <c r="DE37" s="44">
        <f t="shared" si="54"/>
        <v>0</v>
      </c>
      <c r="DF37" s="44"/>
      <c r="DG37" s="44" t="str">
        <f t="shared" si="55"/>
        <v/>
      </c>
      <c r="DH37" s="44" t="str">
        <f t="shared" si="55"/>
        <v/>
      </c>
      <c r="DI37" s="44" t="str">
        <f t="shared" si="55"/>
        <v/>
      </c>
      <c r="DJ37" s="44" t="str">
        <f t="shared" si="55"/>
        <v/>
      </c>
      <c r="DK37" s="44" t="str">
        <f t="shared" si="55"/>
        <v/>
      </c>
      <c r="DL37" s="44" t="str">
        <f t="shared" si="55"/>
        <v/>
      </c>
      <c r="DM37" s="44" t="str">
        <f t="shared" si="55"/>
        <v/>
      </c>
      <c r="DN37" s="44" t="str">
        <f t="shared" si="55"/>
        <v/>
      </c>
      <c r="DO37" s="44" t="str">
        <f t="shared" si="55"/>
        <v/>
      </c>
      <c r="DP37" s="44" t="str">
        <f t="shared" si="55"/>
        <v/>
      </c>
      <c r="DQ37" s="44" t="str">
        <f t="shared" si="55"/>
        <v/>
      </c>
      <c r="DR37" s="44" t="str">
        <f t="shared" si="55"/>
        <v/>
      </c>
      <c r="DS37" s="44" t="str">
        <f t="shared" si="55"/>
        <v/>
      </c>
      <c r="DT37" s="44" t="str">
        <f t="shared" si="55"/>
        <v/>
      </c>
      <c r="DU37" s="44" t="str">
        <f t="shared" si="55"/>
        <v/>
      </c>
      <c r="DV37" s="44" t="str">
        <f t="shared" si="55"/>
        <v/>
      </c>
      <c r="DW37" s="44" t="str">
        <f t="shared" si="59"/>
        <v/>
      </c>
      <c r="DX37" s="44" t="str">
        <f t="shared" si="59"/>
        <v/>
      </c>
      <c r="DY37" s="44" t="str">
        <f t="shared" si="59"/>
        <v/>
      </c>
      <c r="DZ37" s="44" t="str">
        <f t="shared" si="59"/>
        <v/>
      </c>
      <c r="EA37" s="44" t="str">
        <f t="shared" si="59"/>
        <v/>
      </c>
      <c r="EB37" s="44" t="str">
        <f t="shared" si="59"/>
        <v/>
      </c>
      <c r="EC37" s="44" t="str">
        <f t="shared" si="59"/>
        <v/>
      </c>
      <c r="ED37" s="44" t="str">
        <f t="shared" si="59"/>
        <v/>
      </c>
      <c r="EE37" s="44" t="str">
        <f t="shared" si="59"/>
        <v/>
      </c>
      <c r="EF37" s="44"/>
      <c r="EG37" s="44" t="str">
        <f t="shared" si="56"/>
        <v/>
      </c>
      <c r="EH37" s="44" t="str">
        <f t="shared" si="56"/>
        <v/>
      </c>
      <c r="EI37" s="44" t="str">
        <f t="shared" si="56"/>
        <v/>
      </c>
      <c r="EJ37" s="44" t="str">
        <f t="shared" si="56"/>
        <v/>
      </c>
      <c r="EK37" s="44" t="str">
        <f t="shared" si="56"/>
        <v/>
      </c>
      <c r="EL37" s="44" t="str">
        <f t="shared" si="56"/>
        <v/>
      </c>
      <c r="EM37" s="44" t="str">
        <f t="shared" si="56"/>
        <v/>
      </c>
      <c r="EN37" s="44" t="str">
        <f t="shared" si="56"/>
        <v/>
      </c>
      <c r="EO37" s="44" t="str">
        <f t="shared" si="56"/>
        <v/>
      </c>
      <c r="EP37" s="44" t="str">
        <f t="shared" si="56"/>
        <v/>
      </c>
      <c r="EQ37" s="44" t="str">
        <f t="shared" si="56"/>
        <v/>
      </c>
      <c r="ER37" s="44" t="str">
        <f t="shared" si="56"/>
        <v/>
      </c>
      <c r="ES37" s="44" t="str">
        <f t="shared" si="56"/>
        <v/>
      </c>
      <c r="ET37" s="44" t="str">
        <f t="shared" si="56"/>
        <v/>
      </c>
      <c r="EU37" s="44" t="str">
        <f t="shared" si="56"/>
        <v/>
      </c>
      <c r="EV37" s="44" t="str">
        <f t="shared" si="56"/>
        <v/>
      </c>
      <c r="EW37" s="44" t="str">
        <f t="shared" si="60"/>
        <v/>
      </c>
      <c r="EX37" s="44" t="str">
        <f t="shared" si="60"/>
        <v/>
      </c>
      <c r="EY37" s="44" t="str">
        <f t="shared" si="60"/>
        <v/>
      </c>
      <c r="EZ37" s="44" t="str">
        <f t="shared" si="60"/>
        <v/>
      </c>
      <c r="FA37" s="44" t="str">
        <f t="shared" si="60"/>
        <v/>
      </c>
      <c r="FB37" s="44" t="str">
        <f t="shared" si="60"/>
        <v/>
      </c>
      <c r="FC37" s="44" t="str">
        <f t="shared" si="60"/>
        <v/>
      </c>
      <c r="FD37" s="44" t="str">
        <f t="shared" si="60"/>
        <v/>
      </c>
      <c r="FE37" s="44" t="str">
        <f t="shared" si="60"/>
        <v/>
      </c>
      <c r="FF37" s="44"/>
      <c r="FG37" s="44" t="str">
        <f t="shared" si="57"/>
        <v xml:space="preserve">Zafif Al Syathir menunjukkan pemahaman dalam </v>
      </c>
      <c r="FH37" s="44"/>
      <c r="FI37" s="44"/>
      <c r="FJ37" s="44" t="str">
        <f t="shared" si="58"/>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148"/>
      <c r="G38" s="41"/>
      <c r="H38" s="148"/>
      <c r="I38" s="41"/>
      <c r="J38" s="148"/>
      <c r="K38" s="41"/>
      <c r="L38" s="148"/>
      <c r="M38" s="41"/>
      <c r="N38" s="148"/>
      <c r="O38" s="41"/>
      <c r="P38" s="148"/>
      <c r="Q38" s="41"/>
      <c r="R38" s="148"/>
      <c r="S38" s="41"/>
      <c r="T38" s="148"/>
      <c r="U38" s="41"/>
      <c r="V38" s="148"/>
      <c r="W38" s="41"/>
      <c r="X38" s="148"/>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3"/>
        <v xml:space="preserve">0 menunjukkan pemahaman dalam </v>
      </c>
      <c r="BD38" s="150" t="str">
        <f t="shared" si="4"/>
        <v xml:space="preserve">0 membutuhkan bimbingan dalam </v>
      </c>
      <c r="BE38" s="35"/>
      <c r="BF38" s="44"/>
      <c r="BG38" s="44">
        <f t="shared" si="5"/>
        <v>0</v>
      </c>
      <c r="BH38" s="44">
        <f t="shared" si="6"/>
        <v>0</v>
      </c>
      <c r="BI38" s="44">
        <f t="shared" si="7"/>
        <v>0</v>
      </c>
      <c r="BJ38" s="44">
        <f t="shared" si="8"/>
        <v>0</v>
      </c>
      <c r="BK38" s="44">
        <f t="shared" si="9"/>
        <v>0</v>
      </c>
      <c r="BL38" s="44">
        <f t="shared" si="10"/>
        <v>0</v>
      </c>
      <c r="BM38" s="44">
        <f t="shared" si="11"/>
        <v>0</v>
      </c>
      <c r="BN38" s="44">
        <f t="shared" si="12"/>
        <v>0</v>
      </c>
      <c r="BO38" s="44">
        <f t="shared" si="13"/>
        <v>0</v>
      </c>
      <c r="BP38" s="44">
        <f t="shared" si="14"/>
        <v>0</v>
      </c>
      <c r="BQ38" s="44">
        <f t="shared" si="15"/>
        <v>0</v>
      </c>
      <c r="BR38" s="44">
        <f t="shared" si="16"/>
        <v>0</v>
      </c>
      <c r="BS38" s="44">
        <f t="shared" si="17"/>
        <v>0</v>
      </c>
      <c r="BT38" s="44">
        <f t="shared" si="18"/>
        <v>0</v>
      </c>
      <c r="BU38" s="44">
        <f t="shared" si="19"/>
        <v>0</v>
      </c>
      <c r="BV38" s="44">
        <f t="shared" si="20"/>
        <v>0</v>
      </c>
      <c r="BW38" s="44">
        <f t="shared" si="21"/>
        <v>0</v>
      </c>
      <c r="BX38" s="44">
        <f t="shared" si="22"/>
        <v>0</v>
      </c>
      <c r="BY38" s="44">
        <f t="shared" si="23"/>
        <v>0</v>
      </c>
      <c r="BZ38" s="44">
        <f t="shared" si="24"/>
        <v>0</v>
      </c>
      <c r="CA38" s="44">
        <f t="shared" si="25"/>
        <v>0</v>
      </c>
      <c r="CB38" s="44">
        <f t="shared" si="26"/>
        <v>0</v>
      </c>
      <c r="CC38" s="44">
        <f t="shared" si="27"/>
        <v>0</v>
      </c>
      <c r="CD38" s="44">
        <f t="shared" si="28"/>
        <v>0</v>
      </c>
      <c r="CE38" s="44">
        <f t="shared" si="29"/>
        <v>0</v>
      </c>
      <c r="CF38" s="44"/>
      <c r="CG38" s="44">
        <f t="shared" si="30"/>
        <v>0</v>
      </c>
      <c r="CH38" s="44">
        <f t="shared" si="31"/>
        <v>0</v>
      </c>
      <c r="CI38" s="44">
        <f t="shared" si="32"/>
        <v>0</v>
      </c>
      <c r="CJ38" s="44">
        <f t="shared" si="33"/>
        <v>0</v>
      </c>
      <c r="CK38" s="44">
        <f t="shared" si="34"/>
        <v>0</v>
      </c>
      <c r="CL38" s="44">
        <f t="shared" si="35"/>
        <v>0</v>
      </c>
      <c r="CM38" s="44">
        <f t="shared" si="36"/>
        <v>0</v>
      </c>
      <c r="CN38" s="44">
        <f t="shared" si="37"/>
        <v>0</v>
      </c>
      <c r="CO38" s="44">
        <f t="shared" si="38"/>
        <v>0</v>
      </c>
      <c r="CP38" s="44">
        <f t="shared" si="39"/>
        <v>0</v>
      </c>
      <c r="CQ38" s="44">
        <f t="shared" si="40"/>
        <v>0</v>
      </c>
      <c r="CR38" s="44">
        <f t="shared" si="41"/>
        <v>0</v>
      </c>
      <c r="CS38" s="44">
        <f t="shared" si="42"/>
        <v>0</v>
      </c>
      <c r="CT38" s="44">
        <f t="shared" si="43"/>
        <v>0</v>
      </c>
      <c r="CU38" s="44">
        <f t="shared" si="44"/>
        <v>0</v>
      </c>
      <c r="CV38" s="44">
        <f t="shared" si="45"/>
        <v>0</v>
      </c>
      <c r="CW38" s="44">
        <f t="shared" si="46"/>
        <v>0</v>
      </c>
      <c r="CX38" s="44">
        <f t="shared" si="47"/>
        <v>0</v>
      </c>
      <c r="CY38" s="44">
        <f t="shared" si="48"/>
        <v>0</v>
      </c>
      <c r="CZ38" s="44">
        <f t="shared" si="49"/>
        <v>0</v>
      </c>
      <c r="DA38" s="44">
        <f t="shared" si="50"/>
        <v>0</v>
      </c>
      <c r="DB38" s="44">
        <f t="shared" si="51"/>
        <v>0</v>
      </c>
      <c r="DC38" s="44">
        <f t="shared" si="52"/>
        <v>0</v>
      </c>
      <c r="DD38" s="44">
        <f t="shared" si="53"/>
        <v>0</v>
      </c>
      <c r="DE38" s="44">
        <f t="shared" si="54"/>
        <v>0</v>
      </c>
      <c r="DF38" s="44"/>
      <c r="DG38" s="44" t="str">
        <f t="shared" si="55"/>
        <v/>
      </c>
      <c r="DH38" s="44" t="str">
        <f t="shared" si="55"/>
        <v/>
      </c>
      <c r="DI38" s="44" t="str">
        <f t="shared" si="55"/>
        <v/>
      </c>
      <c r="DJ38" s="44" t="str">
        <f t="shared" si="55"/>
        <v/>
      </c>
      <c r="DK38" s="44" t="str">
        <f t="shared" si="55"/>
        <v/>
      </c>
      <c r="DL38" s="44" t="str">
        <f t="shared" si="55"/>
        <v/>
      </c>
      <c r="DM38" s="44" t="str">
        <f t="shared" si="55"/>
        <v/>
      </c>
      <c r="DN38" s="44" t="str">
        <f t="shared" si="55"/>
        <v/>
      </c>
      <c r="DO38" s="44" t="str">
        <f t="shared" si="55"/>
        <v/>
      </c>
      <c r="DP38" s="44" t="str">
        <f t="shared" si="55"/>
        <v/>
      </c>
      <c r="DQ38" s="44" t="str">
        <f t="shared" si="55"/>
        <v/>
      </c>
      <c r="DR38" s="44" t="str">
        <f t="shared" si="55"/>
        <v/>
      </c>
      <c r="DS38" s="44" t="str">
        <f t="shared" si="55"/>
        <v/>
      </c>
      <c r="DT38" s="44" t="str">
        <f t="shared" si="55"/>
        <v/>
      </c>
      <c r="DU38" s="44" t="str">
        <f t="shared" si="55"/>
        <v/>
      </c>
      <c r="DV38" s="44" t="str">
        <f t="shared" si="55"/>
        <v/>
      </c>
      <c r="DW38" s="44" t="str">
        <f t="shared" si="59"/>
        <v/>
      </c>
      <c r="DX38" s="44" t="str">
        <f t="shared" si="59"/>
        <v/>
      </c>
      <c r="DY38" s="44" t="str">
        <f t="shared" si="59"/>
        <v/>
      </c>
      <c r="DZ38" s="44" t="str">
        <f t="shared" si="59"/>
        <v/>
      </c>
      <c r="EA38" s="44" t="str">
        <f t="shared" si="59"/>
        <v/>
      </c>
      <c r="EB38" s="44" t="str">
        <f t="shared" si="59"/>
        <v/>
      </c>
      <c r="EC38" s="44" t="str">
        <f t="shared" si="59"/>
        <v/>
      </c>
      <c r="ED38" s="44" t="str">
        <f t="shared" si="59"/>
        <v/>
      </c>
      <c r="EE38" s="44" t="str">
        <f t="shared" si="59"/>
        <v/>
      </c>
      <c r="EF38" s="44"/>
      <c r="EG38" s="44" t="str">
        <f t="shared" si="56"/>
        <v/>
      </c>
      <c r="EH38" s="44" t="str">
        <f t="shared" si="56"/>
        <v/>
      </c>
      <c r="EI38" s="44" t="str">
        <f t="shared" si="56"/>
        <v/>
      </c>
      <c r="EJ38" s="44" t="str">
        <f t="shared" si="56"/>
        <v/>
      </c>
      <c r="EK38" s="44" t="str">
        <f t="shared" si="56"/>
        <v/>
      </c>
      <c r="EL38" s="44" t="str">
        <f t="shared" si="56"/>
        <v/>
      </c>
      <c r="EM38" s="44" t="str">
        <f t="shared" si="56"/>
        <v/>
      </c>
      <c r="EN38" s="44" t="str">
        <f t="shared" si="56"/>
        <v/>
      </c>
      <c r="EO38" s="44" t="str">
        <f t="shared" si="56"/>
        <v/>
      </c>
      <c r="EP38" s="44" t="str">
        <f t="shared" si="56"/>
        <v/>
      </c>
      <c r="EQ38" s="44" t="str">
        <f t="shared" si="56"/>
        <v/>
      </c>
      <c r="ER38" s="44" t="str">
        <f t="shared" si="56"/>
        <v/>
      </c>
      <c r="ES38" s="44" t="str">
        <f t="shared" si="56"/>
        <v/>
      </c>
      <c r="ET38" s="44" t="str">
        <f t="shared" si="56"/>
        <v/>
      </c>
      <c r="EU38" s="44" t="str">
        <f t="shared" si="56"/>
        <v/>
      </c>
      <c r="EV38" s="44" t="str">
        <f t="shared" si="56"/>
        <v/>
      </c>
      <c r="EW38" s="44" t="str">
        <f t="shared" si="60"/>
        <v/>
      </c>
      <c r="EX38" s="44" t="str">
        <f t="shared" si="60"/>
        <v/>
      </c>
      <c r="EY38" s="44" t="str">
        <f t="shared" si="60"/>
        <v/>
      </c>
      <c r="EZ38" s="44" t="str">
        <f t="shared" si="60"/>
        <v/>
      </c>
      <c r="FA38" s="44" t="str">
        <f t="shared" si="60"/>
        <v/>
      </c>
      <c r="FB38" s="44" t="str">
        <f t="shared" si="60"/>
        <v/>
      </c>
      <c r="FC38" s="44" t="str">
        <f t="shared" si="60"/>
        <v/>
      </c>
      <c r="FD38" s="44" t="str">
        <f t="shared" si="60"/>
        <v/>
      </c>
      <c r="FE38" s="44" t="str">
        <f t="shared" si="60"/>
        <v/>
      </c>
      <c r="FF38" s="44"/>
      <c r="FG38" s="44" t="str">
        <f t="shared" si="57"/>
        <v xml:space="preserve">0 menunjukkan pemahaman dalam </v>
      </c>
      <c r="FH38" s="44"/>
      <c r="FI38" s="44"/>
      <c r="FJ38" s="44" t="str">
        <f t="shared" si="58"/>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148"/>
      <c r="G39" s="41"/>
      <c r="H39" s="148"/>
      <c r="I39" s="41"/>
      <c r="J39" s="148"/>
      <c r="K39" s="41"/>
      <c r="L39" s="148"/>
      <c r="M39" s="41"/>
      <c r="N39" s="148"/>
      <c r="O39" s="41"/>
      <c r="P39" s="148"/>
      <c r="Q39" s="41"/>
      <c r="R39" s="148"/>
      <c r="S39" s="41"/>
      <c r="T39" s="148"/>
      <c r="U39" s="41"/>
      <c r="V39" s="148"/>
      <c r="W39" s="41"/>
      <c r="X39" s="148"/>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3"/>
        <v xml:space="preserve">0 menunjukkan pemahaman dalam </v>
      </c>
      <c r="BD39" s="150" t="str">
        <f t="shared" si="4"/>
        <v xml:space="preserve">0 membutuhkan bimbingan dalam </v>
      </c>
      <c r="BE39" s="35"/>
      <c r="BF39" s="44"/>
      <c r="BG39" s="44">
        <f t="shared" si="5"/>
        <v>0</v>
      </c>
      <c r="BH39" s="44">
        <f t="shared" si="6"/>
        <v>0</v>
      </c>
      <c r="BI39" s="44">
        <f t="shared" si="7"/>
        <v>0</v>
      </c>
      <c r="BJ39" s="44">
        <f t="shared" si="8"/>
        <v>0</v>
      </c>
      <c r="BK39" s="44">
        <f t="shared" si="9"/>
        <v>0</v>
      </c>
      <c r="BL39" s="44">
        <f t="shared" si="10"/>
        <v>0</v>
      </c>
      <c r="BM39" s="44">
        <f t="shared" si="11"/>
        <v>0</v>
      </c>
      <c r="BN39" s="44">
        <f t="shared" si="12"/>
        <v>0</v>
      </c>
      <c r="BO39" s="44">
        <f t="shared" si="13"/>
        <v>0</v>
      </c>
      <c r="BP39" s="44">
        <f t="shared" si="14"/>
        <v>0</v>
      </c>
      <c r="BQ39" s="44">
        <f t="shared" si="15"/>
        <v>0</v>
      </c>
      <c r="BR39" s="44">
        <f t="shared" si="16"/>
        <v>0</v>
      </c>
      <c r="BS39" s="44">
        <f t="shared" si="17"/>
        <v>0</v>
      </c>
      <c r="BT39" s="44">
        <f t="shared" si="18"/>
        <v>0</v>
      </c>
      <c r="BU39" s="44">
        <f t="shared" si="19"/>
        <v>0</v>
      </c>
      <c r="BV39" s="44">
        <f t="shared" si="20"/>
        <v>0</v>
      </c>
      <c r="BW39" s="44">
        <f t="shared" si="21"/>
        <v>0</v>
      </c>
      <c r="BX39" s="44">
        <f t="shared" si="22"/>
        <v>0</v>
      </c>
      <c r="BY39" s="44">
        <f t="shared" si="23"/>
        <v>0</v>
      </c>
      <c r="BZ39" s="44">
        <f t="shared" si="24"/>
        <v>0</v>
      </c>
      <c r="CA39" s="44">
        <f t="shared" si="25"/>
        <v>0</v>
      </c>
      <c r="CB39" s="44">
        <f t="shared" si="26"/>
        <v>0</v>
      </c>
      <c r="CC39" s="44">
        <f t="shared" si="27"/>
        <v>0</v>
      </c>
      <c r="CD39" s="44">
        <f t="shared" si="28"/>
        <v>0</v>
      </c>
      <c r="CE39" s="44">
        <f t="shared" si="29"/>
        <v>0</v>
      </c>
      <c r="CF39" s="44"/>
      <c r="CG39" s="44">
        <f t="shared" si="30"/>
        <v>0</v>
      </c>
      <c r="CH39" s="44">
        <f t="shared" si="31"/>
        <v>0</v>
      </c>
      <c r="CI39" s="44">
        <f t="shared" si="32"/>
        <v>0</v>
      </c>
      <c r="CJ39" s="44">
        <f t="shared" si="33"/>
        <v>0</v>
      </c>
      <c r="CK39" s="44">
        <f t="shared" si="34"/>
        <v>0</v>
      </c>
      <c r="CL39" s="44">
        <f t="shared" si="35"/>
        <v>0</v>
      </c>
      <c r="CM39" s="44">
        <f t="shared" si="36"/>
        <v>0</v>
      </c>
      <c r="CN39" s="44">
        <f t="shared" si="37"/>
        <v>0</v>
      </c>
      <c r="CO39" s="44">
        <f t="shared" si="38"/>
        <v>0</v>
      </c>
      <c r="CP39" s="44">
        <f t="shared" si="39"/>
        <v>0</v>
      </c>
      <c r="CQ39" s="44">
        <f t="shared" si="40"/>
        <v>0</v>
      </c>
      <c r="CR39" s="44">
        <f t="shared" si="41"/>
        <v>0</v>
      </c>
      <c r="CS39" s="44">
        <f t="shared" si="42"/>
        <v>0</v>
      </c>
      <c r="CT39" s="44">
        <f t="shared" si="43"/>
        <v>0</v>
      </c>
      <c r="CU39" s="44">
        <f t="shared" si="44"/>
        <v>0</v>
      </c>
      <c r="CV39" s="44">
        <f t="shared" si="45"/>
        <v>0</v>
      </c>
      <c r="CW39" s="44">
        <f t="shared" si="46"/>
        <v>0</v>
      </c>
      <c r="CX39" s="44">
        <f t="shared" si="47"/>
        <v>0</v>
      </c>
      <c r="CY39" s="44">
        <f t="shared" si="48"/>
        <v>0</v>
      </c>
      <c r="CZ39" s="44">
        <f t="shared" si="49"/>
        <v>0</v>
      </c>
      <c r="DA39" s="44">
        <f t="shared" si="50"/>
        <v>0</v>
      </c>
      <c r="DB39" s="44">
        <f t="shared" si="51"/>
        <v>0</v>
      </c>
      <c r="DC39" s="44">
        <f t="shared" si="52"/>
        <v>0</v>
      </c>
      <c r="DD39" s="44">
        <f t="shared" si="53"/>
        <v>0</v>
      </c>
      <c r="DE39" s="44">
        <f t="shared" si="54"/>
        <v>0</v>
      </c>
      <c r="DF39" s="44"/>
      <c r="DG39" s="44" t="str">
        <f t="shared" si="55"/>
        <v/>
      </c>
      <c r="DH39" s="44" t="str">
        <f t="shared" si="55"/>
        <v/>
      </c>
      <c r="DI39" s="44" t="str">
        <f t="shared" si="55"/>
        <v/>
      </c>
      <c r="DJ39" s="44" t="str">
        <f t="shared" si="55"/>
        <v/>
      </c>
      <c r="DK39" s="44" t="str">
        <f t="shared" si="55"/>
        <v/>
      </c>
      <c r="DL39" s="44" t="str">
        <f t="shared" si="55"/>
        <v/>
      </c>
      <c r="DM39" s="44" t="str">
        <f t="shared" si="55"/>
        <v/>
      </c>
      <c r="DN39" s="44" t="str">
        <f t="shared" si="55"/>
        <v/>
      </c>
      <c r="DO39" s="44" t="str">
        <f t="shared" si="55"/>
        <v/>
      </c>
      <c r="DP39" s="44" t="str">
        <f t="shared" si="55"/>
        <v/>
      </c>
      <c r="DQ39" s="44" t="str">
        <f t="shared" si="55"/>
        <v/>
      </c>
      <c r="DR39" s="44" t="str">
        <f t="shared" si="55"/>
        <v/>
      </c>
      <c r="DS39" s="44" t="str">
        <f t="shared" si="55"/>
        <v/>
      </c>
      <c r="DT39" s="44" t="str">
        <f t="shared" si="55"/>
        <v/>
      </c>
      <c r="DU39" s="44" t="str">
        <f t="shared" si="55"/>
        <v/>
      </c>
      <c r="DV39" s="44" t="str">
        <f t="shared" si="55"/>
        <v/>
      </c>
      <c r="DW39" s="44" t="str">
        <f t="shared" si="59"/>
        <v/>
      </c>
      <c r="DX39" s="44" t="str">
        <f t="shared" si="59"/>
        <v/>
      </c>
      <c r="DY39" s="44" t="str">
        <f t="shared" si="59"/>
        <v/>
      </c>
      <c r="DZ39" s="44" t="str">
        <f t="shared" si="59"/>
        <v/>
      </c>
      <c r="EA39" s="44" t="str">
        <f t="shared" si="59"/>
        <v/>
      </c>
      <c r="EB39" s="44" t="str">
        <f t="shared" si="59"/>
        <v/>
      </c>
      <c r="EC39" s="44" t="str">
        <f t="shared" si="59"/>
        <v/>
      </c>
      <c r="ED39" s="44" t="str">
        <f t="shared" si="59"/>
        <v/>
      </c>
      <c r="EE39" s="44" t="str">
        <f t="shared" si="59"/>
        <v/>
      </c>
      <c r="EF39" s="44"/>
      <c r="EG39" s="44" t="str">
        <f t="shared" si="56"/>
        <v/>
      </c>
      <c r="EH39" s="44" t="str">
        <f t="shared" si="56"/>
        <v/>
      </c>
      <c r="EI39" s="44" t="str">
        <f t="shared" si="56"/>
        <v/>
      </c>
      <c r="EJ39" s="44" t="str">
        <f t="shared" si="56"/>
        <v/>
      </c>
      <c r="EK39" s="44" t="str">
        <f t="shared" si="56"/>
        <v/>
      </c>
      <c r="EL39" s="44" t="str">
        <f t="shared" si="56"/>
        <v/>
      </c>
      <c r="EM39" s="44" t="str">
        <f t="shared" si="56"/>
        <v/>
      </c>
      <c r="EN39" s="44" t="str">
        <f t="shared" si="56"/>
        <v/>
      </c>
      <c r="EO39" s="44" t="str">
        <f t="shared" si="56"/>
        <v/>
      </c>
      <c r="EP39" s="44" t="str">
        <f t="shared" si="56"/>
        <v/>
      </c>
      <c r="EQ39" s="44" t="str">
        <f t="shared" si="56"/>
        <v/>
      </c>
      <c r="ER39" s="44" t="str">
        <f t="shared" si="56"/>
        <v/>
      </c>
      <c r="ES39" s="44" t="str">
        <f t="shared" si="56"/>
        <v/>
      </c>
      <c r="ET39" s="44" t="str">
        <f t="shared" si="56"/>
        <v/>
      </c>
      <c r="EU39" s="44" t="str">
        <f t="shared" si="56"/>
        <v/>
      </c>
      <c r="EV39" s="44" t="str">
        <f t="shared" si="56"/>
        <v/>
      </c>
      <c r="EW39" s="44" t="str">
        <f t="shared" si="60"/>
        <v/>
      </c>
      <c r="EX39" s="44" t="str">
        <f t="shared" si="60"/>
        <v/>
      </c>
      <c r="EY39" s="44" t="str">
        <f t="shared" si="60"/>
        <v/>
      </c>
      <c r="EZ39" s="44" t="str">
        <f t="shared" si="60"/>
        <v/>
      </c>
      <c r="FA39" s="44" t="str">
        <f t="shared" si="60"/>
        <v/>
      </c>
      <c r="FB39" s="44" t="str">
        <f t="shared" si="60"/>
        <v/>
      </c>
      <c r="FC39" s="44" t="str">
        <f t="shared" si="60"/>
        <v/>
      </c>
      <c r="FD39" s="44" t="str">
        <f t="shared" si="60"/>
        <v/>
      </c>
      <c r="FE39" s="44" t="str">
        <f t="shared" si="60"/>
        <v/>
      </c>
      <c r="FF39" s="44"/>
      <c r="FG39" s="44" t="str">
        <f t="shared" si="57"/>
        <v xml:space="preserve">0 menunjukkan pemahaman dalam </v>
      </c>
      <c r="FH39" s="44"/>
      <c r="FI39" s="44"/>
      <c r="FJ39" s="44" t="str">
        <f t="shared" si="58"/>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148"/>
      <c r="G40" s="41"/>
      <c r="H40" s="148"/>
      <c r="I40" s="41"/>
      <c r="J40" s="148"/>
      <c r="K40" s="41"/>
      <c r="L40" s="148"/>
      <c r="M40" s="41"/>
      <c r="N40" s="148"/>
      <c r="O40" s="41"/>
      <c r="P40" s="148"/>
      <c r="Q40" s="41"/>
      <c r="R40" s="148"/>
      <c r="S40" s="41"/>
      <c r="T40" s="148"/>
      <c r="U40" s="41"/>
      <c r="V40" s="148"/>
      <c r="W40" s="41"/>
      <c r="X40" s="148"/>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3"/>
        <v xml:space="preserve">0 menunjukkan pemahaman dalam </v>
      </c>
      <c r="BD40" s="150" t="str">
        <f t="shared" si="4"/>
        <v xml:space="preserve">0 membutuhkan bimbingan dalam </v>
      </c>
      <c r="BE40" s="35"/>
      <c r="BF40" s="44"/>
      <c r="BG40" s="44">
        <f t="shared" si="5"/>
        <v>0</v>
      </c>
      <c r="BH40" s="44">
        <f t="shared" si="6"/>
        <v>0</v>
      </c>
      <c r="BI40" s="44">
        <f t="shared" si="7"/>
        <v>0</v>
      </c>
      <c r="BJ40" s="44">
        <f t="shared" si="8"/>
        <v>0</v>
      </c>
      <c r="BK40" s="44">
        <f t="shared" si="9"/>
        <v>0</v>
      </c>
      <c r="BL40" s="44">
        <f t="shared" si="10"/>
        <v>0</v>
      </c>
      <c r="BM40" s="44">
        <f t="shared" si="11"/>
        <v>0</v>
      </c>
      <c r="BN40" s="44">
        <f t="shared" si="12"/>
        <v>0</v>
      </c>
      <c r="BO40" s="44">
        <f t="shared" si="13"/>
        <v>0</v>
      </c>
      <c r="BP40" s="44">
        <f t="shared" si="14"/>
        <v>0</v>
      </c>
      <c r="BQ40" s="44">
        <f t="shared" si="15"/>
        <v>0</v>
      </c>
      <c r="BR40" s="44">
        <f t="shared" si="16"/>
        <v>0</v>
      </c>
      <c r="BS40" s="44">
        <f t="shared" si="17"/>
        <v>0</v>
      </c>
      <c r="BT40" s="44">
        <f t="shared" si="18"/>
        <v>0</v>
      </c>
      <c r="BU40" s="44">
        <f t="shared" si="19"/>
        <v>0</v>
      </c>
      <c r="BV40" s="44">
        <f t="shared" si="20"/>
        <v>0</v>
      </c>
      <c r="BW40" s="44">
        <f t="shared" si="21"/>
        <v>0</v>
      </c>
      <c r="BX40" s="44">
        <f t="shared" si="22"/>
        <v>0</v>
      </c>
      <c r="BY40" s="44">
        <f t="shared" si="23"/>
        <v>0</v>
      </c>
      <c r="BZ40" s="44">
        <f t="shared" si="24"/>
        <v>0</v>
      </c>
      <c r="CA40" s="44">
        <f t="shared" si="25"/>
        <v>0</v>
      </c>
      <c r="CB40" s="44">
        <f t="shared" si="26"/>
        <v>0</v>
      </c>
      <c r="CC40" s="44">
        <f t="shared" si="27"/>
        <v>0</v>
      </c>
      <c r="CD40" s="44">
        <f t="shared" si="28"/>
        <v>0</v>
      </c>
      <c r="CE40" s="44">
        <f t="shared" si="29"/>
        <v>0</v>
      </c>
      <c r="CF40" s="44"/>
      <c r="CG40" s="44">
        <f t="shared" si="30"/>
        <v>0</v>
      </c>
      <c r="CH40" s="44">
        <f t="shared" si="31"/>
        <v>0</v>
      </c>
      <c r="CI40" s="44">
        <f t="shared" si="32"/>
        <v>0</v>
      </c>
      <c r="CJ40" s="44">
        <f t="shared" si="33"/>
        <v>0</v>
      </c>
      <c r="CK40" s="44">
        <f t="shared" si="34"/>
        <v>0</v>
      </c>
      <c r="CL40" s="44">
        <f t="shared" si="35"/>
        <v>0</v>
      </c>
      <c r="CM40" s="44">
        <f t="shared" si="36"/>
        <v>0</v>
      </c>
      <c r="CN40" s="44">
        <f t="shared" si="37"/>
        <v>0</v>
      </c>
      <c r="CO40" s="44">
        <f t="shared" si="38"/>
        <v>0</v>
      </c>
      <c r="CP40" s="44">
        <f t="shared" si="39"/>
        <v>0</v>
      </c>
      <c r="CQ40" s="44">
        <f t="shared" si="40"/>
        <v>0</v>
      </c>
      <c r="CR40" s="44">
        <f t="shared" si="41"/>
        <v>0</v>
      </c>
      <c r="CS40" s="44">
        <f t="shared" si="42"/>
        <v>0</v>
      </c>
      <c r="CT40" s="44">
        <f t="shared" si="43"/>
        <v>0</v>
      </c>
      <c r="CU40" s="44">
        <f t="shared" si="44"/>
        <v>0</v>
      </c>
      <c r="CV40" s="44">
        <f t="shared" si="45"/>
        <v>0</v>
      </c>
      <c r="CW40" s="44">
        <f t="shared" si="46"/>
        <v>0</v>
      </c>
      <c r="CX40" s="44">
        <f t="shared" si="47"/>
        <v>0</v>
      </c>
      <c r="CY40" s="44">
        <f t="shared" si="48"/>
        <v>0</v>
      </c>
      <c r="CZ40" s="44">
        <f t="shared" si="49"/>
        <v>0</v>
      </c>
      <c r="DA40" s="44">
        <f t="shared" si="50"/>
        <v>0</v>
      </c>
      <c r="DB40" s="44">
        <f t="shared" si="51"/>
        <v>0</v>
      </c>
      <c r="DC40" s="44">
        <f t="shared" si="52"/>
        <v>0</v>
      </c>
      <c r="DD40" s="44">
        <f t="shared" si="53"/>
        <v>0</v>
      </c>
      <c r="DE40" s="44">
        <f t="shared" si="54"/>
        <v>0</v>
      </c>
      <c r="DF40" s="44"/>
      <c r="DG40" s="44" t="str">
        <f t="shared" si="55"/>
        <v/>
      </c>
      <c r="DH40" s="44" t="str">
        <f t="shared" si="55"/>
        <v/>
      </c>
      <c r="DI40" s="44" t="str">
        <f t="shared" si="55"/>
        <v/>
      </c>
      <c r="DJ40" s="44" t="str">
        <f t="shared" si="55"/>
        <v/>
      </c>
      <c r="DK40" s="44" t="str">
        <f t="shared" si="55"/>
        <v/>
      </c>
      <c r="DL40" s="44" t="str">
        <f t="shared" si="55"/>
        <v/>
      </c>
      <c r="DM40" s="44" t="str">
        <f t="shared" si="55"/>
        <v/>
      </c>
      <c r="DN40" s="44" t="str">
        <f t="shared" si="55"/>
        <v/>
      </c>
      <c r="DO40" s="44" t="str">
        <f t="shared" si="55"/>
        <v/>
      </c>
      <c r="DP40" s="44" t="str">
        <f t="shared" si="55"/>
        <v/>
      </c>
      <c r="DQ40" s="44" t="str">
        <f t="shared" si="55"/>
        <v/>
      </c>
      <c r="DR40" s="44" t="str">
        <f t="shared" si="55"/>
        <v/>
      </c>
      <c r="DS40" s="44" t="str">
        <f t="shared" si="55"/>
        <v/>
      </c>
      <c r="DT40" s="44" t="str">
        <f t="shared" si="55"/>
        <v/>
      </c>
      <c r="DU40" s="44" t="str">
        <f t="shared" si="55"/>
        <v/>
      </c>
      <c r="DV40" s="44" t="str">
        <f t="shared" si="55"/>
        <v/>
      </c>
      <c r="DW40" s="44" t="str">
        <f t="shared" si="59"/>
        <v/>
      </c>
      <c r="DX40" s="44" t="str">
        <f t="shared" si="59"/>
        <v/>
      </c>
      <c r="DY40" s="44" t="str">
        <f t="shared" si="59"/>
        <v/>
      </c>
      <c r="DZ40" s="44" t="str">
        <f t="shared" si="59"/>
        <v/>
      </c>
      <c r="EA40" s="44" t="str">
        <f t="shared" si="59"/>
        <v/>
      </c>
      <c r="EB40" s="44" t="str">
        <f t="shared" si="59"/>
        <v/>
      </c>
      <c r="EC40" s="44" t="str">
        <f t="shared" si="59"/>
        <v/>
      </c>
      <c r="ED40" s="44" t="str">
        <f t="shared" si="59"/>
        <v/>
      </c>
      <c r="EE40" s="44" t="str">
        <f t="shared" si="59"/>
        <v/>
      </c>
      <c r="EF40" s="44"/>
      <c r="EG40" s="44" t="str">
        <f t="shared" si="56"/>
        <v/>
      </c>
      <c r="EH40" s="44" t="str">
        <f t="shared" si="56"/>
        <v/>
      </c>
      <c r="EI40" s="44" t="str">
        <f t="shared" si="56"/>
        <v/>
      </c>
      <c r="EJ40" s="44" t="str">
        <f t="shared" si="56"/>
        <v/>
      </c>
      <c r="EK40" s="44" t="str">
        <f t="shared" si="56"/>
        <v/>
      </c>
      <c r="EL40" s="44" t="str">
        <f t="shared" si="56"/>
        <v/>
      </c>
      <c r="EM40" s="44" t="str">
        <f t="shared" si="56"/>
        <v/>
      </c>
      <c r="EN40" s="44" t="str">
        <f t="shared" si="56"/>
        <v/>
      </c>
      <c r="EO40" s="44" t="str">
        <f t="shared" si="56"/>
        <v/>
      </c>
      <c r="EP40" s="44" t="str">
        <f t="shared" si="56"/>
        <v/>
      </c>
      <c r="EQ40" s="44" t="str">
        <f t="shared" si="56"/>
        <v/>
      </c>
      <c r="ER40" s="44" t="str">
        <f t="shared" si="56"/>
        <v/>
      </c>
      <c r="ES40" s="44" t="str">
        <f t="shared" si="56"/>
        <v/>
      </c>
      <c r="ET40" s="44" t="str">
        <f t="shared" si="56"/>
        <v/>
      </c>
      <c r="EU40" s="44" t="str">
        <f t="shared" si="56"/>
        <v/>
      </c>
      <c r="EV40" s="44" t="str">
        <f t="shared" si="56"/>
        <v/>
      </c>
      <c r="EW40" s="44" t="str">
        <f t="shared" si="60"/>
        <v/>
      </c>
      <c r="EX40" s="44" t="str">
        <f t="shared" si="60"/>
        <v/>
      </c>
      <c r="EY40" s="44" t="str">
        <f t="shared" si="60"/>
        <v/>
      </c>
      <c r="EZ40" s="44" t="str">
        <f t="shared" si="60"/>
        <v/>
      </c>
      <c r="FA40" s="44" t="str">
        <f t="shared" si="60"/>
        <v/>
      </c>
      <c r="FB40" s="44" t="str">
        <f t="shared" si="60"/>
        <v/>
      </c>
      <c r="FC40" s="44" t="str">
        <f t="shared" si="60"/>
        <v/>
      </c>
      <c r="FD40" s="44" t="str">
        <f t="shared" si="60"/>
        <v/>
      </c>
      <c r="FE40" s="44" t="str">
        <f t="shared" si="60"/>
        <v/>
      </c>
      <c r="FF40" s="44"/>
      <c r="FG40" s="44" t="str">
        <f t="shared" si="57"/>
        <v xml:space="preserve">0 menunjukkan pemahaman dalam </v>
      </c>
      <c r="FH40" s="44"/>
      <c r="FI40" s="44"/>
      <c r="FJ40" s="44" t="str">
        <f t="shared" si="58"/>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148"/>
      <c r="G41" s="41"/>
      <c r="H41" s="148"/>
      <c r="I41" s="41"/>
      <c r="J41" s="148"/>
      <c r="K41" s="41"/>
      <c r="L41" s="148"/>
      <c r="M41" s="41"/>
      <c r="N41" s="148"/>
      <c r="O41" s="41"/>
      <c r="P41" s="148"/>
      <c r="Q41" s="41"/>
      <c r="R41" s="148"/>
      <c r="S41" s="41"/>
      <c r="T41" s="148"/>
      <c r="U41" s="41"/>
      <c r="V41" s="148"/>
      <c r="W41" s="41"/>
      <c r="X41" s="148"/>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3"/>
        <v xml:space="preserve">0 menunjukkan pemahaman dalam </v>
      </c>
      <c r="BD41" s="150" t="str">
        <f t="shared" si="4"/>
        <v xml:space="preserve">0 membutuhkan bimbingan dalam </v>
      </c>
      <c r="BE41" s="35"/>
      <c r="BF41" s="44"/>
      <c r="BG41" s="44">
        <f t="shared" si="5"/>
        <v>0</v>
      </c>
      <c r="BH41" s="44">
        <f t="shared" si="6"/>
        <v>0</v>
      </c>
      <c r="BI41" s="44">
        <f t="shared" si="7"/>
        <v>0</v>
      </c>
      <c r="BJ41" s="44">
        <f t="shared" si="8"/>
        <v>0</v>
      </c>
      <c r="BK41" s="44">
        <f t="shared" si="9"/>
        <v>0</v>
      </c>
      <c r="BL41" s="44">
        <f t="shared" si="10"/>
        <v>0</v>
      </c>
      <c r="BM41" s="44">
        <f t="shared" si="11"/>
        <v>0</v>
      </c>
      <c r="BN41" s="44">
        <f t="shared" si="12"/>
        <v>0</v>
      </c>
      <c r="BO41" s="44">
        <f t="shared" si="13"/>
        <v>0</v>
      </c>
      <c r="BP41" s="44">
        <f t="shared" si="14"/>
        <v>0</v>
      </c>
      <c r="BQ41" s="44">
        <f t="shared" si="15"/>
        <v>0</v>
      </c>
      <c r="BR41" s="44">
        <f t="shared" si="16"/>
        <v>0</v>
      </c>
      <c r="BS41" s="44">
        <f t="shared" si="17"/>
        <v>0</v>
      </c>
      <c r="BT41" s="44">
        <f t="shared" si="18"/>
        <v>0</v>
      </c>
      <c r="BU41" s="44">
        <f t="shared" si="19"/>
        <v>0</v>
      </c>
      <c r="BV41" s="44">
        <f t="shared" si="20"/>
        <v>0</v>
      </c>
      <c r="BW41" s="44">
        <f t="shared" si="21"/>
        <v>0</v>
      </c>
      <c r="BX41" s="44">
        <f t="shared" si="22"/>
        <v>0</v>
      </c>
      <c r="BY41" s="44">
        <f t="shared" si="23"/>
        <v>0</v>
      </c>
      <c r="BZ41" s="44">
        <f t="shared" si="24"/>
        <v>0</v>
      </c>
      <c r="CA41" s="44">
        <f t="shared" si="25"/>
        <v>0</v>
      </c>
      <c r="CB41" s="44">
        <f t="shared" si="26"/>
        <v>0</v>
      </c>
      <c r="CC41" s="44">
        <f t="shared" si="27"/>
        <v>0</v>
      </c>
      <c r="CD41" s="44">
        <f t="shared" si="28"/>
        <v>0</v>
      </c>
      <c r="CE41" s="44">
        <f t="shared" si="29"/>
        <v>0</v>
      </c>
      <c r="CF41" s="44"/>
      <c r="CG41" s="44">
        <f t="shared" si="30"/>
        <v>0</v>
      </c>
      <c r="CH41" s="44">
        <f t="shared" si="31"/>
        <v>0</v>
      </c>
      <c r="CI41" s="44">
        <f t="shared" si="32"/>
        <v>0</v>
      </c>
      <c r="CJ41" s="44">
        <f t="shared" si="33"/>
        <v>0</v>
      </c>
      <c r="CK41" s="44">
        <f t="shared" si="34"/>
        <v>0</v>
      </c>
      <c r="CL41" s="44">
        <f t="shared" si="35"/>
        <v>0</v>
      </c>
      <c r="CM41" s="44">
        <f t="shared" si="36"/>
        <v>0</v>
      </c>
      <c r="CN41" s="44">
        <f t="shared" si="37"/>
        <v>0</v>
      </c>
      <c r="CO41" s="44">
        <f t="shared" si="38"/>
        <v>0</v>
      </c>
      <c r="CP41" s="44">
        <f t="shared" si="39"/>
        <v>0</v>
      </c>
      <c r="CQ41" s="44">
        <f t="shared" si="40"/>
        <v>0</v>
      </c>
      <c r="CR41" s="44">
        <f t="shared" si="41"/>
        <v>0</v>
      </c>
      <c r="CS41" s="44">
        <f t="shared" si="42"/>
        <v>0</v>
      </c>
      <c r="CT41" s="44">
        <f t="shared" si="43"/>
        <v>0</v>
      </c>
      <c r="CU41" s="44">
        <f t="shared" si="44"/>
        <v>0</v>
      </c>
      <c r="CV41" s="44">
        <f t="shared" si="45"/>
        <v>0</v>
      </c>
      <c r="CW41" s="44">
        <f t="shared" si="46"/>
        <v>0</v>
      </c>
      <c r="CX41" s="44">
        <f t="shared" si="47"/>
        <v>0</v>
      </c>
      <c r="CY41" s="44">
        <f t="shared" si="48"/>
        <v>0</v>
      </c>
      <c r="CZ41" s="44">
        <f t="shared" si="49"/>
        <v>0</v>
      </c>
      <c r="DA41" s="44">
        <f t="shared" si="50"/>
        <v>0</v>
      </c>
      <c r="DB41" s="44">
        <f t="shared" si="51"/>
        <v>0</v>
      </c>
      <c r="DC41" s="44">
        <f t="shared" si="52"/>
        <v>0</v>
      </c>
      <c r="DD41" s="44">
        <f t="shared" si="53"/>
        <v>0</v>
      </c>
      <c r="DE41" s="44">
        <f t="shared" si="54"/>
        <v>0</v>
      </c>
      <c r="DF41" s="44"/>
      <c r="DG41" s="44" t="str">
        <f t="shared" si="55"/>
        <v/>
      </c>
      <c r="DH41" s="44" t="str">
        <f t="shared" si="55"/>
        <v/>
      </c>
      <c r="DI41" s="44" t="str">
        <f t="shared" si="55"/>
        <v/>
      </c>
      <c r="DJ41" s="44" t="str">
        <f t="shared" si="55"/>
        <v/>
      </c>
      <c r="DK41" s="44" t="str">
        <f t="shared" si="55"/>
        <v/>
      </c>
      <c r="DL41" s="44" t="str">
        <f t="shared" si="55"/>
        <v/>
      </c>
      <c r="DM41" s="44" t="str">
        <f t="shared" si="55"/>
        <v/>
      </c>
      <c r="DN41" s="44" t="str">
        <f t="shared" si="55"/>
        <v/>
      </c>
      <c r="DO41" s="44" t="str">
        <f t="shared" si="55"/>
        <v/>
      </c>
      <c r="DP41" s="44" t="str">
        <f t="shared" si="55"/>
        <v/>
      </c>
      <c r="DQ41" s="44" t="str">
        <f t="shared" si="55"/>
        <v/>
      </c>
      <c r="DR41" s="44" t="str">
        <f t="shared" si="55"/>
        <v/>
      </c>
      <c r="DS41" s="44" t="str">
        <f t="shared" si="55"/>
        <v/>
      </c>
      <c r="DT41" s="44" t="str">
        <f t="shared" si="55"/>
        <v/>
      </c>
      <c r="DU41" s="44" t="str">
        <f t="shared" si="55"/>
        <v/>
      </c>
      <c r="DV41" s="44" t="str">
        <f t="shared" si="55"/>
        <v/>
      </c>
      <c r="DW41" s="44" t="str">
        <f t="shared" si="59"/>
        <v/>
      </c>
      <c r="DX41" s="44" t="str">
        <f t="shared" si="59"/>
        <v/>
      </c>
      <c r="DY41" s="44" t="str">
        <f t="shared" si="59"/>
        <v/>
      </c>
      <c r="DZ41" s="44" t="str">
        <f t="shared" si="59"/>
        <v/>
      </c>
      <c r="EA41" s="44" t="str">
        <f t="shared" si="59"/>
        <v/>
      </c>
      <c r="EB41" s="44" t="str">
        <f t="shared" si="59"/>
        <v/>
      </c>
      <c r="EC41" s="44" t="str">
        <f t="shared" si="59"/>
        <v/>
      </c>
      <c r="ED41" s="44" t="str">
        <f t="shared" si="59"/>
        <v/>
      </c>
      <c r="EE41" s="44" t="str">
        <f t="shared" si="59"/>
        <v/>
      </c>
      <c r="EF41" s="44"/>
      <c r="EG41" s="44" t="str">
        <f t="shared" si="56"/>
        <v/>
      </c>
      <c r="EH41" s="44" t="str">
        <f t="shared" si="56"/>
        <v/>
      </c>
      <c r="EI41" s="44" t="str">
        <f t="shared" si="56"/>
        <v/>
      </c>
      <c r="EJ41" s="44" t="str">
        <f t="shared" si="56"/>
        <v/>
      </c>
      <c r="EK41" s="44" t="str">
        <f t="shared" si="56"/>
        <v/>
      </c>
      <c r="EL41" s="44" t="str">
        <f t="shared" si="56"/>
        <v/>
      </c>
      <c r="EM41" s="44" t="str">
        <f t="shared" si="56"/>
        <v/>
      </c>
      <c r="EN41" s="44" t="str">
        <f t="shared" si="56"/>
        <v/>
      </c>
      <c r="EO41" s="44" t="str">
        <f t="shared" si="56"/>
        <v/>
      </c>
      <c r="EP41" s="44" t="str">
        <f t="shared" si="56"/>
        <v/>
      </c>
      <c r="EQ41" s="44" t="str">
        <f t="shared" si="56"/>
        <v/>
      </c>
      <c r="ER41" s="44" t="str">
        <f t="shared" si="56"/>
        <v/>
      </c>
      <c r="ES41" s="44" t="str">
        <f t="shared" si="56"/>
        <v/>
      </c>
      <c r="ET41" s="44" t="str">
        <f t="shared" si="56"/>
        <v/>
      </c>
      <c r="EU41" s="44" t="str">
        <f t="shared" si="56"/>
        <v/>
      </c>
      <c r="EV41" s="44" t="str">
        <f t="shared" si="56"/>
        <v/>
      </c>
      <c r="EW41" s="44" t="str">
        <f t="shared" si="60"/>
        <v/>
      </c>
      <c r="EX41" s="44" t="str">
        <f t="shared" si="60"/>
        <v/>
      </c>
      <c r="EY41" s="44" t="str">
        <f t="shared" si="60"/>
        <v/>
      </c>
      <c r="EZ41" s="44" t="str">
        <f t="shared" si="60"/>
        <v/>
      </c>
      <c r="FA41" s="44" t="str">
        <f t="shared" si="60"/>
        <v/>
      </c>
      <c r="FB41" s="44" t="str">
        <f t="shared" si="60"/>
        <v/>
      </c>
      <c r="FC41" s="44" t="str">
        <f t="shared" si="60"/>
        <v/>
      </c>
      <c r="FD41" s="44" t="str">
        <f t="shared" si="60"/>
        <v/>
      </c>
      <c r="FE41" s="44" t="str">
        <f t="shared" si="60"/>
        <v/>
      </c>
      <c r="FF41" s="44"/>
      <c r="FG41" s="44" t="str">
        <f t="shared" si="57"/>
        <v xml:space="preserve">0 menunjukkan pemahaman dalam </v>
      </c>
      <c r="FH41" s="44"/>
      <c r="FI41" s="44"/>
      <c r="FJ41" s="44" t="str">
        <f t="shared" si="58"/>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148"/>
      <c r="G42" s="41"/>
      <c r="H42" s="148"/>
      <c r="I42" s="41"/>
      <c r="J42" s="148"/>
      <c r="K42" s="41"/>
      <c r="L42" s="148"/>
      <c r="M42" s="41"/>
      <c r="N42" s="148"/>
      <c r="O42" s="41"/>
      <c r="P42" s="148"/>
      <c r="Q42" s="41"/>
      <c r="R42" s="148"/>
      <c r="S42" s="41"/>
      <c r="T42" s="148"/>
      <c r="U42" s="41"/>
      <c r="V42" s="148"/>
      <c r="W42" s="41"/>
      <c r="X42" s="148"/>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3"/>
        <v xml:space="preserve">0 menunjukkan pemahaman dalam </v>
      </c>
      <c r="BD42" s="150" t="str">
        <f t="shared" si="4"/>
        <v xml:space="preserve">0 membutuhkan bimbingan dalam </v>
      </c>
      <c r="BE42" s="35"/>
      <c r="BF42" s="44"/>
      <c r="BG42" s="44">
        <f t="shared" si="5"/>
        <v>0</v>
      </c>
      <c r="BH42" s="44">
        <f t="shared" si="6"/>
        <v>0</v>
      </c>
      <c r="BI42" s="44">
        <f t="shared" si="7"/>
        <v>0</v>
      </c>
      <c r="BJ42" s="44">
        <f t="shared" si="8"/>
        <v>0</v>
      </c>
      <c r="BK42" s="44">
        <f t="shared" si="9"/>
        <v>0</v>
      </c>
      <c r="BL42" s="44">
        <f t="shared" si="10"/>
        <v>0</v>
      </c>
      <c r="BM42" s="44">
        <f t="shared" si="11"/>
        <v>0</v>
      </c>
      <c r="BN42" s="44">
        <f t="shared" si="12"/>
        <v>0</v>
      </c>
      <c r="BO42" s="44">
        <f t="shared" si="13"/>
        <v>0</v>
      </c>
      <c r="BP42" s="44">
        <f t="shared" si="14"/>
        <v>0</v>
      </c>
      <c r="BQ42" s="44">
        <f t="shared" si="15"/>
        <v>0</v>
      </c>
      <c r="BR42" s="44">
        <f t="shared" si="16"/>
        <v>0</v>
      </c>
      <c r="BS42" s="44">
        <f t="shared" si="17"/>
        <v>0</v>
      </c>
      <c r="BT42" s="44">
        <f t="shared" si="18"/>
        <v>0</v>
      </c>
      <c r="BU42" s="44">
        <f t="shared" si="19"/>
        <v>0</v>
      </c>
      <c r="BV42" s="44">
        <f t="shared" si="20"/>
        <v>0</v>
      </c>
      <c r="BW42" s="44">
        <f t="shared" si="21"/>
        <v>0</v>
      </c>
      <c r="BX42" s="44">
        <f t="shared" si="22"/>
        <v>0</v>
      </c>
      <c r="BY42" s="44">
        <f t="shared" si="23"/>
        <v>0</v>
      </c>
      <c r="BZ42" s="44">
        <f t="shared" si="24"/>
        <v>0</v>
      </c>
      <c r="CA42" s="44">
        <f t="shared" si="25"/>
        <v>0</v>
      </c>
      <c r="CB42" s="44">
        <f t="shared" si="26"/>
        <v>0</v>
      </c>
      <c r="CC42" s="44">
        <f t="shared" si="27"/>
        <v>0</v>
      </c>
      <c r="CD42" s="44">
        <f t="shared" si="28"/>
        <v>0</v>
      </c>
      <c r="CE42" s="44">
        <f t="shared" si="29"/>
        <v>0</v>
      </c>
      <c r="CF42" s="44"/>
      <c r="CG42" s="44">
        <f t="shared" si="30"/>
        <v>0</v>
      </c>
      <c r="CH42" s="44">
        <f t="shared" si="31"/>
        <v>0</v>
      </c>
      <c r="CI42" s="44">
        <f t="shared" si="32"/>
        <v>0</v>
      </c>
      <c r="CJ42" s="44">
        <f t="shared" si="33"/>
        <v>0</v>
      </c>
      <c r="CK42" s="44">
        <f t="shared" si="34"/>
        <v>0</v>
      </c>
      <c r="CL42" s="44">
        <f t="shared" si="35"/>
        <v>0</v>
      </c>
      <c r="CM42" s="44">
        <f t="shared" si="36"/>
        <v>0</v>
      </c>
      <c r="CN42" s="44">
        <f t="shared" si="37"/>
        <v>0</v>
      </c>
      <c r="CO42" s="44">
        <f t="shared" si="38"/>
        <v>0</v>
      </c>
      <c r="CP42" s="44">
        <f t="shared" si="39"/>
        <v>0</v>
      </c>
      <c r="CQ42" s="44">
        <f t="shared" si="40"/>
        <v>0</v>
      </c>
      <c r="CR42" s="44">
        <f t="shared" si="41"/>
        <v>0</v>
      </c>
      <c r="CS42" s="44">
        <f t="shared" si="42"/>
        <v>0</v>
      </c>
      <c r="CT42" s="44">
        <f t="shared" si="43"/>
        <v>0</v>
      </c>
      <c r="CU42" s="44">
        <f t="shared" si="44"/>
        <v>0</v>
      </c>
      <c r="CV42" s="44">
        <f t="shared" si="45"/>
        <v>0</v>
      </c>
      <c r="CW42" s="44">
        <f t="shared" si="46"/>
        <v>0</v>
      </c>
      <c r="CX42" s="44">
        <f t="shared" si="47"/>
        <v>0</v>
      </c>
      <c r="CY42" s="44">
        <f t="shared" si="48"/>
        <v>0</v>
      </c>
      <c r="CZ42" s="44">
        <f t="shared" si="49"/>
        <v>0</v>
      </c>
      <c r="DA42" s="44">
        <f t="shared" si="50"/>
        <v>0</v>
      </c>
      <c r="DB42" s="44">
        <f t="shared" si="51"/>
        <v>0</v>
      </c>
      <c r="DC42" s="44">
        <f t="shared" si="52"/>
        <v>0</v>
      </c>
      <c r="DD42" s="44">
        <f t="shared" si="53"/>
        <v>0</v>
      </c>
      <c r="DE42" s="44">
        <f t="shared" si="54"/>
        <v>0</v>
      </c>
      <c r="DF42" s="44"/>
      <c r="DG42" s="44" t="str">
        <f t="shared" si="55"/>
        <v/>
      </c>
      <c r="DH42" s="44" t="str">
        <f t="shared" si="55"/>
        <v/>
      </c>
      <c r="DI42" s="44" t="str">
        <f t="shared" si="55"/>
        <v/>
      </c>
      <c r="DJ42" s="44" t="str">
        <f t="shared" si="55"/>
        <v/>
      </c>
      <c r="DK42" s="44" t="str">
        <f t="shared" si="55"/>
        <v/>
      </c>
      <c r="DL42" s="44" t="str">
        <f t="shared" si="55"/>
        <v/>
      </c>
      <c r="DM42" s="44" t="str">
        <f t="shared" si="55"/>
        <v/>
      </c>
      <c r="DN42" s="44" t="str">
        <f t="shared" si="55"/>
        <v/>
      </c>
      <c r="DO42" s="44" t="str">
        <f t="shared" si="55"/>
        <v/>
      </c>
      <c r="DP42" s="44" t="str">
        <f t="shared" si="55"/>
        <v/>
      </c>
      <c r="DQ42" s="44" t="str">
        <f t="shared" si="55"/>
        <v/>
      </c>
      <c r="DR42" s="44" t="str">
        <f t="shared" si="55"/>
        <v/>
      </c>
      <c r="DS42" s="44" t="str">
        <f t="shared" si="55"/>
        <v/>
      </c>
      <c r="DT42" s="44" t="str">
        <f t="shared" si="55"/>
        <v/>
      </c>
      <c r="DU42" s="44" t="str">
        <f t="shared" si="55"/>
        <v/>
      </c>
      <c r="DV42" s="44" t="str">
        <f t="shared" si="55"/>
        <v/>
      </c>
      <c r="DW42" s="44" t="str">
        <f t="shared" si="59"/>
        <v/>
      </c>
      <c r="DX42" s="44" t="str">
        <f t="shared" si="59"/>
        <v/>
      </c>
      <c r="DY42" s="44" t="str">
        <f t="shared" si="59"/>
        <v/>
      </c>
      <c r="DZ42" s="44" t="str">
        <f t="shared" si="59"/>
        <v/>
      </c>
      <c r="EA42" s="44" t="str">
        <f t="shared" si="59"/>
        <v/>
      </c>
      <c r="EB42" s="44" t="str">
        <f t="shared" si="59"/>
        <v/>
      </c>
      <c r="EC42" s="44" t="str">
        <f t="shared" si="59"/>
        <v/>
      </c>
      <c r="ED42" s="44" t="str">
        <f t="shared" si="59"/>
        <v/>
      </c>
      <c r="EE42" s="44" t="str">
        <f t="shared" si="59"/>
        <v/>
      </c>
      <c r="EF42" s="44"/>
      <c r="EG42" s="44" t="str">
        <f t="shared" si="56"/>
        <v/>
      </c>
      <c r="EH42" s="44" t="str">
        <f t="shared" si="56"/>
        <v/>
      </c>
      <c r="EI42" s="44" t="str">
        <f t="shared" si="56"/>
        <v/>
      </c>
      <c r="EJ42" s="44" t="str">
        <f t="shared" si="56"/>
        <v/>
      </c>
      <c r="EK42" s="44" t="str">
        <f t="shared" si="56"/>
        <v/>
      </c>
      <c r="EL42" s="44" t="str">
        <f t="shared" si="56"/>
        <v/>
      </c>
      <c r="EM42" s="44" t="str">
        <f t="shared" si="56"/>
        <v/>
      </c>
      <c r="EN42" s="44" t="str">
        <f t="shared" si="56"/>
        <v/>
      </c>
      <c r="EO42" s="44" t="str">
        <f t="shared" si="56"/>
        <v/>
      </c>
      <c r="EP42" s="44" t="str">
        <f t="shared" si="56"/>
        <v/>
      </c>
      <c r="EQ42" s="44" t="str">
        <f t="shared" si="56"/>
        <v/>
      </c>
      <c r="ER42" s="44" t="str">
        <f t="shared" si="56"/>
        <v/>
      </c>
      <c r="ES42" s="44" t="str">
        <f t="shared" si="56"/>
        <v/>
      </c>
      <c r="ET42" s="44" t="str">
        <f t="shared" si="56"/>
        <v/>
      </c>
      <c r="EU42" s="44" t="str">
        <f t="shared" si="56"/>
        <v/>
      </c>
      <c r="EV42" s="44" t="str">
        <f t="shared" si="56"/>
        <v/>
      </c>
      <c r="EW42" s="44" t="str">
        <f t="shared" si="60"/>
        <v/>
      </c>
      <c r="EX42" s="44" t="str">
        <f t="shared" si="60"/>
        <v/>
      </c>
      <c r="EY42" s="44" t="str">
        <f t="shared" si="60"/>
        <v/>
      </c>
      <c r="EZ42" s="44" t="str">
        <f t="shared" si="60"/>
        <v/>
      </c>
      <c r="FA42" s="44" t="str">
        <f t="shared" si="60"/>
        <v/>
      </c>
      <c r="FB42" s="44" t="str">
        <f t="shared" si="60"/>
        <v/>
      </c>
      <c r="FC42" s="44" t="str">
        <f t="shared" si="60"/>
        <v/>
      </c>
      <c r="FD42" s="44" t="str">
        <f t="shared" si="60"/>
        <v/>
      </c>
      <c r="FE42" s="44" t="str">
        <f t="shared" si="60"/>
        <v/>
      </c>
      <c r="FF42" s="44"/>
      <c r="FG42" s="44" t="str">
        <f t="shared" si="57"/>
        <v xml:space="preserve">0 menunjukkan pemahaman dalam </v>
      </c>
      <c r="FH42" s="44"/>
      <c r="FI42" s="44"/>
      <c r="FJ42" s="44" t="str">
        <f t="shared" si="58"/>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148"/>
      <c r="G43" s="41"/>
      <c r="H43" s="148"/>
      <c r="I43" s="41"/>
      <c r="J43" s="148"/>
      <c r="K43" s="41"/>
      <c r="L43" s="148"/>
      <c r="M43" s="41"/>
      <c r="N43" s="148"/>
      <c r="O43" s="41"/>
      <c r="P43" s="148"/>
      <c r="Q43" s="41"/>
      <c r="R43" s="148"/>
      <c r="S43" s="41"/>
      <c r="T43" s="148"/>
      <c r="U43" s="41"/>
      <c r="V43" s="148"/>
      <c r="W43" s="41"/>
      <c r="X43" s="148"/>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3"/>
        <v xml:space="preserve">0 menunjukkan pemahaman dalam </v>
      </c>
      <c r="BD43" s="150" t="str">
        <f t="shared" si="4"/>
        <v xml:space="preserve">0 membutuhkan bimbingan dalam </v>
      </c>
      <c r="BE43" s="35"/>
      <c r="BF43" s="44"/>
      <c r="BG43" s="44">
        <f t="shared" si="5"/>
        <v>0</v>
      </c>
      <c r="BH43" s="44">
        <f t="shared" si="6"/>
        <v>0</v>
      </c>
      <c r="BI43" s="44">
        <f t="shared" si="7"/>
        <v>0</v>
      </c>
      <c r="BJ43" s="44">
        <f t="shared" si="8"/>
        <v>0</v>
      </c>
      <c r="BK43" s="44">
        <f t="shared" si="9"/>
        <v>0</v>
      </c>
      <c r="BL43" s="44">
        <f t="shared" si="10"/>
        <v>0</v>
      </c>
      <c r="BM43" s="44">
        <f t="shared" si="11"/>
        <v>0</v>
      </c>
      <c r="BN43" s="44">
        <f t="shared" si="12"/>
        <v>0</v>
      </c>
      <c r="BO43" s="44">
        <f t="shared" si="13"/>
        <v>0</v>
      </c>
      <c r="BP43" s="44">
        <f t="shared" si="14"/>
        <v>0</v>
      </c>
      <c r="BQ43" s="44">
        <f t="shared" si="15"/>
        <v>0</v>
      </c>
      <c r="BR43" s="44">
        <f t="shared" si="16"/>
        <v>0</v>
      </c>
      <c r="BS43" s="44">
        <f t="shared" si="17"/>
        <v>0</v>
      </c>
      <c r="BT43" s="44">
        <f t="shared" si="18"/>
        <v>0</v>
      </c>
      <c r="BU43" s="44">
        <f t="shared" si="19"/>
        <v>0</v>
      </c>
      <c r="BV43" s="44">
        <f t="shared" si="20"/>
        <v>0</v>
      </c>
      <c r="BW43" s="44">
        <f t="shared" si="21"/>
        <v>0</v>
      </c>
      <c r="BX43" s="44">
        <f t="shared" si="22"/>
        <v>0</v>
      </c>
      <c r="BY43" s="44">
        <f t="shared" si="23"/>
        <v>0</v>
      </c>
      <c r="BZ43" s="44">
        <f t="shared" si="24"/>
        <v>0</v>
      </c>
      <c r="CA43" s="44">
        <f t="shared" si="25"/>
        <v>0</v>
      </c>
      <c r="CB43" s="44">
        <f t="shared" si="26"/>
        <v>0</v>
      </c>
      <c r="CC43" s="44">
        <f t="shared" si="27"/>
        <v>0</v>
      </c>
      <c r="CD43" s="44">
        <f t="shared" si="28"/>
        <v>0</v>
      </c>
      <c r="CE43" s="44">
        <f t="shared" si="29"/>
        <v>0</v>
      </c>
      <c r="CF43" s="44"/>
      <c r="CG43" s="44">
        <f t="shared" si="30"/>
        <v>0</v>
      </c>
      <c r="CH43" s="44">
        <f t="shared" si="31"/>
        <v>0</v>
      </c>
      <c r="CI43" s="44">
        <f t="shared" si="32"/>
        <v>0</v>
      </c>
      <c r="CJ43" s="44">
        <f t="shared" si="33"/>
        <v>0</v>
      </c>
      <c r="CK43" s="44">
        <f t="shared" si="34"/>
        <v>0</v>
      </c>
      <c r="CL43" s="44">
        <f t="shared" si="35"/>
        <v>0</v>
      </c>
      <c r="CM43" s="44">
        <f t="shared" si="36"/>
        <v>0</v>
      </c>
      <c r="CN43" s="44">
        <f t="shared" si="37"/>
        <v>0</v>
      </c>
      <c r="CO43" s="44">
        <f t="shared" si="38"/>
        <v>0</v>
      </c>
      <c r="CP43" s="44">
        <f t="shared" si="39"/>
        <v>0</v>
      </c>
      <c r="CQ43" s="44">
        <f t="shared" si="40"/>
        <v>0</v>
      </c>
      <c r="CR43" s="44">
        <f t="shared" si="41"/>
        <v>0</v>
      </c>
      <c r="CS43" s="44">
        <f t="shared" si="42"/>
        <v>0</v>
      </c>
      <c r="CT43" s="44">
        <f t="shared" si="43"/>
        <v>0</v>
      </c>
      <c r="CU43" s="44">
        <f t="shared" si="44"/>
        <v>0</v>
      </c>
      <c r="CV43" s="44">
        <f t="shared" si="45"/>
        <v>0</v>
      </c>
      <c r="CW43" s="44">
        <f t="shared" si="46"/>
        <v>0</v>
      </c>
      <c r="CX43" s="44">
        <f t="shared" si="47"/>
        <v>0</v>
      </c>
      <c r="CY43" s="44">
        <f t="shared" si="48"/>
        <v>0</v>
      </c>
      <c r="CZ43" s="44">
        <f t="shared" si="49"/>
        <v>0</v>
      </c>
      <c r="DA43" s="44">
        <f t="shared" si="50"/>
        <v>0</v>
      </c>
      <c r="DB43" s="44">
        <f t="shared" si="51"/>
        <v>0</v>
      </c>
      <c r="DC43" s="44">
        <f t="shared" si="52"/>
        <v>0</v>
      </c>
      <c r="DD43" s="44">
        <f t="shared" si="53"/>
        <v>0</v>
      </c>
      <c r="DE43" s="44">
        <f t="shared" si="54"/>
        <v>0</v>
      </c>
      <c r="DF43" s="44"/>
      <c r="DG43" s="44" t="str">
        <f t="shared" si="55"/>
        <v/>
      </c>
      <c r="DH43" s="44" t="str">
        <f t="shared" si="55"/>
        <v/>
      </c>
      <c r="DI43" s="44" t="str">
        <f t="shared" si="55"/>
        <v/>
      </c>
      <c r="DJ43" s="44" t="str">
        <f t="shared" si="55"/>
        <v/>
      </c>
      <c r="DK43" s="44" t="str">
        <f t="shared" si="55"/>
        <v/>
      </c>
      <c r="DL43" s="44" t="str">
        <f t="shared" ref="DL43:DY56" si="61">IF(AND(BL43=1,CL43=1),DL$15&amp;", ","")</f>
        <v/>
      </c>
      <c r="DM43" s="44" t="str">
        <f t="shared" si="61"/>
        <v/>
      </c>
      <c r="DN43" s="44" t="str">
        <f t="shared" si="61"/>
        <v/>
      </c>
      <c r="DO43" s="44" t="str">
        <f t="shared" si="61"/>
        <v/>
      </c>
      <c r="DP43" s="44" t="str">
        <f t="shared" si="61"/>
        <v/>
      </c>
      <c r="DQ43" s="44" t="str">
        <f t="shared" si="61"/>
        <v/>
      </c>
      <c r="DR43" s="44" t="str">
        <f t="shared" si="61"/>
        <v/>
      </c>
      <c r="DS43" s="44" t="str">
        <f t="shared" si="61"/>
        <v/>
      </c>
      <c r="DT43" s="44" t="str">
        <f t="shared" si="61"/>
        <v/>
      </c>
      <c r="DU43" s="44" t="str">
        <f t="shared" si="61"/>
        <v/>
      </c>
      <c r="DV43" s="44" t="str">
        <f t="shared" si="61"/>
        <v/>
      </c>
      <c r="DW43" s="44" t="str">
        <f t="shared" si="59"/>
        <v/>
      </c>
      <c r="DX43" s="44" t="str">
        <f t="shared" si="59"/>
        <v/>
      </c>
      <c r="DY43" s="44" t="str">
        <f t="shared" si="59"/>
        <v/>
      </c>
      <c r="DZ43" s="44" t="str">
        <f t="shared" si="59"/>
        <v/>
      </c>
      <c r="EA43" s="44" t="str">
        <f t="shared" si="59"/>
        <v/>
      </c>
      <c r="EB43" s="44" t="str">
        <f t="shared" si="59"/>
        <v/>
      </c>
      <c r="EC43" s="44" t="str">
        <f t="shared" si="59"/>
        <v/>
      </c>
      <c r="ED43" s="44" t="str">
        <f t="shared" si="59"/>
        <v/>
      </c>
      <c r="EE43" s="44" t="str">
        <f t="shared" si="59"/>
        <v/>
      </c>
      <c r="EF43" s="44"/>
      <c r="EG43" s="44" t="str">
        <f t="shared" si="56"/>
        <v/>
      </c>
      <c r="EH43" s="44" t="str">
        <f t="shared" si="56"/>
        <v/>
      </c>
      <c r="EI43" s="44" t="str">
        <f t="shared" si="56"/>
        <v/>
      </c>
      <c r="EJ43" s="44" t="str">
        <f t="shared" si="56"/>
        <v/>
      </c>
      <c r="EK43" s="44" t="str">
        <f t="shared" si="56"/>
        <v/>
      </c>
      <c r="EL43" s="44" t="str">
        <f t="shared" ref="EL43:EY56" si="62">IF(AND(BL43=1,CL43=0),EL$15&amp;", ","")</f>
        <v/>
      </c>
      <c r="EM43" s="44" t="str">
        <f t="shared" si="62"/>
        <v/>
      </c>
      <c r="EN43" s="44" t="str">
        <f t="shared" si="62"/>
        <v/>
      </c>
      <c r="EO43" s="44" t="str">
        <f t="shared" si="62"/>
        <v/>
      </c>
      <c r="EP43" s="44" t="str">
        <f t="shared" si="62"/>
        <v/>
      </c>
      <c r="EQ43" s="44" t="str">
        <f t="shared" si="62"/>
        <v/>
      </c>
      <c r="ER43" s="44" t="str">
        <f t="shared" si="62"/>
        <v/>
      </c>
      <c r="ES43" s="44" t="str">
        <f t="shared" si="62"/>
        <v/>
      </c>
      <c r="ET43" s="44" t="str">
        <f t="shared" si="62"/>
        <v/>
      </c>
      <c r="EU43" s="44" t="str">
        <f t="shared" si="62"/>
        <v/>
      </c>
      <c r="EV43" s="44" t="str">
        <f t="shared" si="62"/>
        <v/>
      </c>
      <c r="EW43" s="44" t="str">
        <f t="shared" si="60"/>
        <v/>
      </c>
      <c r="EX43" s="44" t="str">
        <f t="shared" si="60"/>
        <v/>
      </c>
      <c r="EY43" s="44" t="str">
        <f t="shared" si="60"/>
        <v/>
      </c>
      <c r="EZ43" s="44" t="str">
        <f t="shared" si="60"/>
        <v/>
      </c>
      <c r="FA43" s="44" t="str">
        <f t="shared" si="60"/>
        <v/>
      </c>
      <c r="FB43" s="44" t="str">
        <f t="shared" si="60"/>
        <v/>
      </c>
      <c r="FC43" s="44" t="str">
        <f t="shared" si="60"/>
        <v/>
      </c>
      <c r="FD43" s="44" t="str">
        <f t="shared" si="60"/>
        <v/>
      </c>
      <c r="FE43" s="44" t="str">
        <f t="shared" si="60"/>
        <v/>
      </c>
      <c r="FF43" s="44"/>
      <c r="FG43" s="44" t="str">
        <f t="shared" si="57"/>
        <v xml:space="preserve">0 menunjukkan pemahaman dalam </v>
      </c>
      <c r="FH43" s="44"/>
      <c r="FI43" s="44"/>
      <c r="FJ43" s="44" t="str">
        <f t="shared" si="58"/>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148"/>
      <c r="G44" s="41"/>
      <c r="H44" s="148"/>
      <c r="I44" s="41"/>
      <c r="J44" s="148"/>
      <c r="K44" s="41"/>
      <c r="L44" s="148"/>
      <c r="M44" s="41"/>
      <c r="N44" s="148"/>
      <c r="O44" s="41"/>
      <c r="P44" s="148"/>
      <c r="Q44" s="41"/>
      <c r="R44" s="148"/>
      <c r="S44" s="41"/>
      <c r="T44" s="148"/>
      <c r="U44" s="41"/>
      <c r="V44" s="148"/>
      <c r="W44" s="41"/>
      <c r="X44" s="148"/>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3"/>
        <v xml:space="preserve">0 menunjukkan pemahaman dalam </v>
      </c>
      <c r="BD44" s="150" t="str">
        <f t="shared" si="4"/>
        <v xml:space="preserve">0 membutuhkan bimbingan dalam </v>
      </c>
      <c r="BE44" s="35"/>
      <c r="BF44" s="44"/>
      <c r="BG44" s="44">
        <f t="shared" si="5"/>
        <v>0</v>
      </c>
      <c r="BH44" s="44">
        <f t="shared" si="6"/>
        <v>0</v>
      </c>
      <c r="BI44" s="44">
        <f t="shared" si="7"/>
        <v>0</v>
      </c>
      <c r="BJ44" s="44">
        <f t="shared" si="8"/>
        <v>0</v>
      </c>
      <c r="BK44" s="44">
        <f t="shared" si="9"/>
        <v>0</v>
      </c>
      <c r="BL44" s="44">
        <f t="shared" si="10"/>
        <v>0</v>
      </c>
      <c r="BM44" s="44">
        <f t="shared" si="11"/>
        <v>0</v>
      </c>
      <c r="BN44" s="44">
        <f t="shared" si="12"/>
        <v>0</v>
      </c>
      <c r="BO44" s="44">
        <f t="shared" si="13"/>
        <v>0</v>
      </c>
      <c r="BP44" s="44">
        <f t="shared" si="14"/>
        <v>0</v>
      </c>
      <c r="BQ44" s="44">
        <f t="shared" si="15"/>
        <v>0</v>
      </c>
      <c r="BR44" s="44">
        <f t="shared" si="16"/>
        <v>0</v>
      </c>
      <c r="BS44" s="44">
        <f t="shared" si="17"/>
        <v>0</v>
      </c>
      <c r="BT44" s="44">
        <f t="shared" si="18"/>
        <v>0</v>
      </c>
      <c r="BU44" s="44">
        <f t="shared" si="19"/>
        <v>0</v>
      </c>
      <c r="BV44" s="44">
        <f t="shared" si="20"/>
        <v>0</v>
      </c>
      <c r="BW44" s="44">
        <f t="shared" si="21"/>
        <v>0</v>
      </c>
      <c r="BX44" s="44">
        <f t="shared" si="22"/>
        <v>0</v>
      </c>
      <c r="BY44" s="44">
        <f t="shared" si="23"/>
        <v>0</v>
      </c>
      <c r="BZ44" s="44">
        <f t="shared" si="24"/>
        <v>0</v>
      </c>
      <c r="CA44" s="44">
        <f t="shared" si="25"/>
        <v>0</v>
      </c>
      <c r="CB44" s="44">
        <f t="shared" si="26"/>
        <v>0</v>
      </c>
      <c r="CC44" s="44">
        <f t="shared" si="27"/>
        <v>0</v>
      </c>
      <c r="CD44" s="44">
        <f t="shared" si="28"/>
        <v>0</v>
      </c>
      <c r="CE44" s="44">
        <f t="shared" si="29"/>
        <v>0</v>
      </c>
      <c r="CF44" s="44"/>
      <c r="CG44" s="44">
        <f t="shared" si="30"/>
        <v>0</v>
      </c>
      <c r="CH44" s="44">
        <f t="shared" si="31"/>
        <v>0</v>
      </c>
      <c r="CI44" s="44">
        <f t="shared" si="32"/>
        <v>0</v>
      </c>
      <c r="CJ44" s="44">
        <f t="shared" si="33"/>
        <v>0</v>
      </c>
      <c r="CK44" s="44">
        <f t="shared" si="34"/>
        <v>0</v>
      </c>
      <c r="CL44" s="44">
        <f t="shared" si="35"/>
        <v>0</v>
      </c>
      <c r="CM44" s="44">
        <f t="shared" si="36"/>
        <v>0</v>
      </c>
      <c r="CN44" s="44">
        <f t="shared" si="37"/>
        <v>0</v>
      </c>
      <c r="CO44" s="44">
        <f t="shared" si="38"/>
        <v>0</v>
      </c>
      <c r="CP44" s="44">
        <f t="shared" si="39"/>
        <v>0</v>
      </c>
      <c r="CQ44" s="44">
        <f t="shared" si="40"/>
        <v>0</v>
      </c>
      <c r="CR44" s="44">
        <f t="shared" si="41"/>
        <v>0</v>
      </c>
      <c r="CS44" s="44">
        <f t="shared" si="42"/>
        <v>0</v>
      </c>
      <c r="CT44" s="44">
        <f t="shared" si="43"/>
        <v>0</v>
      </c>
      <c r="CU44" s="44">
        <f t="shared" si="44"/>
        <v>0</v>
      </c>
      <c r="CV44" s="44">
        <f t="shared" si="45"/>
        <v>0</v>
      </c>
      <c r="CW44" s="44">
        <f t="shared" si="46"/>
        <v>0</v>
      </c>
      <c r="CX44" s="44">
        <f t="shared" si="47"/>
        <v>0</v>
      </c>
      <c r="CY44" s="44">
        <f t="shared" si="48"/>
        <v>0</v>
      </c>
      <c r="CZ44" s="44">
        <f t="shared" si="49"/>
        <v>0</v>
      </c>
      <c r="DA44" s="44">
        <f t="shared" si="50"/>
        <v>0</v>
      </c>
      <c r="DB44" s="44">
        <f t="shared" si="51"/>
        <v>0</v>
      </c>
      <c r="DC44" s="44">
        <f t="shared" si="52"/>
        <v>0</v>
      </c>
      <c r="DD44" s="44">
        <f t="shared" si="53"/>
        <v>0</v>
      </c>
      <c r="DE44" s="44">
        <f t="shared" si="54"/>
        <v>0</v>
      </c>
      <c r="DF44" s="44"/>
      <c r="DG44" s="44" t="str">
        <f t="shared" ref="DG44:DK56" si="63">IF(AND(BG44=1,CG44=1),DG$15&amp;", ","")</f>
        <v/>
      </c>
      <c r="DH44" s="44" t="str">
        <f t="shared" si="63"/>
        <v/>
      </c>
      <c r="DI44" s="44" t="str">
        <f t="shared" si="63"/>
        <v/>
      </c>
      <c r="DJ44" s="44" t="str">
        <f t="shared" si="63"/>
        <v/>
      </c>
      <c r="DK44" s="44" t="str">
        <f t="shared" si="63"/>
        <v/>
      </c>
      <c r="DL44" s="44" t="str">
        <f t="shared" si="61"/>
        <v/>
      </c>
      <c r="DM44" s="44" t="str">
        <f t="shared" si="61"/>
        <v/>
      </c>
      <c r="DN44" s="44" t="str">
        <f t="shared" si="61"/>
        <v/>
      </c>
      <c r="DO44" s="44" t="str">
        <f t="shared" si="61"/>
        <v/>
      </c>
      <c r="DP44" s="44" t="str">
        <f t="shared" si="61"/>
        <v/>
      </c>
      <c r="DQ44" s="44" t="str">
        <f t="shared" si="61"/>
        <v/>
      </c>
      <c r="DR44" s="44" t="str">
        <f t="shared" si="61"/>
        <v/>
      </c>
      <c r="DS44" s="44" t="str">
        <f t="shared" si="61"/>
        <v/>
      </c>
      <c r="DT44" s="44" t="str">
        <f t="shared" si="61"/>
        <v/>
      </c>
      <c r="DU44" s="44" t="str">
        <f t="shared" si="61"/>
        <v/>
      </c>
      <c r="DV44" s="44" t="str">
        <f t="shared" si="61"/>
        <v/>
      </c>
      <c r="DW44" s="44" t="str">
        <f t="shared" si="59"/>
        <v/>
      </c>
      <c r="DX44" s="44" t="str">
        <f t="shared" si="59"/>
        <v/>
      </c>
      <c r="DY44" s="44" t="str">
        <f t="shared" si="59"/>
        <v/>
      </c>
      <c r="DZ44" s="44" t="str">
        <f t="shared" si="59"/>
        <v/>
      </c>
      <c r="EA44" s="44" t="str">
        <f t="shared" si="59"/>
        <v/>
      </c>
      <c r="EB44" s="44" t="str">
        <f t="shared" si="59"/>
        <v/>
      </c>
      <c r="EC44" s="44" t="str">
        <f t="shared" si="59"/>
        <v/>
      </c>
      <c r="ED44" s="44" t="str">
        <f t="shared" si="59"/>
        <v/>
      </c>
      <c r="EE44" s="44" t="str">
        <f t="shared" si="59"/>
        <v/>
      </c>
      <c r="EF44" s="44"/>
      <c r="EG44" s="44" t="str">
        <f t="shared" ref="EG44:EK56" si="64">IF(AND(BG44=1,CG44=0),EG$15&amp;", ","")</f>
        <v/>
      </c>
      <c r="EH44" s="44" t="str">
        <f t="shared" si="64"/>
        <v/>
      </c>
      <c r="EI44" s="44" t="str">
        <f t="shared" si="64"/>
        <v/>
      </c>
      <c r="EJ44" s="44" t="str">
        <f t="shared" si="64"/>
        <v/>
      </c>
      <c r="EK44" s="44" t="str">
        <f t="shared" si="64"/>
        <v/>
      </c>
      <c r="EL44" s="44" t="str">
        <f t="shared" si="62"/>
        <v/>
      </c>
      <c r="EM44" s="44" t="str">
        <f t="shared" si="62"/>
        <v/>
      </c>
      <c r="EN44" s="44" t="str">
        <f t="shared" si="62"/>
        <v/>
      </c>
      <c r="EO44" s="44" t="str">
        <f t="shared" si="62"/>
        <v/>
      </c>
      <c r="EP44" s="44" t="str">
        <f t="shared" si="62"/>
        <v/>
      </c>
      <c r="EQ44" s="44" t="str">
        <f t="shared" si="62"/>
        <v/>
      </c>
      <c r="ER44" s="44" t="str">
        <f t="shared" si="62"/>
        <v/>
      </c>
      <c r="ES44" s="44" t="str">
        <f t="shared" si="62"/>
        <v/>
      </c>
      <c r="ET44" s="44" t="str">
        <f t="shared" si="62"/>
        <v/>
      </c>
      <c r="EU44" s="44" t="str">
        <f t="shared" si="62"/>
        <v/>
      </c>
      <c r="EV44" s="44" t="str">
        <f t="shared" si="62"/>
        <v/>
      </c>
      <c r="EW44" s="44" t="str">
        <f t="shared" si="60"/>
        <v/>
      </c>
      <c r="EX44" s="44" t="str">
        <f t="shared" si="60"/>
        <v/>
      </c>
      <c r="EY44" s="44" t="str">
        <f t="shared" si="60"/>
        <v/>
      </c>
      <c r="EZ44" s="44" t="str">
        <f t="shared" si="60"/>
        <v/>
      </c>
      <c r="FA44" s="44" t="str">
        <f t="shared" si="60"/>
        <v/>
      </c>
      <c r="FB44" s="44" t="str">
        <f t="shared" si="60"/>
        <v/>
      </c>
      <c r="FC44" s="44" t="str">
        <f t="shared" si="60"/>
        <v/>
      </c>
      <c r="FD44" s="44" t="str">
        <f t="shared" si="60"/>
        <v/>
      </c>
      <c r="FE44" s="44" t="str">
        <f t="shared" si="60"/>
        <v/>
      </c>
      <c r="FF44" s="44"/>
      <c r="FG44" s="44" t="str">
        <f t="shared" si="57"/>
        <v xml:space="preserve">0 menunjukkan pemahaman dalam </v>
      </c>
      <c r="FH44" s="44"/>
      <c r="FI44" s="44"/>
      <c r="FJ44" s="44" t="str">
        <f t="shared" si="58"/>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148"/>
      <c r="G45" s="41"/>
      <c r="H45" s="148"/>
      <c r="I45" s="41"/>
      <c r="J45" s="148"/>
      <c r="K45" s="41"/>
      <c r="L45" s="148"/>
      <c r="M45" s="41"/>
      <c r="N45" s="148"/>
      <c r="O45" s="41"/>
      <c r="P45" s="148"/>
      <c r="Q45" s="41"/>
      <c r="R45" s="148"/>
      <c r="S45" s="41"/>
      <c r="T45" s="148"/>
      <c r="U45" s="41"/>
      <c r="V45" s="148"/>
      <c r="W45" s="41"/>
      <c r="X45" s="148"/>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3"/>
        <v xml:space="preserve">0 menunjukkan pemahaman dalam </v>
      </c>
      <c r="BD45" s="150" t="str">
        <f t="shared" si="4"/>
        <v xml:space="preserve">0 membutuhkan bimbingan dalam </v>
      </c>
      <c r="BE45" s="35"/>
      <c r="BF45" s="44"/>
      <c r="BG45" s="44">
        <f t="shared" si="5"/>
        <v>0</v>
      </c>
      <c r="BH45" s="44">
        <f t="shared" si="6"/>
        <v>0</v>
      </c>
      <c r="BI45" s="44">
        <f t="shared" si="7"/>
        <v>0</v>
      </c>
      <c r="BJ45" s="44">
        <f t="shared" si="8"/>
        <v>0</v>
      </c>
      <c r="BK45" s="44">
        <f t="shared" si="9"/>
        <v>0</v>
      </c>
      <c r="BL45" s="44">
        <f t="shared" si="10"/>
        <v>0</v>
      </c>
      <c r="BM45" s="44">
        <f t="shared" si="11"/>
        <v>0</v>
      </c>
      <c r="BN45" s="44">
        <f t="shared" si="12"/>
        <v>0</v>
      </c>
      <c r="BO45" s="44">
        <f t="shared" si="13"/>
        <v>0</v>
      </c>
      <c r="BP45" s="44">
        <f t="shared" si="14"/>
        <v>0</v>
      </c>
      <c r="BQ45" s="44">
        <f t="shared" si="15"/>
        <v>0</v>
      </c>
      <c r="BR45" s="44">
        <f t="shared" si="16"/>
        <v>0</v>
      </c>
      <c r="BS45" s="44">
        <f t="shared" si="17"/>
        <v>0</v>
      </c>
      <c r="BT45" s="44">
        <f t="shared" si="18"/>
        <v>0</v>
      </c>
      <c r="BU45" s="44">
        <f t="shared" si="19"/>
        <v>0</v>
      </c>
      <c r="BV45" s="44">
        <f t="shared" si="20"/>
        <v>0</v>
      </c>
      <c r="BW45" s="44">
        <f t="shared" si="21"/>
        <v>0</v>
      </c>
      <c r="BX45" s="44">
        <f t="shared" si="22"/>
        <v>0</v>
      </c>
      <c r="BY45" s="44">
        <f t="shared" si="23"/>
        <v>0</v>
      </c>
      <c r="BZ45" s="44">
        <f t="shared" si="24"/>
        <v>0</v>
      </c>
      <c r="CA45" s="44">
        <f t="shared" si="25"/>
        <v>0</v>
      </c>
      <c r="CB45" s="44">
        <f t="shared" si="26"/>
        <v>0</v>
      </c>
      <c r="CC45" s="44">
        <f t="shared" si="27"/>
        <v>0</v>
      </c>
      <c r="CD45" s="44">
        <f t="shared" si="28"/>
        <v>0</v>
      </c>
      <c r="CE45" s="44">
        <f t="shared" si="29"/>
        <v>0</v>
      </c>
      <c r="CF45" s="44"/>
      <c r="CG45" s="44">
        <f t="shared" si="30"/>
        <v>0</v>
      </c>
      <c r="CH45" s="44">
        <f t="shared" si="31"/>
        <v>0</v>
      </c>
      <c r="CI45" s="44">
        <f t="shared" si="32"/>
        <v>0</v>
      </c>
      <c r="CJ45" s="44">
        <f t="shared" si="33"/>
        <v>0</v>
      </c>
      <c r="CK45" s="44">
        <f t="shared" si="34"/>
        <v>0</v>
      </c>
      <c r="CL45" s="44">
        <f t="shared" si="35"/>
        <v>0</v>
      </c>
      <c r="CM45" s="44">
        <f t="shared" si="36"/>
        <v>0</v>
      </c>
      <c r="CN45" s="44">
        <f t="shared" si="37"/>
        <v>0</v>
      </c>
      <c r="CO45" s="44">
        <f t="shared" si="38"/>
        <v>0</v>
      </c>
      <c r="CP45" s="44">
        <f t="shared" si="39"/>
        <v>0</v>
      </c>
      <c r="CQ45" s="44">
        <f t="shared" si="40"/>
        <v>0</v>
      </c>
      <c r="CR45" s="44">
        <f t="shared" si="41"/>
        <v>0</v>
      </c>
      <c r="CS45" s="44">
        <f t="shared" si="42"/>
        <v>0</v>
      </c>
      <c r="CT45" s="44">
        <f t="shared" si="43"/>
        <v>0</v>
      </c>
      <c r="CU45" s="44">
        <f t="shared" si="44"/>
        <v>0</v>
      </c>
      <c r="CV45" s="44">
        <f t="shared" si="45"/>
        <v>0</v>
      </c>
      <c r="CW45" s="44">
        <f t="shared" si="46"/>
        <v>0</v>
      </c>
      <c r="CX45" s="44">
        <f t="shared" si="47"/>
        <v>0</v>
      </c>
      <c r="CY45" s="44">
        <f t="shared" si="48"/>
        <v>0</v>
      </c>
      <c r="CZ45" s="44">
        <f t="shared" si="49"/>
        <v>0</v>
      </c>
      <c r="DA45" s="44">
        <f t="shared" si="50"/>
        <v>0</v>
      </c>
      <c r="DB45" s="44">
        <f t="shared" si="51"/>
        <v>0</v>
      </c>
      <c r="DC45" s="44">
        <f t="shared" si="52"/>
        <v>0</v>
      </c>
      <c r="DD45" s="44">
        <f t="shared" si="53"/>
        <v>0</v>
      </c>
      <c r="DE45" s="44">
        <f t="shared" si="54"/>
        <v>0</v>
      </c>
      <c r="DF45" s="44"/>
      <c r="DG45" s="44" t="str">
        <f t="shared" si="63"/>
        <v/>
      </c>
      <c r="DH45" s="44" t="str">
        <f t="shared" si="63"/>
        <v/>
      </c>
      <c r="DI45" s="44" t="str">
        <f t="shared" si="63"/>
        <v/>
      </c>
      <c r="DJ45" s="44" t="str">
        <f t="shared" si="63"/>
        <v/>
      </c>
      <c r="DK45" s="44" t="str">
        <f t="shared" si="63"/>
        <v/>
      </c>
      <c r="DL45" s="44" t="str">
        <f t="shared" si="61"/>
        <v/>
      </c>
      <c r="DM45" s="44" t="str">
        <f t="shared" si="61"/>
        <v/>
      </c>
      <c r="DN45" s="44" t="str">
        <f t="shared" si="61"/>
        <v/>
      </c>
      <c r="DO45" s="44" t="str">
        <f t="shared" si="61"/>
        <v/>
      </c>
      <c r="DP45" s="44" t="str">
        <f t="shared" si="61"/>
        <v/>
      </c>
      <c r="DQ45" s="44" t="str">
        <f t="shared" si="61"/>
        <v/>
      </c>
      <c r="DR45" s="44" t="str">
        <f t="shared" si="61"/>
        <v/>
      </c>
      <c r="DS45" s="44" t="str">
        <f t="shared" si="61"/>
        <v/>
      </c>
      <c r="DT45" s="44" t="str">
        <f t="shared" si="61"/>
        <v/>
      </c>
      <c r="DU45" s="44" t="str">
        <f t="shared" si="61"/>
        <v/>
      </c>
      <c r="DV45" s="44" t="str">
        <f t="shared" si="61"/>
        <v/>
      </c>
      <c r="DW45" s="44" t="str">
        <f t="shared" si="59"/>
        <v/>
      </c>
      <c r="DX45" s="44" t="str">
        <f t="shared" si="59"/>
        <v/>
      </c>
      <c r="DY45" s="44" t="str">
        <f t="shared" si="59"/>
        <v/>
      </c>
      <c r="DZ45" s="44" t="str">
        <f t="shared" si="59"/>
        <v/>
      </c>
      <c r="EA45" s="44" t="str">
        <f t="shared" si="59"/>
        <v/>
      </c>
      <c r="EB45" s="44" t="str">
        <f t="shared" si="59"/>
        <v/>
      </c>
      <c r="EC45" s="44" t="str">
        <f t="shared" si="59"/>
        <v/>
      </c>
      <c r="ED45" s="44" t="str">
        <f t="shared" si="59"/>
        <v/>
      </c>
      <c r="EE45" s="44" t="str">
        <f t="shared" si="59"/>
        <v/>
      </c>
      <c r="EF45" s="44"/>
      <c r="EG45" s="44" t="str">
        <f t="shared" si="64"/>
        <v/>
      </c>
      <c r="EH45" s="44" t="str">
        <f t="shared" si="64"/>
        <v/>
      </c>
      <c r="EI45" s="44" t="str">
        <f t="shared" si="64"/>
        <v/>
      </c>
      <c r="EJ45" s="44" t="str">
        <f t="shared" si="64"/>
        <v/>
      </c>
      <c r="EK45" s="44" t="str">
        <f t="shared" si="64"/>
        <v/>
      </c>
      <c r="EL45" s="44" t="str">
        <f t="shared" si="62"/>
        <v/>
      </c>
      <c r="EM45" s="44" t="str">
        <f t="shared" si="62"/>
        <v/>
      </c>
      <c r="EN45" s="44" t="str">
        <f t="shared" si="62"/>
        <v/>
      </c>
      <c r="EO45" s="44" t="str">
        <f t="shared" si="62"/>
        <v/>
      </c>
      <c r="EP45" s="44" t="str">
        <f t="shared" si="62"/>
        <v/>
      </c>
      <c r="EQ45" s="44" t="str">
        <f t="shared" si="62"/>
        <v/>
      </c>
      <c r="ER45" s="44" t="str">
        <f t="shared" si="62"/>
        <v/>
      </c>
      <c r="ES45" s="44" t="str">
        <f t="shared" si="62"/>
        <v/>
      </c>
      <c r="ET45" s="44" t="str">
        <f t="shared" si="62"/>
        <v/>
      </c>
      <c r="EU45" s="44" t="str">
        <f t="shared" si="62"/>
        <v/>
      </c>
      <c r="EV45" s="44" t="str">
        <f t="shared" si="62"/>
        <v/>
      </c>
      <c r="EW45" s="44" t="str">
        <f t="shared" si="60"/>
        <v/>
      </c>
      <c r="EX45" s="44" t="str">
        <f t="shared" si="60"/>
        <v/>
      </c>
      <c r="EY45" s="44" t="str">
        <f t="shared" si="60"/>
        <v/>
      </c>
      <c r="EZ45" s="44" t="str">
        <f t="shared" si="60"/>
        <v/>
      </c>
      <c r="FA45" s="44" t="str">
        <f t="shared" si="60"/>
        <v/>
      </c>
      <c r="FB45" s="44" t="str">
        <f t="shared" si="60"/>
        <v/>
      </c>
      <c r="FC45" s="44" t="str">
        <f t="shared" si="60"/>
        <v/>
      </c>
      <c r="FD45" s="44" t="str">
        <f t="shared" si="60"/>
        <v/>
      </c>
      <c r="FE45" s="44" t="str">
        <f t="shared" si="60"/>
        <v/>
      </c>
      <c r="FF45" s="44"/>
      <c r="FG45" s="44" t="str">
        <f t="shared" si="57"/>
        <v xml:space="preserve">0 menunjukkan pemahaman dalam </v>
      </c>
      <c r="FH45" s="44"/>
      <c r="FI45" s="44"/>
      <c r="FJ45" s="44" t="str">
        <f t="shared" si="58"/>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148"/>
      <c r="G46" s="41"/>
      <c r="H46" s="148"/>
      <c r="I46" s="41"/>
      <c r="J46" s="148"/>
      <c r="K46" s="41"/>
      <c r="L46" s="148"/>
      <c r="M46" s="41"/>
      <c r="N46" s="148"/>
      <c r="O46" s="41"/>
      <c r="P46" s="148"/>
      <c r="Q46" s="41"/>
      <c r="R46" s="148"/>
      <c r="S46" s="41"/>
      <c r="T46" s="148"/>
      <c r="U46" s="41"/>
      <c r="V46" s="148"/>
      <c r="W46" s="41"/>
      <c r="X46" s="148"/>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3"/>
        <v xml:space="preserve">0 menunjukkan pemahaman dalam </v>
      </c>
      <c r="BD46" s="150" t="str">
        <f t="shared" si="4"/>
        <v xml:space="preserve">0 membutuhkan bimbingan dalam </v>
      </c>
      <c r="BE46" s="35"/>
      <c r="BF46" s="44"/>
      <c r="BG46" s="44">
        <f t="shared" si="5"/>
        <v>0</v>
      </c>
      <c r="BH46" s="44">
        <f t="shared" si="6"/>
        <v>0</v>
      </c>
      <c r="BI46" s="44">
        <f t="shared" si="7"/>
        <v>0</v>
      </c>
      <c r="BJ46" s="44">
        <f t="shared" si="8"/>
        <v>0</v>
      </c>
      <c r="BK46" s="44">
        <f t="shared" si="9"/>
        <v>0</v>
      </c>
      <c r="BL46" s="44">
        <f t="shared" si="10"/>
        <v>0</v>
      </c>
      <c r="BM46" s="44">
        <f t="shared" si="11"/>
        <v>0</v>
      </c>
      <c r="BN46" s="44">
        <f t="shared" si="12"/>
        <v>0</v>
      </c>
      <c r="BO46" s="44">
        <f t="shared" si="13"/>
        <v>0</v>
      </c>
      <c r="BP46" s="44">
        <f t="shared" si="14"/>
        <v>0</v>
      </c>
      <c r="BQ46" s="44">
        <f t="shared" si="15"/>
        <v>0</v>
      </c>
      <c r="BR46" s="44">
        <f t="shared" si="16"/>
        <v>0</v>
      </c>
      <c r="BS46" s="44">
        <f t="shared" si="17"/>
        <v>0</v>
      </c>
      <c r="BT46" s="44">
        <f t="shared" si="18"/>
        <v>0</v>
      </c>
      <c r="BU46" s="44">
        <f t="shared" si="19"/>
        <v>0</v>
      </c>
      <c r="BV46" s="44">
        <f t="shared" si="20"/>
        <v>0</v>
      </c>
      <c r="BW46" s="44">
        <f t="shared" si="21"/>
        <v>0</v>
      </c>
      <c r="BX46" s="44">
        <f t="shared" si="22"/>
        <v>0</v>
      </c>
      <c r="BY46" s="44">
        <f t="shared" si="23"/>
        <v>0</v>
      </c>
      <c r="BZ46" s="44">
        <f t="shared" si="24"/>
        <v>0</v>
      </c>
      <c r="CA46" s="44">
        <f t="shared" si="25"/>
        <v>0</v>
      </c>
      <c r="CB46" s="44">
        <f t="shared" si="26"/>
        <v>0</v>
      </c>
      <c r="CC46" s="44">
        <f t="shared" si="27"/>
        <v>0</v>
      </c>
      <c r="CD46" s="44">
        <f t="shared" si="28"/>
        <v>0</v>
      </c>
      <c r="CE46" s="44">
        <f t="shared" si="29"/>
        <v>0</v>
      </c>
      <c r="CF46" s="44"/>
      <c r="CG46" s="44">
        <f t="shared" si="30"/>
        <v>0</v>
      </c>
      <c r="CH46" s="44">
        <f t="shared" si="31"/>
        <v>0</v>
      </c>
      <c r="CI46" s="44">
        <f t="shared" si="32"/>
        <v>0</v>
      </c>
      <c r="CJ46" s="44">
        <f t="shared" si="33"/>
        <v>0</v>
      </c>
      <c r="CK46" s="44">
        <f t="shared" si="34"/>
        <v>0</v>
      </c>
      <c r="CL46" s="44">
        <f t="shared" si="35"/>
        <v>0</v>
      </c>
      <c r="CM46" s="44">
        <f t="shared" si="36"/>
        <v>0</v>
      </c>
      <c r="CN46" s="44">
        <f t="shared" si="37"/>
        <v>0</v>
      </c>
      <c r="CO46" s="44">
        <f t="shared" si="38"/>
        <v>0</v>
      </c>
      <c r="CP46" s="44">
        <f t="shared" si="39"/>
        <v>0</v>
      </c>
      <c r="CQ46" s="44">
        <f t="shared" si="40"/>
        <v>0</v>
      </c>
      <c r="CR46" s="44">
        <f t="shared" si="41"/>
        <v>0</v>
      </c>
      <c r="CS46" s="44">
        <f t="shared" si="42"/>
        <v>0</v>
      </c>
      <c r="CT46" s="44">
        <f t="shared" si="43"/>
        <v>0</v>
      </c>
      <c r="CU46" s="44">
        <f t="shared" si="44"/>
        <v>0</v>
      </c>
      <c r="CV46" s="44">
        <f t="shared" si="45"/>
        <v>0</v>
      </c>
      <c r="CW46" s="44">
        <f t="shared" si="46"/>
        <v>0</v>
      </c>
      <c r="CX46" s="44">
        <f t="shared" si="47"/>
        <v>0</v>
      </c>
      <c r="CY46" s="44">
        <f t="shared" si="48"/>
        <v>0</v>
      </c>
      <c r="CZ46" s="44">
        <f t="shared" si="49"/>
        <v>0</v>
      </c>
      <c r="DA46" s="44">
        <f t="shared" si="50"/>
        <v>0</v>
      </c>
      <c r="DB46" s="44">
        <f t="shared" si="51"/>
        <v>0</v>
      </c>
      <c r="DC46" s="44">
        <f t="shared" si="52"/>
        <v>0</v>
      </c>
      <c r="DD46" s="44">
        <f t="shared" si="53"/>
        <v>0</v>
      </c>
      <c r="DE46" s="44">
        <f t="shared" si="54"/>
        <v>0</v>
      </c>
      <c r="DF46" s="44"/>
      <c r="DG46" s="44" t="str">
        <f t="shared" si="63"/>
        <v/>
      </c>
      <c r="DH46" s="44" t="str">
        <f t="shared" si="63"/>
        <v/>
      </c>
      <c r="DI46" s="44" t="str">
        <f t="shared" si="63"/>
        <v/>
      </c>
      <c r="DJ46" s="44" t="str">
        <f t="shared" si="63"/>
        <v/>
      </c>
      <c r="DK46" s="44" t="str">
        <f t="shared" si="63"/>
        <v/>
      </c>
      <c r="DL46" s="44" t="str">
        <f t="shared" si="61"/>
        <v/>
      </c>
      <c r="DM46" s="44" t="str">
        <f t="shared" si="61"/>
        <v/>
      </c>
      <c r="DN46" s="44" t="str">
        <f t="shared" si="61"/>
        <v/>
      </c>
      <c r="DO46" s="44" t="str">
        <f t="shared" si="61"/>
        <v/>
      </c>
      <c r="DP46" s="44" t="str">
        <f t="shared" si="61"/>
        <v/>
      </c>
      <c r="DQ46" s="44" t="str">
        <f t="shared" si="61"/>
        <v/>
      </c>
      <c r="DR46" s="44" t="str">
        <f t="shared" si="61"/>
        <v/>
      </c>
      <c r="DS46" s="44" t="str">
        <f t="shared" si="61"/>
        <v/>
      </c>
      <c r="DT46" s="44" t="str">
        <f t="shared" si="61"/>
        <v/>
      </c>
      <c r="DU46" s="44" t="str">
        <f t="shared" si="61"/>
        <v/>
      </c>
      <c r="DV46" s="44" t="str">
        <f t="shared" si="61"/>
        <v/>
      </c>
      <c r="DW46" s="44" t="str">
        <f t="shared" si="59"/>
        <v/>
      </c>
      <c r="DX46" s="44" t="str">
        <f t="shared" si="59"/>
        <v/>
      </c>
      <c r="DY46" s="44" t="str">
        <f t="shared" si="59"/>
        <v/>
      </c>
      <c r="DZ46" s="44" t="str">
        <f t="shared" si="59"/>
        <v/>
      </c>
      <c r="EA46" s="44" t="str">
        <f t="shared" si="59"/>
        <v/>
      </c>
      <c r="EB46" s="44" t="str">
        <f t="shared" si="59"/>
        <v/>
      </c>
      <c r="EC46" s="44" t="str">
        <f t="shared" si="59"/>
        <v/>
      </c>
      <c r="ED46" s="44" t="str">
        <f t="shared" si="59"/>
        <v/>
      </c>
      <c r="EE46" s="44" t="str">
        <f t="shared" si="59"/>
        <v/>
      </c>
      <c r="EF46" s="44"/>
      <c r="EG46" s="44" t="str">
        <f t="shared" si="64"/>
        <v/>
      </c>
      <c r="EH46" s="44" t="str">
        <f t="shared" si="64"/>
        <v/>
      </c>
      <c r="EI46" s="44" t="str">
        <f t="shared" si="64"/>
        <v/>
      </c>
      <c r="EJ46" s="44" t="str">
        <f t="shared" si="64"/>
        <v/>
      </c>
      <c r="EK46" s="44" t="str">
        <f t="shared" si="64"/>
        <v/>
      </c>
      <c r="EL46" s="44" t="str">
        <f t="shared" si="62"/>
        <v/>
      </c>
      <c r="EM46" s="44" t="str">
        <f t="shared" si="62"/>
        <v/>
      </c>
      <c r="EN46" s="44" t="str">
        <f t="shared" si="62"/>
        <v/>
      </c>
      <c r="EO46" s="44" t="str">
        <f t="shared" si="62"/>
        <v/>
      </c>
      <c r="EP46" s="44" t="str">
        <f t="shared" si="62"/>
        <v/>
      </c>
      <c r="EQ46" s="44" t="str">
        <f t="shared" si="62"/>
        <v/>
      </c>
      <c r="ER46" s="44" t="str">
        <f t="shared" si="62"/>
        <v/>
      </c>
      <c r="ES46" s="44" t="str">
        <f t="shared" si="62"/>
        <v/>
      </c>
      <c r="ET46" s="44" t="str">
        <f t="shared" si="62"/>
        <v/>
      </c>
      <c r="EU46" s="44" t="str">
        <f t="shared" si="62"/>
        <v/>
      </c>
      <c r="EV46" s="44" t="str">
        <f t="shared" si="62"/>
        <v/>
      </c>
      <c r="EW46" s="44" t="str">
        <f t="shared" si="60"/>
        <v/>
      </c>
      <c r="EX46" s="44" t="str">
        <f t="shared" si="60"/>
        <v/>
      </c>
      <c r="EY46" s="44" t="str">
        <f t="shared" si="60"/>
        <v/>
      </c>
      <c r="EZ46" s="44" t="str">
        <f t="shared" si="60"/>
        <v/>
      </c>
      <c r="FA46" s="44" t="str">
        <f t="shared" si="60"/>
        <v/>
      </c>
      <c r="FB46" s="44" t="str">
        <f t="shared" si="60"/>
        <v/>
      </c>
      <c r="FC46" s="44" t="str">
        <f t="shared" si="60"/>
        <v/>
      </c>
      <c r="FD46" s="44" t="str">
        <f t="shared" si="60"/>
        <v/>
      </c>
      <c r="FE46" s="44" t="str">
        <f t="shared" si="60"/>
        <v/>
      </c>
      <c r="FF46" s="44"/>
      <c r="FG46" s="44" t="str">
        <f t="shared" si="57"/>
        <v xml:space="preserve">0 menunjukkan pemahaman dalam </v>
      </c>
      <c r="FH46" s="44"/>
      <c r="FI46" s="44"/>
      <c r="FJ46" s="44" t="str">
        <f t="shared" si="58"/>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148"/>
      <c r="G47" s="41"/>
      <c r="H47" s="148"/>
      <c r="I47" s="41"/>
      <c r="J47" s="148"/>
      <c r="K47" s="41"/>
      <c r="L47" s="148"/>
      <c r="M47" s="41"/>
      <c r="N47" s="148"/>
      <c r="O47" s="41"/>
      <c r="P47" s="148"/>
      <c r="Q47" s="41"/>
      <c r="R47" s="148"/>
      <c r="S47" s="41"/>
      <c r="T47" s="148"/>
      <c r="U47" s="41"/>
      <c r="V47" s="148"/>
      <c r="W47" s="41"/>
      <c r="X47" s="148"/>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3"/>
        <v xml:space="preserve">0 menunjukkan pemahaman dalam </v>
      </c>
      <c r="BD47" s="150" t="str">
        <f t="shared" si="4"/>
        <v xml:space="preserve">0 membutuhkan bimbingan dalam </v>
      </c>
      <c r="BE47" s="35"/>
      <c r="BF47" s="44"/>
      <c r="BG47" s="44">
        <f t="shared" si="5"/>
        <v>0</v>
      </c>
      <c r="BH47" s="44">
        <f t="shared" si="6"/>
        <v>0</v>
      </c>
      <c r="BI47" s="44">
        <f t="shared" si="7"/>
        <v>0</v>
      </c>
      <c r="BJ47" s="44">
        <f t="shared" si="8"/>
        <v>0</v>
      </c>
      <c r="BK47" s="44">
        <f t="shared" si="9"/>
        <v>0</v>
      </c>
      <c r="BL47" s="44">
        <f t="shared" si="10"/>
        <v>0</v>
      </c>
      <c r="BM47" s="44">
        <f t="shared" si="11"/>
        <v>0</v>
      </c>
      <c r="BN47" s="44">
        <f t="shared" si="12"/>
        <v>0</v>
      </c>
      <c r="BO47" s="44">
        <f t="shared" si="13"/>
        <v>0</v>
      </c>
      <c r="BP47" s="44">
        <f t="shared" si="14"/>
        <v>0</v>
      </c>
      <c r="BQ47" s="44">
        <f t="shared" si="15"/>
        <v>0</v>
      </c>
      <c r="BR47" s="44">
        <f t="shared" si="16"/>
        <v>0</v>
      </c>
      <c r="BS47" s="44">
        <f t="shared" si="17"/>
        <v>0</v>
      </c>
      <c r="BT47" s="44">
        <f t="shared" si="18"/>
        <v>0</v>
      </c>
      <c r="BU47" s="44">
        <f t="shared" si="19"/>
        <v>0</v>
      </c>
      <c r="BV47" s="44">
        <f t="shared" si="20"/>
        <v>0</v>
      </c>
      <c r="BW47" s="44">
        <f t="shared" si="21"/>
        <v>0</v>
      </c>
      <c r="BX47" s="44">
        <f t="shared" si="22"/>
        <v>0</v>
      </c>
      <c r="BY47" s="44">
        <f t="shared" si="23"/>
        <v>0</v>
      </c>
      <c r="BZ47" s="44">
        <f t="shared" si="24"/>
        <v>0</v>
      </c>
      <c r="CA47" s="44">
        <f t="shared" si="25"/>
        <v>0</v>
      </c>
      <c r="CB47" s="44">
        <f t="shared" si="26"/>
        <v>0</v>
      </c>
      <c r="CC47" s="44">
        <f t="shared" si="27"/>
        <v>0</v>
      </c>
      <c r="CD47" s="44">
        <f t="shared" si="28"/>
        <v>0</v>
      </c>
      <c r="CE47" s="44">
        <f t="shared" si="29"/>
        <v>0</v>
      </c>
      <c r="CF47" s="44"/>
      <c r="CG47" s="44">
        <f t="shared" si="30"/>
        <v>0</v>
      </c>
      <c r="CH47" s="44">
        <f t="shared" si="31"/>
        <v>0</v>
      </c>
      <c r="CI47" s="44">
        <f t="shared" si="32"/>
        <v>0</v>
      </c>
      <c r="CJ47" s="44">
        <f t="shared" si="33"/>
        <v>0</v>
      </c>
      <c r="CK47" s="44">
        <f t="shared" si="34"/>
        <v>0</v>
      </c>
      <c r="CL47" s="44">
        <f t="shared" si="35"/>
        <v>0</v>
      </c>
      <c r="CM47" s="44">
        <f t="shared" si="36"/>
        <v>0</v>
      </c>
      <c r="CN47" s="44">
        <f t="shared" si="37"/>
        <v>0</v>
      </c>
      <c r="CO47" s="44">
        <f t="shared" si="38"/>
        <v>0</v>
      </c>
      <c r="CP47" s="44">
        <f t="shared" si="39"/>
        <v>0</v>
      </c>
      <c r="CQ47" s="44">
        <f t="shared" si="40"/>
        <v>0</v>
      </c>
      <c r="CR47" s="44">
        <f t="shared" si="41"/>
        <v>0</v>
      </c>
      <c r="CS47" s="44">
        <f t="shared" si="42"/>
        <v>0</v>
      </c>
      <c r="CT47" s="44">
        <f t="shared" si="43"/>
        <v>0</v>
      </c>
      <c r="CU47" s="44">
        <f t="shared" si="44"/>
        <v>0</v>
      </c>
      <c r="CV47" s="44">
        <f t="shared" si="45"/>
        <v>0</v>
      </c>
      <c r="CW47" s="44">
        <f t="shared" si="46"/>
        <v>0</v>
      </c>
      <c r="CX47" s="44">
        <f t="shared" si="47"/>
        <v>0</v>
      </c>
      <c r="CY47" s="44">
        <f t="shared" si="48"/>
        <v>0</v>
      </c>
      <c r="CZ47" s="44">
        <f t="shared" si="49"/>
        <v>0</v>
      </c>
      <c r="DA47" s="44">
        <f t="shared" si="50"/>
        <v>0</v>
      </c>
      <c r="DB47" s="44">
        <f t="shared" si="51"/>
        <v>0</v>
      </c>
      <c r="DC47" s="44">
        <f t="shared" si="52"/>
        <v>0</v>
      </c>
      <c r="DD47" s="44">
        <f t="shared" si="53"/>
        <v>0</v>
      </c>
      <c r="DE47" s="44">
        <f t="shared" si="54"/>
        <v>0</v>
      </c>
      <c r="DF47" s="44"/>
      <c r="DG47" s="44" t="str">
        <f t="shared" si="63"/>
        <v/>
      </c>
      <c r="DH47" s="44" t="str">
        <f t="shared" si="63"/>
        <v/>
      </c>
      <c r="DI47" s="44" t="str">
        <f t="shared" si="63"/>
        <v/>
      </c>
      <c r="DJ47" s="44" t="str">
        <f t="shared" si="63"/>
        <v/>
      </c>
      <c r="DK47" s="44" t="str">
        <f t="shared" si="63"/>
        <v/>
      </c>
      <c r="DL47" s="44" t="str">
        <f t="shared" si="61"/>
        <v/>
      </c>
      <c r="DM47" s="44" t="str">
        <f t="shared" si="61"/>
        <v/>
      </c>
      <c r="DN47" s="44" t="str">
        <f t="shared" si="61"/>
        <v/>
      </c>
      <c r="DO47" s="44" t="str">
        <f t="shared" si="61"/>
        <v/>
      </c>
      <c r="DP47" s="44" t="str">
        <f t="shared" si="61"/>
        <v/>
      </c>
      <c r="DQ47" s="44" t="str">
        <f t="shared" si="61"/>
        <v/>
      </c>
      <c r="DR47" s="44" t="str">
        <f t="shared" si="61"/>
        <v/>
      </c>
      <c r="DS47" s="44" t="str">
        <f t="shared" si="61"/>
        <v/>
      </c>
      <c r="DT47" s="44" t="str">
        <f t="shared" si="61"/>
        <v/>
      </c>
      <c r="DU47" s="44" t="str">
        <f t="shared" si="61"/>
        <v/>
      </c>
      <c r="DV47" s="44" t="str">
        <f t="shared" si="61"/>
        <v/>
      </c>
      <c r="DW47" s="44" t="str">
        <f t="shared" si="59"/>
        <v/>
      </c>
      <c r="DX47" s="44" t="str">
        <f t="shared" si="59"/>
        <v/>
      </c>
      <c r="DY47" s="44" t="str">
        <f t="shared" si="59"/>
        <v/>
      </c>
      <c r="DZ47" s="44" t="str">
        <f t="shared" si="59"/>
        <v/>
      </c>
      <c r="EA47" s="44" t="str">
        <f t="shared" si="59"/>
        <v/>
      </c>
      <c r="EB47" s="44" t="str">
        <f t="shared" si="59"/>
        <v/>
      </c>
      <c r="EC47" s="44" t="str">
        <f t="shared" si="59"/>
        <v/>
      </c>
      <c r="ED47" s="44" t="str">
        <f t="shared" si="59"/>
        <v/>
      </c>
      <c r="EE47" s="44" t="str">
        <f t="shared" si="59"/>
        <v/>
      </c>
      <c r="EF47" s="44"/>
      <c r="EG47" s="44" t="str">
        <f t="shared" si="64"/>
        <v/>
      </c>
      <c r="EH47" s="44" t="str">
        <f t="shared" si="64"/>
        <v/>
      </c>
      <c r="EI47" s="44" t="str">
        <f t="shared" si="64"/>
        <v/>
      </c>
      <c r="EJ47" s="44" t="str">
        <f t="shared" si="64"/>
        <v/>
      </c>
      <c r="EK47" s="44" t="str">
        <f t="shared" si="64"/>
        <v/>
      </c>
      <c r="EL47" s="44" t="str">
        <f t="shared" si="62"/>
        <v/>
      </c>
      <c r="EM47" s="44" t="str">
        <f t="shared" si="62"/>
        <v/>
      </c>
      <c r="EN47" s="44" t="str">
        <f t="shared" si="62"/>
        <v/>
      </c>
      <c r="EO47" s="44" t="str">
        <f t="shared" si="62"/>
        <v/>
      </c>
      <c r="EP47" s="44" t="str">
        <f t="shared" si="62"/>
        <v/>
      </c>
      <c r="EQ47" s="44" t="str">
        <f t="shared" si="62"/>
        <v/>
      </c>
      <c r="ER47" s="44" t="str">
        <f t="shared" si="62"/>
        <v/>
      </c>
      <c r="ES47" s="44" t="str">
        <f t="shared" si="62"/>
        <v/>
      </c>
      <c r="ET47" s="44" t="str">
        <f t="shared" si="62"/>
        <v/>
      </c>
      <c r="EU47" s="44" t="str">
        <f t="shared" si="62"/>
        <v/>
      </c>
      <c r="EV47" s="44" t="str">
        <f t="shared" si="62"/>
        <v/>
      </c>
      <c r="EW47" s="44" t="str">
        <f t="shared" si="60"/>
        <v/>
      </c>
      <c r="EX47" s="44" t="str">
        <f t="shared" si="60"/>
        <v/>
      </c>
      <c r="EY47" s="44" t="str">
        <f t="shared" si="60"/>
        <v/>
      </c>
      <c r="EZ47" s="44" t="str">
        <f t="shared" si="60"/>
        <v/>
      </c>
      <c r="FA47" s="44" t="str">
        <f t="shared" si="60"/>
        <v/>
      </c>
      <c r="FB47" s="44" t="str">
        <f t="shared" si="60"/>
        <v/>
      </c>
      <c r="FC47" s="44" t="str">
        <f t="shared" si="60"/>
        <v/>
      </c>
      <c r="FD47" s="44" t="str">
        <f t="shared" si="60"/>
        <v/>
      </c>
      <c r="FE47" s="44" t="str">
        <f t="shared" si="60"/>
        <v/>
      </c>
      <c r="FF47" s="44"/>
      <c r="FG47" s="44" t="str">
        <f t="shared" si="57"/>
        <v xml:space="preserve">0 menunjukkan pemahaman dalam </v>
      </c>
      <c r="FH47" s="44"/>
      <c r="FI47" s="44"/>
      <c r="FJ47" s="44" t="str">
        <f t="shared" si="58"/>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148"/>
      <c r="G48" s="41"/>
      <c r="H48" s="148"/>
      <c r="I48" s="41"/>
      <c r="J48" s="148"/>
      <c r="K48" s="41"/>
      <c r="L48" s="148"/>
      <c r="M48" s="41"/>
      <c r="N48" s="148"/>
      <c r="O48" s="41"/>
      <c r="P48" s="148"/>
      <c r="Q48" s="41"/>
      <c r="R48" s="148"/>
      <c r="S48" s="41"/>
      <c r="T48" s="148"/>
      <c r="U48" s="41"/>
      <c r="V48" s="148"/>
      <c r="W48" s="41"/>
      <c r="X48" s="148"/>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3"/>
        <v xml:space="preserve">0 menunjukkan pemahaman dalam </v>
      </c>
      <c r="BD48" s="150" t="str">
        <f t="shared" si="4"/>
        <v xml:space="preserve">0 membutuhkan bimbingan dalam </v>
      </c>
      <c r="BE48" s="35"/>
      <c r="BF48" s="44"/>
      <c r="BG48" s="44">
        <f t="shared" si="5"/>
        <v>0</v>
      </c>
      <c r="BH48" s="44">
        <f t="shared" si="6"/>
        <v>0</v>
      </c>
      <c r="BI48" s="44">
        <f t="shared" si="7"/>
        <v>0</v>
      </c>
      <c r="BJ48" s="44">
        <f t="shared" si="8"/>
        <v>0</v>
      </c>
      <c r="BK48" s="44">
        <f t="shared" si="9"/>
        <v>0</v>
      </c>
      <c r="BL48" s="44">
        <f t="shared" si="10"/>
        <v>0</v>
      </c>
      <c r="BM48" s="44">
        <f t="shared" si="11"/>
        <v>0</v>
      </c>
      <c r="BN48" s="44">
        <f t="shared" si="12"/>
        <v>0</v>
      </c>
      <c r="BO48" s="44">
        <f t="shared" si="13"/>
        <v>0</v>
      </c>
      <c r="BP48" s="44">
        <f t="shared" si="14"/>
        <v>0</v>
      </c>
      <c r="BQ48" s="44">
        <f t="shared" si="15"/>
        <v>0</v>
      </c>
      <c r="BR48" s="44">
        <f t="shared" si="16"/>
        <v>0</v>
      </c>
      <c r="BS48" s="44">
        <f t="shared" si="17"/>
        <v>0</v>
      </c>
      <c r="BT48" s="44">
        <f t="shared" si="18"/>
        <v>0</v>
      </c>
      <c r="BU48" s="44">
        <f t="shared" si="19"/>
        <v>0</v>
      </c>
      <c r="BV48" s="44">
        <f t="shared" si="20"/>
        <v>0</v>
      </c>
      <c r="BW48" s="44">
        <f t="shared" si="21"/>
        <v>0</v>
      </c>
      <c r="BX48" s="44">
        <f t="shared" si="22"/>
        <v>0</v>
      </c>
      <c r="BY48" s="44">
        <f t="shared" si="23"/>
        <v>0</v>
      </c>
      <c r="BZ48" s="44">
        <f t="shared" si="24"/>
        <v>0</v>
      </c>
      <c r="CA48" s="44">
        <f t="shared" si="25"/>
        <v>0</v>
      </c>
      <c r="CB48" s="44">
        <f t="shared" si="26"/>
        <v>0</v>
      </c>
      <c r="CC48" s="44">
        <f t="shared" si="27"/>
        <v>0</v>
      </c>
      <c r="CD48" s="44">
        <f t="shared" si="28"/>
        <v>0</v>
      </c>
      <c r="CE48" s="44">
        <f t="shared" si="29"/>
        <v>0</v>
      </c>
      <c r="CF48" s="44"/>
      <c r="CG48" s="44">
        <f t="shared" si="30"/>
        <v>0</v>
      </c>
      <c r="CH48" s="44">
        <f t="shared" si="31"/>
        <v>0</v>
      </c>
      <c r="CI48" s="44">
        <f t="shared" si="32"/>
        <v>0</v>
      </c>
      <c r="CJ48" s="44">
        <f t="shared" si="33"/>
        <v>0</v>
      </c>
      <c r="CK48" s="44">
        <f t="shared" si="34"/>
        <v>0</v>
      </c>
      <c r="CL48" s="44">
        <f t="shared" si="35"/>
        <v>0</v>
      </c>
      <c r="CM48" s="44">
        <f t="shared" si="36"/>
        <v>0</v>
      </c>
      <c r="CN48" s="44">
        <f t="shared" si="37"/>
        <v>0</v>
      </c>
      <c r="CO48" s="44">
        <f t="shared" si="38"/>
        <v>0</v>
      </c>
      <c r="CP48" s="44">
        <f t="shared" si="39"/>
        <v>0</v>
      </c>
      <c r="CQ48" s="44">
        <f t="shared" si="40"/>
        <v>0</v>
      </c>
      <c r="CR48" s="44">
        <f t="shared" si="41"/>
        <v>0</v>
      </c>
      <c r="CS48" s="44">
        <f t="shared" si="42"/>
        <v>0</v>
      </c>
      <c r="CT48" s="44">
        <f t="shared" si="43"/>
        <v>0</v>
      </c>
      <c r="CU48" s="44">
        <f t="shared" si="44"/>
        <v>0</v>
      </c>
      <c r="CV48" s="44">
        <f t="shared" si="45"/>
        <v>0</v>
      </c>
      <c r="CW48" s="44">
        <f t="shared" si="46"/>
        <v>0</v>
      </c>
      <c r="CX48" s="44">
        <f t="shared" si="47"/>
        <v>0</v>
      </c>
      <c r="CY48" s="44">
        <f t="shared" si="48"/>
        <v>0</v>
      </c>
      <c r="CZ48" s="44">
        <f t="shared" si="49"/>
        <v>0</v>
      </c>
      <c r="DA48" s="44">
        <f t="shared" si="50"/>
        <v>0</v>
      </c>
      <c r="DB48" s="44">
        <f t="shared" si="51"/>
        <v>0</v>
      </c>
      <c r="DC48" s="44">
        <f t="shared" si="52"/>
        <v>0</v>
      </c>
      <c r="DD48" s="44">
        <f t="shared" si="53"/>
        <v>0</v>
      </c>
      <c r="DE48" s="44">
        <f t="shared" si="54"/>
        <v>0</v>
      </c>
      <c r="DF48" s="44"/>
      <c r="DG48" s="44" t="str">
        <f t="shared" si="63"/>
        <v/>
      </c>
      <c r="DH48" s="44" t="str">
        <f t="shared" si="63"/>
        <v/>
      </c>
      <c r="DI48" s="44" t="str">
        <f t="shared" si="63"/>
        <v/>
      </c>
      <c r="DJ48" s="44" t="str">
        <f t="shared" si="63"/>
        <v/>
      </c>
      <c r="DK48" s="44" t="str">
        <f t="shared" si="63"/>
        <v/>
      </c>
      <c r="DL48" s="44" t="str">
        <f t="shared" si="61"/>
        <v/>
      </c>
      <c r="DM48" s="44" t="str">
        <f t="shared" si="61"/>
        <v/>
      </c>
      <c r="DN48" s="44" t="str">
        <f t="shared" si="61"/>
        <v/>
      </c>
      <c r="DO48" s="44" t="str">
        <f t="shared" si="61"/>
        <v/>
      </c>
      <c r="DP48" s="44" t="str">
        <f t="shared" si="61"/>
        <v/>
      </c>
      <c r="DQ48" s="44" t="str">
        <f t="shared" si="61"/>
        <v/>
      </c>
      <c r="DR48" s="44" t="str">
        <f t="shared" si="61"/>
        <v/>
      </c>
      <c r="DS48" s="44" t="str">
        <f t="shared" si="61"/>
        <v/>
      </c>
      <c r="DT48" s="44" t="str">
        <f t="shared" si="61"/>
        <v/>
      </c>
      <c r="DU48" s="44" t="str">
        <f t="shared" si="61"/>
        <v/>
      </c>
      <c r="DV48" s="44" t="str">
        <f t="shared" si="61"/>
        <v/>
      </c>
      <c r="DW48" s="44" t="str">
        <f t="shared" si="59"/>
        <v/>
      </c>
      <c r="DX48" s="44" t="str">
        <f t="shared" si="59"/>
        <v/>
      </c>
      <c r="DY48" s="44" t="str">
        <f t="shared" si="59"/>
        <v/>
      </c>
      <c r="DZ48" s="44" t="str">
        <f t="shared" si="59"/>
        <v/>
      </c>
      <c r="EA48" s="44" t="str">
        <f t="shared" si="59"/>
        <v/>
      </c>
      <c r="EB48" s="44" t="str">
        <f t="shared" si="59"/>
        <v/>
      </c>
      <c r="EC48" s="44" t="str">
        <f t="shared" si="59"/>
        <v/>
      </c>
      <c r="ED48" s="44" t="str">
        <f t="shared" si="59"/>
        <v/>
      </c>
      <c r="EE48" s="44" t="str">
        <f t="shared" si="59"/>
        <v/>
      </c>
      <c r="EF48" s="44"/>
      <c r="EG48" s="44" t="str">
        <f t="shared" si="64"/>
        <v/>
      </c>
      <c r="EH48" s="44" t="str">
        <f t="shared" si="64"/>
        <v/>
      </c>
      <c r="EI48" s="44" t="str">
        <f t="shared" si="64"/>
        <v/>
      </c>
      <c r="EJ48" s="44" t="str">
        <f t="shared" si="64"/>
        <v/>
      </c>
      <c r="EK48" s="44" t="str">
        <f t="shared" si="64"/>
        <v/>
      </c>
      <c r="EL48" s="44" t="str">
        <f t="shared" si="62"/>
        <v/>
      </c>
      <c r="EM48" s="44" t="str">
        <f t="shared" si="62"/>
        <v/>
      </c>
      <c r="EN48" s="44" t="str">
        <f t="shared" si="62"/>
        <v/>
      </c>
      <c r="EO48" s="44" t="str">
        <f t="shared" si="62"/>
        <v/>
      </c>
      <c r="EP48" s="44" t="str">
        <f t="shared" si="62"/>
        <v/>
      </c>
      <c r="EQ48" s="44" t="str">
        <f t="shared" si="62"/>
        <v/>
      </c>
      <c r="ER48" s="44" t="str">
        <f t="shared" si="62"/>
        <v/>
      </c>
      <c r="ES48" s="44" t="str">
        <f t="shared" si="62"/>
        <v/>
      </c>
      <c r="ET48" s="44" t="str">
        <f t="shared" si="62"/>
        <v/>
      </c>
      <c r="EU48" s="44" t="str">
        <f t="shared" si="62"/>
        <v/>
      </c>
      <c r="EV48" s="44" t="str">
        <f t="shared" si="62"/>
        <v/>
      </c>
      <c r="EW48" s="44" t="str">
        <f t="shared" si="60"/>
        <v/>
      </c>
      <c r="EX48" s="44" t="str">
        <f t="shared" si="60"/>
        <v/>
      </c>
      <c r="EY48" s="44" t="str">
        <f t="shared" si="60"/>
        <v/>
      </c>
      <c r="EZ48" s="44" t="str">
        <f t="shared" si="60"/>
        <v/>
      </c>
      <c r="FA48" s="44" t="str">
        <f t="shared" si="60"/>
        <v/>
      </c>
      <c r="FB48" s="44" t="str">
        <f t="shared" si="60"/>
        <v/>
      </c>
      <c r="FC48" s="44" t="str">
        <f t="shared" si="60"/>
        <v/>
      </c>
      <c r="FD48" s="44" t="str">
        <f t="shared" si="60"/>
        <v/>
      </c>
      <c r="FE48" s="44" t="str">
        <f t="shared" si="60"/>
        <v/>
      </c>
      <c r="FF48" s="44"/>
      <c r="FG48" s="44" t="str">
        <f t="shared" si="57"/>
        <v xml:space="preserve">0 menunjukkan pemahaman dalam </v>
      </c>
      <c r="FH48" s="44"/>
      <c r="FI48" s="44"/>
      <c r="FJ48" s="44" t="str">
        <f t="shared" si="58"/>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148"/>
      <c r="G49" s="41"/>
      <c r="H49" s="148"/>
      <c r="I49" s="41"/>
      <c r="J49" s="148"/>
      <c r="K49" s="41"/>
      <c r="L49" s="148"/>
      <c r="M49" s="41"/>
      <c r="N49" s="148"/>
      <c r="O49" s="41"/>
      <c r="P49" s="148"/>
      <c r="Q49" s="41"/>
      <c r="R49" s="148"/>
      <c r="S49" s="41"/>
      <c r="T49" s="148"/>
      <c r="U49" s="41"/>
      <c r="V49" s="148"/>
      <c r="W49" s="41"/>
      <c r="X49" s="148"/>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3"/>
        <v xml:space="preserve">0 menunjukkan pemahaman dalam </v>
      </c>
      <c r="BD49" s="150" t="str">
        <f t="shared" si="4"/>
        <v xml:space="preserve">0 membutuhkan bimbingan dalam </v>
      </c>
      <c r="BE49" s="35"/>
      <c r="BF49" s="44"/>
      <c r="BG49" s="44">
        <f t="shared" si="5"/>
        <v>0</v>
      </c>
      <c r="BH49" s="44">
        <f t="shared" si="6"/>
        <v>0</v>
      </c>
      <c r="BI49" s="44">
        <f t="shared" si="7"/>
        <v>0</v>
      </c>
      <c r="BJ49" s="44">
        <f t="shared" si="8"/>
        <v>0</v>
      </c>
      <c r="BK49" s="44">
        <f t="shared" si="9"/>
        <v>0</v>
      </c>
      <c r="BL49" s="44">
        <f t="shared" si="10"/>
        <v>0</v>
      </c>
      <c r="BM49" s="44">
        <f t="shared" si="11"/>
        <v>0</v>
      </c>
      <c r="BN49" s="44">
        <f t="shared" si="12"/>
        <v>0</v>
      </c>
      <c r="BO49" s="44">
        <f t="shared" si="13"/>
        <v>0</v>
      </c>
      <c r="BP49" s="44">
        <f t="shared" si="14"/>
        <v>0</v>
      </c>
      <c r="BQ49" s="44">
        <f t="shared" si="15"/>
        <v>0</v>
      </c>
      <c r="BR49" s="44">
        <f t="shared" si="16"/>
        <v>0</v>
      </c>
      <c r="BS49" s="44">
        <f t="shared" si="17"/>
        <v>0</v>
      </c>
      <c r="BT49" s="44">
        <f t="shared" si="18"/>
        <v>0</v>
      </c>
      <c r="BU49" s="44">
        <f t="shared" si="19"/>
        <v>0</v>
      </c>
      <c r="BV49" s="44">
        <f t="shared" si="20"/>
        <v>0</v>
      </c>
      <c r="BW49" s="44">
        <f t="shared" si="21"/>
        <v>0</v>
      </c>
      <c r="BX49" s="44">
        <f t="shared" si="22"/>
        <v>0</v>
      </c>
      <c r="BY49" s="44">
        <f t="shared" si="23"/>
        <v>0</v>
      </c>
      <c r="BZ49" s="44">
        <f t="shared" si="24"/>
        <v>0</v>
      </c>
      <c r="CA49" s="44">
        <f t="shared" si="25"/>
        <v>0</v>
      </c>
      <c r="CB49" s="44">
        <f t="shared" si="26"/>
        <v>0</v>
      </c>
      <c r="CC49" s="44">
        <f t="shared" si="27"/>
        <v>0</v>
      </c>
      <c r="CD49" s="44">
        <f t="shared" si="28"/>
        <v>0</v>
      </c>
      <c r="CE49" s="44">
        <f t="shared" si="29"/>
        <v>0</v>
      </c>
      <c r="CF49" s="44"/>
      <c r="CG49" s="44">
        <f t="shared" si="30"/>
        <v>0</v>
      </c>
      <c r="CH49" s="44">
        <f t="shared" si="31"/>
        <v>0</v>
      </c>
      <c r="CI49" s="44">
        <f t="shared" si="32"/>
        <v>0</v>
      </c>
      <c r="CJ49" s="44">
        <f t="shared" si="33"/>
        <v>0</v>
      </c>
      <c r="CK49" s="44">
        <f t="shared" si="34"/>
        <v>0</v>
      </c>
      <c r="CL49" s="44">
        <f t="shared" si="35"/>
        <v>0</v>
      </c>
      <c r="CM49" s="44">
        <f t="shared" si="36"/>
        <v>0</v>
      </c>
      <c r="CN49" s="44">
        <f t="shared" si="37"/>
        <v>0</v>
      </c>
      <c r="CO49" s="44">
        <f t="shared" si="38"/>
        <v>0</v>
      </c>
      <c r="CP49" s="44">
        <f t="shared" si="39"/>
        <v>0</v>
      </c>
      <c r="CQ49" s="44">
        <f t="shared" si="40"/>
        <v>0</v>
      </c>
      <c r="CR49" s="44">
        <f t="shared" si="41"/>
        <v>0</v>
      </c>
      <c r="CS49" s="44">
        <f t="shared" si="42"/>
        <v>0</v>
      </c>
      <c r="CT49" s="44">
        <f t="shared" si="43"/>
        <v>0</v>
      </c>
      <c r="CU49" s="44">
        <f t="shared" si="44"/>
        <v>0</v>
      </c>
      <c r="CV49" s="44">
        <f t="shared" si="45"/>
        <v>0</v>
      </c>
      <c r="CW49" s="44">
        <f t="shared" si="46"/>
        <v>0</v>
      </c>
      <c r="CX49" s="44">
        <f t="shared" si="47"/>
        <v>0</v>
      </c>
      <c r="CY49" s="44">
        <f t="shared" si="48"/>
        <v>0</v>
      </c>
      <c r="CZ49" s="44">
        <f t="shared" si="49"/>
        <v>0</v>
      </c>
      <c r="DA49" s="44">
        <f t="shared" si="50"/>
        <v>0</v>
      </c>
      <c r="DB49" s="44">
        <f t="shared" si="51"/>
        <v>0</v>
      </c>
      <c r="DC49" s="44">
        <f t="shared" si="52"/>
        <v>0</v>
      </c>
      <c r="DD49" s="44">
        <f t="shared" si="53"/>
        <v>0</v>
      </c>
      <c r="DE49" s="44">
        <f t="shared" si="54"/>
        <v>0</v>
      </c>
      <c r="DF49" s="44"/>
      <c r="DG49" s="44" t="str">
        <f t="shared" si="63"/>
        <v/>
      </c>
      <c r="DH49" s="44" t="str">
        <f t="shared" si="63"/>
        <v/>
      </c>
      <c r="DI49" s="44" t="str">
        <f t="shared" si="63"/>
        <v/>
      </c>
      <c r="DJ49" s="44" t="str">
        <f t="shared" si="63"/>
        <v/>
      </c>
      <c r="DK49" s="44" t="str">
        <f t="shared" si="63"/>
        <v/>
      </c>
      <c r="DL49" s="44" t="str">
        <f t="shared" si="61"/>
        <v/>
      </c>
      <c r="DM49" s="44" t="str">
        <f t="shared" si="61"/>
        <v/>
      </c>
      <c r="DN49" s="44" t="str">
        <f t="shared" si="61"/>
        <v/>
      </c>
      <c r="DO49" s="44" t="str">
        <f t="shared" si="61"/>
        <v/>
      </c>
      <c r="DP49" s="44" t="str">
        <f t="shared" si="61"/>
        <v/>
      </c>
      <c r="DQ49" s="44" t="str">
        <f t="shared" si="61"/>
        <v/>
      </c>
      <c r="DR49" s="44" t="str">
        <f t="shared" si="61"/>
        <v/>
      </c>
      <c r="DS49" s="44" t="str">
        <f t="shared" si="61"/>
        <v/>
      </c>
      <c r="DT49" s="44" t="str">
        <f t="shared" si="61"/>
        <v/>
      </c>
      <c r="DU49" s="44" t="str">
        <f t="shared" si="61"/>
        <v/>
      </c>
      <c r="DV49" s="44" t="str">
        <f t="shared" si="61"/>
        <v/>
      </c>
      <c r="DW49" s="44" t="str">
        <f t="shared" si="59"/>
        <v/>
      </c>
      <c r="DX49" s="44" t="str">
        <f t="shared" si="59"/>
        <v/>
      </c>
      <c r="DY49" s="44" t="str">
        <f t="shared" si="59"/>
        <v/>
      </c>
      <c r="DZ49" s="44" t="str">
        <f t="shared" si="59"/>
        <v/>
      </c>
      <c r="EA49" s="44" t="str">
        <f t="shared" si="59"/>
        <v/>
      </c>
      <c r="EB49" s="44" t="str">
        <f t="shared" si="59"/>
        <v/>
      </c>
      <c r="EC49" s="44" t="str">
        <f t="shared" si="59"/>
        <v/>
      </c>
      <c r="ED49" s="44" t="str">
        <f t="shared" si="59"/>
        <v/>
      </c>
      <c r="EE49" s="44" t="str">
        <f t="shared" si="59"/>
        <v/>
      </c>
      <c r="EF49" s="44"/>
      <c r="EG49" s="44" t="str">
        <f t="shared" si="64"/>
        <v/>
      </c>
      <c r="EH49" s="44" t="str">
        <f t="shared" si="64"/>
        <v/>
      </c>
      <c r="EI49" s="44" t="str">
        <f t="shared" si="64"/>
        <v/>
      </c>
      <c r="EJ49" s="44" t="str">
        <f t="shared" si="64"/>
        <v/>
      </c>
      <c r="EK49" s="44" t="str">
        <f t="shared" si="64"/>
        <v/>
      </c>
      <c r="EL49" s="44" t="str">
        <f t="shared" si="62"/>
        <v/>
      </c>
      <c r="EM49" s="44" t="str">
        <f t="shared" si="62"/>
        <v/>
      </c>
      <c r="EN49" s="44" t="str">
        <f t="shared" si="62"/>
        <v/>
      </c>
      <c r="EO49" s="44" t="str">
        <f t="shared" si="62"/>
        <v/>
      </c>
      <c r="EP49" s="44" t="str">
        <f t="shared" si="62"/>
        <v/>
      </c>
      <c r="EQ49" s="44" t="str">
        <f t="shared" si="62"/>
        <v/>
      </c>
      <c r="ER49" s="44" t="str">
        <f t="shared" si="62"/>
        <v/>
      </c>
      <c r="ES49" s="44" t="str">
        <f t="shared" si="62"/>
        <v/>
      </c>
      <c r="ET49" s="44" t="str">
        <f t="shared" si="62"/>
        <v/>
      </c>
      <c r="EU49" s="44" t="str">
        <f t="shared" si="62"/>
        <v/>
      </c>
      <c r="EV49" s="44" t="str">
        <f t="shared" si="62"/>
        <v/>
      </c>
      <c r="EW49" s="44" t="str">
        <f t="shared" si="60"/>
        <v/>
      </c>
      <c r="EX49" s="44" t="str">
        <f t="shared" si="60"/>
        <v/>
      </c>
      <c r="EY49" s="44" t="str">
        <f t="shared" si="60"/>
        <v/>
      </c>
      <c r="EZ49" s="44" t="str">
        <f t="shared" si="60"/>
        <v/>
      </c>
      <c r="FA49" s="44" t="str">
        <f t="shared" si="60"/>
        <v/>
      </c>
      <c r="FB49" s="44" t="str">
        <f t="shared" si="60"/>
        <v/>
      </c>
      <c r="FC49" s="44" t="str">
        <f t="shared" si="60"/>
        <v/>
      </c>
      <c r="FD49" s="44" t="str">
        <f t="shared" si="60"/>
        <v/>
      </c>
      <c r="FE49" s="44" t="str">
        <f t="shared" si="60"/>
        <v/>
      </c>
      <c r="FF49" s="44"/>
      <c r="FG49" s="44" t="str">
        <f t="shared" si="57"/>
        <v xml:space="preserve">0 menunjukkan pemahaman dalam </v>
      </c>
      <c r="FH49" s="44"/>
      <c r="FI49" s="44"/>
      <c r="FJ49" s="44" t="str">
        <f t="shared" si="58"/>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148"/>
      <c r="G50" s="41"/>
      <c r="H50" s="148"/>
      <c r="I50" s="41"/>
      <c r="J50" s="148"/>
      <c r="K50" s="41"/>
      <c r="L50" s="148"/>
      <c r="M50" s="41"/>
      <c r="N50" s="148"/>
      <c r="O50" s="41"/>
      <c r="P50" s="148"/>
      <c r="Q50" s="41"/>
      <c r="R50" s="148"/>
      <c r="S50" s="41"/>
      <c r="T50" s="148"/>
      <c r="U50" s="41"/>
      <c r="V50" s="148"/>
      <c r="W50" s="41"/>
      <c r="X50" s="148"/>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3"/>
        <v xml:space="preserve">0 menunjukkan pemahaman dalam </v>
      </c>
      <c r="BD50" s="150" t="str">
        <f t="shared" si="4"/>
        <v xml:space="preserve">0 membutuhkan bimbingan dalam </v>
      </c>
      <c r="BE50" s="35"/>
      <c r="BF50" s="44"/>
      <c r="BG50" s="44">
        <f t="shared" si="5"/>
        <v>0</v>
      </c>
      <c r="BH50" s="44">
        <f t="shared" si="6"/>
        <v>0</v>
      </c>
      <c r="BI50" s="44">
        <f t="shared" si="7"/>
        <v>0</v>
      </c>
      <c r="BJ50" s="44">
        <f t="shared" si="8"/>
        <v>0</v>
      </c>
      <c r="BK50" s="44">
        <f t="shared" si="9"/>
        <v>0</v>
      </c>
      <c r="BL50" s="44">
        <f t="shared" si="10"/>
        <v>0</v>
      </c>
      <c r="BM50" s="44">
        <f t="shared" si="11"/>
        <v>0</v>
      </c>
      <c r="BN50" s="44">
        <f t="shared" si="12"/>
        <v>0</v>
      </c>
      <c r="BO50" s="44">
        <f t="shared" si="13"/>
        <v>0</v>
      </c>
      <c r="BP50" s="44">
        <f t="shared" si="14"/>
        <v>0</v>
      </c>
      <c r="BQ50" s="44">
        <f t="shared" si="15"/>
        <v>0</v>
      </c>
      <c r="BR50" s="44">
        <f t="shared" si="16"/>
        <v>0</v>
      </c>
      <c r="BS50" s="44">
        <f t="shared" si="17"/>
        <v>0</v>
      </c>
      <c r="BT50" s="44">
        <f t="shared" si="18"/>
        <v>0</v>
      </c>
      <c r="BU50" s="44">
        <f t="shared" si="19"/>
        <v>0</v>
      </c>
      <c r="BV50" s="44">
        <f t="shared" si="20"/>
        <v>0</v>
      </c>
      <c r="BW50" s="44">
        <f t="shared" si="21"/>
        <v>0</v>
      </c>
      <c r="BX50" s="44">
        <f t="shared" si="22"/>
        <v>0</v>
      </c>
      <c r="BY50" s="44">
        <f t="shared" si="23"/>
        <v>0</v>
      </c>
      <c r="BZ50" s="44">
        <f t="shared" si="24"/>
        <v>0</v>
      </c>
      <c r="CA50" s="44">
        <f t="shared" si="25"/>
        <v>0</v>
      </c>
      <c r="CB50" s="44">
        <f t="shared" si="26"/>
        <v>0</v>
      </c>
      <c r="CC50" s="44">
        <f t="shared" si="27"/>
        <v>0</v>
      </c>
      <c r="CD50" s="44">
        <f t="shared" si="28"/>
        <v>0</v>
      </c>
      <c r="CE50" s="44">
        <f t="shared" si="29"/>
        <v>0</v>
      </c>
      <c r="CF50" s="44"/>
      <c r="CG50" s="44">
        <f t="shared" si="30"/>
        <v>0</v>
      </c>
      <c r="CH50" s="44">
        <f t="shared" si="31"/>
        <v>0</v>
      </c>
      <c r="CI50" s="44">
        <f t="shared" si="32"/>
        <v>0</v>
      </c>
      <c r="CJ50" s="44">
        <f t="shared" si="33"/>
        <v>0</v>
      </c>
      <c r="CK50" s="44">
        <f t="shared" si="34"/>
        <v>0</v>
      </c>
      <c r="CL50" s="44">
        <f t="shared" si="35"/>
        <v>0</v>
      </c>
      <c r="CM50" s="44">
        <f t="shared" si="36"/>
        <v>0</v>
      </c>
      <c r="CN50" s="44">
        <f t="shared" si="37"/>
        <v>0</v>
      </c>
      <c r="CO50" s="44">
        <f t="shared" si="38"/>
        <v>0</v>
      </c>
      <c r="CP50" s="44">
        <f t="shared" si="39"/>
        <v>0</v>
      </c>
      <c r="CQ50" s="44">
        <f t="shared" si="40"/>
        <v>0</v>
      </c>
      <c r="CR50" s="44">
        <f t="shared" si="41"/>
        <v>0</v>
      </c>
      <c r="CS50" s="44">
        <f t="shared" si="42"/>
        <v>0</v>
      </c>
      <c r="CT50" s="44">
        <f t="shared" si="43"/>
        <v>0</v>
      </c>
      <c r="CU50" s="44">
        <f t="shared" si="44"/>
        <v>0</v>
      </c>
      <c r="CV50" s="44">
        <f t="shared" si="45"/>
        <v>0</v>
      </c>
      <c r="CW50" s="44">
        <f t="shared" si="46"/>
        <v>0</v>
      </c>
      <c r="CX50" s="44">
        <f t="shared" si="47"/>
        <v>0</v>
      </c>
      <c r="CY50" s="44">
        <f t="shared" si="48"/>
        <v>0</v>
      </c>
      <c r="CZ50" s="44">
        <f t="shared" si="49"/>
        <v>0</v>
      </c>
      <c r="DA50" s="44">
        <f t="shared" si="50"/>
        <v>0</v>
      </c>
      <c r="DB50" s="44">
        <f t="shared" si="51"/>
        <v>0</v>
      </c>
      <c r="DC50" s="44">
        <f t="shared" si="52"/>
        <v>0</v>
      </c>
      <c r="DD50" s="44">
        <f t="shared" si="53"/>
        <v>0</v>
      </c>
      <c r="DE50" s="44">
        <f t="shared" si="54"/>
        <v>0</v>
      </c>
      <c r="DF50" s="44"/>
      <c r="DG50" s="44" t="str">
        <f t="shared" si="63"/>
        <v/>
      </c>
      <c r="DH50" s="44" t="str">
        <f t="shared" si="63"/>
        <v/>
      </c>
      <c r="DI50" s="44" t="str">
        <f t="shared" si="63"/>
        <v/>
      </c>
      <c r="DJ50" s="44" t="str">
        <f t="shared" si="63"/>
        <v/>
      </c>
      <c r="DK50" s="44" t="str">
        <f t="shared" si="63"/>
        <v/>
      </c>
      <c r="DL50" s="44" t="str">
        <f t="shared" si="61"/>
        <v/>
      </c>
      <c r="DM50" s="44" t="str">
        <f t="shared" si="61"/>
        <v/>
      </c>
      <c r="DN50" s="44" t="str">
        <f t="shared" si="61"/>
        <v/>
      </c>
      <c r="DO50" s="44" t="str">
        <f t="shared" si="61"/>
        <v/>
      </c>
      <c r="DP50" s="44" t="str">
        <f t="shared" si="61"/>
        <v/>
      </c>
      <c r="DQ50" s="44" t="str">
        <f t="shared" si="61"/>
        <v/>
      </c>
      <c r="DR50" s="44" t="str">
        <f t="shared" si="61"/>
        <v/>
      </c>
      <c r="DS50" s="44" t="str">
        <f t="shared" si="61"/>
        <v/>
      </c>
      <c r="DT50" s="44" t="str">
        <f t="shared" si="61"/>
        <v/>
      </c>
      <c r="DU50" s="44" t="str">
        <f t="shared" si="61"/>
        <v/>
      </c>
      <c r="DV50" s="44" t="str">
        <f t="shared" si="61"/>
        <v/>
      </c>
      <c r="DW50" s="44" t="str">
        <f t="shared" si="59"/>
        <v/>
      </c>
      <c r="DX50" s="44" t="str">
        <f t="shared" si="59"/>
        <v/>
      </c>
      <c r="DY50" s="44" t="str">
        <f t="shared" si="59"/>
        <v/>
      </c>
      <c r="DZ50" s="44" t="str">
        <f t="shared" si="59"/>
        <v/>
      </c>
      <c r="EA50" s="44" t="str">
        <f t="shared" si="59"/>
        <v/>
      </c>
      <c r="EB50" s="44" t="str">
        <f t="shared" si="59"/>
        <v/>
      </c>
      <c r="EC50" s="44" t="str">
        <f t="shared" si="59"/>
        <v/>
      </c>
      <c r="ED50" s="44" t="str">
        <f t="shared" si="59"/>
        <v/>
      </c>
      <c r="EE50" s="44" t="str">
        <f t="shared" si="59"/>
        <v/>
      </c>
      <c r="EF50" s="44"/>
      <c r="EG50" s="44" t="str">
        <f t="shared" si="64"/>
        <v/>
      </c>
      <c r="EH50" s="44" t="str">
        <f t="shared" si="64"/>
        <v/>
      </c>
      <c r="EI50" s="44" t="str">
        <f t="shared" si="64"/>
        <v/>
      </c>
      <c r="EJ50" s="44" t="str">
        <f t="shared" si="64"/>
        <v/>
      </c>
      <c r="EK50" s="44" t="str">
        <f t="shared" si="64"/>
        <v/>
      </c>
      <c r="EL50" s="44" t="str">
        <f t="shared" si="62"/>
        <v/>
      </c>
      <c r="EM50" s="44" t="str">
        <f t="shared" si="62"/>
        <v/>
      </c>
      <c r="EN50" s="44" t="str">
        <f t="shared" si="62"/>
        <v/>
      </c>
      <c r="EO50" s="44" t="str">
        <f t="shared" si="62"/>
        <v/>
      </c>
      <c r="EP50" s="44" t="str">
        <f t="shared" si="62"/>
        <v/>
      </c>
      <c r="EQ50" s="44" t="str">
        <f t="shared" si="62"/>
        <v/>
      </c>
      <c r="ER50" s="44" t="str">
        <f t="shared" si="62"/>
        <v/>
      </c>
      <c r="ES50" s="44" t="str">
        <f t="shared" si="62"/>
        <v/>
      </c>
      <c r="ET50" s="44" t="str">
        <f t="shared" si="62"/>
        <v/>
      </c>
      <c r="EU50" s="44" t="str">
        <f t="shared" si="62"/>
        <v/>
      </c>
      <c r="EV50" s="44" t="str">
        <f t="shared" si="62"/>
        <v/>
      </c>
      <c r="EW50" s="44" t="str">
        <f t="shared" si="60"/>
        <v/>
      </c>
      <c r="EX50" s="44" t="str">
        <f t="shared" si="60"/>
        <v/>
      </c>
      <c r="EY50" s="44" t="str">
        <f t="shared" si="60"/>
        <v/>
      </c>
      <c r="EZ50" s="44" t="str">
        <f t="shared" si="60"/>
        <v/>
      </c>
      <c r="FA50" s="44" t="str">
        <f t="shared" si="60"/>
        <v/>
      </c>
      <c r="FB50" s="44" t="str">
        <f t="shared" si="60"/>
        <v/>
      </c>
      <c r="FC50" s="44" t="str">
        <f t="shared" si="60"/>
        <v/>
      </c>
      <c r="FD50" s="44" t="str">
        <f t="shared" si="60"/>
        <v/>
      </c>
      <c r="FE50" s="44" t="str">
        <f t="shared" si="60"/>
        <v/>
      </c>
      <c r="FF50" s="44"/>
      <c r="FG50" s="44" t="str">
        <f t="shared" si="57"/>
        <v xml:space="preserve">0 menunjukkan pemahaman dalam </v>
      </c>
      <c r="FH50" s="44"/>
      <c r="FI50" s="44"/>
      <c r="FJ50" s="44" t="str">
        <f t="shared" si="58"/>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148"/>
      <c r="G51" s="41"/>
      <c r="H51" s="148"/>
      <c r="I51" s="41"/>
      <c r="J51" s="148"/>
      <c r="K51" s="41"/>
      <c r="L51" s="148"/>
      <c r="M51" s="41"/>
      <c r="N51" s="148"/>
      <c r="O51" s="41"/>
      <c r="P51" s="148"/>
      <c r="Q51" s="41"/>
      <c r="R51" s="148"/>
      <c r="S51" s="41"/>
      <c r="T51" s="148"/>
      <c r="U51" s="41"/>
      <c r="V51" s="148"/>
      <c r="W51" s="41"/>
      <c r="X51" s="148"/>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3"/>
        <v xml:space="preserve">0 menunjukkan pemahaman dalam </v>
      </c>
      <c r="BD51" s="150" t="str">
        <f t="shared" si="4"/>
        <v xml:space="preserve">0 membutuhkan bimbingan dalam </v>
      </c>
      <c r="BE51" s="35"/>
      <c r="BF51" s="44"/>
      <c r="BG51" s="44">
        <f t="shared" si="5"/>
        <v>0</v>
      </c>
      <c r="BH51" s="44">
        <f t="shared" si="6"/>
        <v>0</v>
      </c>
      <c r="BI51" s="44">
        <f t="shared" si="7"/>
        <v>0</v>
      </c>
      <c r="BJ51" s="44">
        <f t="shared" si="8"/>
        <v>0</v>
      </c>
      <c r="BK51" s="44">
        <f t="shared" si="9"/>
        <v>0</v>
      </c>
      <c r="BL51" s="44">
        <f t="shared" si="10"/>
        <v>0</v>
      </c>
      <c r="BM51" s="44">
        <f t="shared" si="11"/>
        <v>0</v>
      </c>
      <c r="BN51" s="44">
        <f t="shared" si="12"/>
        <v>0</v>
      </c>
      <c r="BO51" s="44">
        <f t="shared" si="13"/>
        <v>0</v>
      </c>
      <c r="BP51" s="44">
        <f t="shared" si="14"/>
        <v>0</v>
      </c>
      <c r="BQ51" s="44">
        <f t="shared" si="15"/>
        <v>0</v>
      </c>
      <c r="BR51" s="44">
        <f t="shared" si="16"/>
        <v>0</v>
      </c>
      <c r="BS51" s="44">
        <f t="shared" si="17"/>
        <v>0</v>
      </c>
      <c r="BT51" s="44">
        <f t="shared" si="18"/>
        <v>0</v>
      </c>
      <c r="BU51" s="44">
        <f t="shared" si="19"/>
        <v>0</v>
      </c>
      <c r="BV51" s="44">
        <f t="shared" si="20"/>
        <v>0</v>
      </c>
      <c r="BW51" s="44">
        <f t="shared" si="21"/>
        <v>0</v>
      </c>
      <c r="BX51" s="44">
        <f t="shared" si="22"/>
        <v>0</v>
      </c>
      <c r="BY51" s="44">
        <f t="shared" si="23"/>
        <v>0</v>
      </c>
      <c r="BZ51" s="44">
        <f t="shared" si="24"/>
        <v>0</v>
      </c>
      <c r="CA51" s="44">
        <f t="shared" si="25"/>
        <v>0</v>
      </c>
      <c r="CB51" s="44">
        <f t="shared" si="26"/>
        <v>0</v>
      </c>
      <c r="CC51" s="44">
        <f t="shared" si="27"/>
        <v>0</v>
      </c>
      <c r="CD51" s="44">
        <f t="shared" si="28"/>
        <v>0</v>
      </c>
      <c r="CE51" s="44">
        <f t="shared" si="29"/>
        <v>0</v>
      </c>
      <c r="CF51" s="44"/>
      <c r="CG51" s="44">
        <f t="shared" si="30"/>
        <v>0</v>
      </c>
      <c r="CH51" s="44">
        <f t="shared" si="31"/>
        <v>0</v>
      </c>
      <c r="CI51" s="44">
        <f t="shared" si="32"/>
        <v>0</v>
      </c>
      <c r="CJ51" s="44">
        <f t="shared" si="33"/>
        <v>0</v>
      </c>
      <c r="CK51" s="44">
        <f t="shared" si="34"/>
        <v>0</v>
      </c>
      <c r="CL51" s="44">
        <f t="shared" si="35"/>
        <v>0</v>
      </c>
      <c r="CM51" s="44">
        <f t="shared" si="36"/>
        <v>0</v>
      </c>
      <c r="CN51" s="44">
        <f t="shared" si="37"/>
        <v>0</v>
      </c>
      <c r="CO51" s="44">
        <f t="shared" si="38"/>
        <v>0</v>
      </c>
      <c r="CP51" s="44">
        <f t="shared" si="39"/>
        <v>0</v>
      </c>
      <c r="CQ51" s="44">
        <f t="shared" si="40"/>
        <v>0</v>
      </c>
      <c r="CR51" s="44">
        <f t="shared" si="41"/>
        <v>0</v>
      </c>
      <c r="CS51" s="44">
        <f t="shared" si="42"/>
        <v>0</v>
      </c>
      <c r="CT51" s="44">
        <f t="shared" si="43"/>
        <v>0</v>
      </c>
      <c r="CU51" s="44">
        <f t="shared" si="44"/>
        <v>0</v>
      </c>
      <c r="CV51" s="44">
        <f t="shared" si="45"/>
        <v>0</v>
      </c>
      <c r="CW51" s="44">
        <f t="shared" si="46"/>
        <v>0</v>
      </c>
      <c r="CX51" s="44">
        <f t="shared" si="47"/>
        <v>0</v>
      </c>
      <c r="CY51" s="44">
        <f t="shared" si="48"/>
        <v>0</v>
      </c>
      <c r="CZ51" s="44">
        <f t="shared" si="49"/>
        <v>0</v>
      </c>
      <c r="DA51" s="44">
        <f t="shared" si="50"/>
        <v>0</v>
      </c>
      <c r="DB51" s="44">
        <f t="shared" si="51"/>
        <v>0</v>
      </c>
      <c r="DC51" s="44">
        <f t="shared" si="52"/>
        <v>0</v>
      </c>
      <c r="DD51" s="44">
        <f t="shared" si="53"/>
        <v>0</v>
      </c>
      <c r="DE51" s="44">
        <f t="shared" si="54"/>
        <v>0</v>
      </c>
      <c r="DF51" s="44"/>
      <c r="DG51" s="44" t="str">
        <f t="shared" si="63"/>
        <v/>
      </c>
      <c r="DH51" s="44" t="str">
        <f t="shared" si="63"/>
        <v/>
      </c>
      <c r="DI51" s="44" t="str">
        <f t="shared" si="63"/>
        <v/>
      </c>
      <c r="DJ51" s="44" t="str">
        <f t="shared" si="63"/>
        <v/>
      </c>
      <c r="DK51" s="44" t="str">
        <f t="shared" si="63"/>
        <v/>
      </c>
      <c r="DL51" s="44" t="str">
        <f t="shared" si="61"/>
        <v/>
      </c>
      <c r="DM51" s="44" t="str">
        <f t="shared" si="61"/>
        <v/>
      </c>
      <c r="DN51" s="44" t="str">
        <f t="shared" si="61"/>
        <v/>
      </c>
      <c r="DO51" s="44" t="str">
        <f t="shared" si="61"/>
        <v/>
      </c>
      <c r="DP51" s="44" t="str">
        <f t="shared" si="61"/>
        <v/>
      </c>
      <c r="DQ51" s="44" t="str">
        <f t="shared" si="61"/>
        <v/>
      </c>
      <c r="DR51" s="44" t="str">
        <f t="shared" si="61"/>
        <v/>
      </c>
      <c r="DS51" s="44" t="str">
        <f t="shared" si="61"/>
        <v/>
      </c>
      <c r="DT51" s="44" t="str">
        <f t="shared" si="61"/>
        <v/>
      </c>
      <c r="DU51" s="44" t="str">
        <f t="shared" si="61"/>
        <v/>
      </c>
      <c r="DV51" s="44" t="str">
        <f t="shared" si="61"/>
        <v/>
      </c>
      <c r="DW51" s="44" t="str">
        <f t="shared" si="59"/>
        <v/>
      </c>
      <c r="DX51" s="44" t="str">
        <f t="shared" si="59"/>
        <v/>
      </c>
      <c r="DY51" s="44" t="str">
        <f t="shared" si="59"/>
        <v/>
      </c>
      <c r="DZ51" s="44" t="str">
        <f t="shared" si="59"/>
        <v/>
      </c>
      <c r="EA51" s="44" t="str">
        <f t="shared" si="59"/>
        <v/>
      </c>
      <c r="EB51" s="44" t="str">
        <f t="shared" si="59"/>
        <v/>
      </c>
      <c r="EC51" s="44" t="str">
        <f t="shared" si="59"/>
        <v/>
      </c>
      <c r="ED51" s="44" t="str">
        <f t="shared" si="59"/>
        <v/>
      </c>
      <c r="EE51" s="44" t="str">
        <f t="shared" si="59"/>
        <v/>
      </c>
      <c r="EF51" s="44"/>
      <c r="EG51" s="44" t="str">
        <f t="shared" si="64"/>
        <v/>
      </c>
      <c r="EH51" s="44" t="str">
        <f t="shared" si="64"/>
        <v/>
      </c>
      <c r="EI51" s="44" t="str">
        <f t="shared" si="64"/>
        <v/>
      </c>
      <c r="EJ51" s="44" t="str">
        <f t="shared" si="64"/>
        <v/>
      </c>
      <c r="EK51" s="44" t="str">
        <f t="shared" si="64"/>
        <v/>
      </c>
      <c r="EL51" s="44" t="str">
        <f t="shared" si="62"/>
        <v/>
      </c>
      <c r="EM51" s="44" t="str">
        <f t="shared" si="62"/>
        <v/>
      </c>
      <c r="EN51" s="44" t="str">
        <f t="shared" si="62"/>
        <v/>
      </c>
      <c r="EO51" s="44" t="str">
        <f t="shared" si="62"/>
        <v/>
      </c>
      <c r="EP51" s="44" t="str">
        <f t="shared" si="62"/>
        <v/>
      </c>
      <c r="EQ51" s="44" t="str">
        <f t="shared" si="62"/>
        <v/>
      </c>
      <c r="ER51" s="44" t="str">
        <f t="shared" si="62"/>
        <v/>
      </c>
      <c r="ES51" s="44" t="str">
        <f t="shared" si="62"/>
        <v/>
      </c>
      <c r="ET51" s="44" t="str">
        <f t="shared" si="62"/>
        <v/>
      </c>
      <c r="EU51" s="44" t="str">
        <f t="shared" si="62"/>
        <v/>
      </c>
      <c r="EV51" s="44" t="str">
        <f t="shared" si="62"/>
        <v/>
      </c>
      <c r="EW51" s="44" t="str">
        <f t="shared" si="60"/>
        <v/>
      </c>
      <c r="EX51" s="44" t="str">
        <f t="shared" si="60"/>
        <v/>
      </c>
      <c r="EY51" s="44" t="str">
        <f t="shared" si="60"/>
        <v/>
      </c>
      <c r="EZ51" s="44" t="str">
        <f t="shared" si="60"/>
        <v/>
      </c>
      <c r="FA51" s="44" t="str">
        <f t="shared" si="60"/>
        <v/>
      </c>
      <c r="FB51" s="44" t="str">
        <f t="shared" si="60"/>
        <v/>
      </c>
      <c r="FC51" s="44" t="str">
        <f t="shared" si="60"/>
        <v/>
      </c>
      <c r="FD51" s="44" t="str">
        <f t="shared" si="60"/>
        <v/>
      </c>
      <c r="FE51" s="44" t="str">
        <f t="shared" si="60"/>
        <v/>
      </c>
      <c r="FF51" s="44"/>
      <c r="FG51" s="44" t="str">
        <f t="shared" si="57"/>
        <v xml:space="preserve">0 menunjukkan pemahaman dalam </v>
      </c>
      <c r="FH51" s="44"/>
      <c r="FI51" s="44"/>
      <c r="FJ51" s="44" t="str">
        <f t="shared" si="58"/>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148"/>
      <c r="G52" s="41"/>
      <c r="H52" s="148"/>
      <c r="I52" s="41"/>
      <c r="J52" s="148"/>
      <c r="K52" s="41"/>
      <c r="L52" s="148"/>
      <c r="M52" s="41"/>
      <c r="N52" s="148"/>
      <c r="O52" s="41"/>
      <c r="P52" s="148"/>
      <c r="Q52" s="41"/>
      <c r="R52" s="148"/>
      <c r="S52" s="41"/>
      <c r="T52" s="148"/>
      <c r="U52" s="41"/>
      <c r="V52" s="148"/>
      <c r="W52" s="41"/>
      <c r="X52" s="148"/>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3"/>
        <v xml:space="preserve">0 menunjukkan pemahaman dalam </v>
      </c>
      <c r="BD52" s="150" t="str">
        <f t="shared" si="4"/>
        <v xml:space="preserve">0 membutuhkan bimbingan dalam </v>
      </c>
      <c r="BE52" s="35"/>
      <c r="BF52" s="44"/>
      <c r="BG52" s="44">
        <f t="shared" si="5"/>
        <v>0</v>
      </c>
      <c r="BH52" s="44">
        <f t="shared" si="6"/>
        <v>0</v>
      </c>
      <c r="BI52" s="44">
        <f t="shared" si="7"/>
        <v>0</v>
      </c>
      <c r="BJ52" s="44">
        <f t="shared" si="8"/>
        <v>0</v>
      </c>
      <c r="BK52" s="44">
        <f t="shared" si="9"/>
        <v>0</v>
      </c>
      <c r="BL52" s="44">
        <f t="shared" si="10"/>
        <v>0</v>
      </c>
      <c r="BM52" s="44">
        <f t="shared" si="11"/>
        <v>0</v>
      </c>
      <c r="BN52" s="44">
        <f t="shared" si="12"/>
        <v>0</v>
      </c>
      <c r="BO52" s="44">
        <f t="shared" si="13"/>
        <v>0</v>
      </c>
      <c r="BP52" s="44">
        <f t="shared" si="14"/>
        <v>0</v>
      </c>
      <c r="BQ52" s="44">
        <f t="shared" si="15"/>
        <v>0</v>
      </c>
      <c r="BR52" s="44">
        <f t="shared" si="16"/>
        <v>0</v>
      </c>
      <c r="BS52" s="44">
        <f t="shared" si="17"/>
        <v>0</v>
      </c>
      <c r="BT52" s="44">
        <f t="shared" si="18"/>
        <v>0</v>
      </c>
      <c r="BU52" s="44">
        <f t="shared" si="19"/>
        <v>0</v>
      </c>
      <c r="BV52" s="44">
        <f t="shared" si="20"/>
        <v>0</v>
      </c>
      <c r="BW52" s="44">
        <f t="shared" si="21"/>
        <v>0</v>
      </c>
      <c r="BX52" s="44">
        <f t="shared" si="22"/>
        <v>0</v>
      </c>
      <c r="BY52" s="44">
        <f t="shared" si="23"/>
        <v>0</v>
      </c>
      <c r="BZ52" s="44">
        <f t="shared" si="24"/>
        <v>0</v>
      </c>
      <c r="CA52" s="44">
        <f t="shared" si="25"/>
        <v>0</v>
      </c>
      <c r="CB52" s="44">
        <f t="shared" si="26"/>
        <v>0</v>
      </c>
      <c r="CC52" s="44">
        <f t="shared" si="27"/>
        <v>0</v>
      </c>
      <c r="CD52" s="44">
        <f t="shared" si="28"/>
        <v>0</v>
      </c>
      <c r="CE52" s="44">
        <f t="shared" si="29"/>
        <v>0</v>
      </c>
      <c r="CF52" s="44"/>
      <c r="CG52" s="44">
        <f t="shared" si="30"/>
        <v>0</v>
      </c>
      <c r="CH52" s="44">
        <f t="shared" si="31"/>
        <v>0</v>
      </c>
      <c r="CI52" s="44">
        <f t="shared" si="32"/>
        <v>0</v>
      </c>
      <c r="CJ52" s="44">
        <f t="shared" si="33"/>
        <v>0</v>
      </c>
      <c r="CK52" s="44">
        <f t="shared" si="34"/>
        <v>0</v>
      </c>
      <c r="CL52" s="44">
        <f t="shared" si="35"/>
        <v>0</v>
      </c>
      <c r="CM52" s="44">
        <f t="shared" si="36"/>
        <v>0</v>
      </c>
      <c r="CN52" s="44">
        <f t="shared" si="37"/>
        <v>0</v>
      </c>
      <c r="CO52" s="44">
        <f t="shared" si="38"/>
        <v>0</v>
      </c>
      <c r="CP52" s="44">
        <f t="shared" si="39"/>
        <v>0</v>
      </c>
      <c r="CQ52" s="44">
        <f t="shared" si="40"/>
        <v>0</v>
      </c>
      <c r="CR52" s="44">
        <f t="shared" si="41"/>
        <v>0</v>
      </c>
      <c r="CS52" s="44">
        <f t="shared" si="42"/>
        <v>0</v>
      </c>
      <c r="CT52" s="44">
        <f t="shared" si="43"/>
        <v>0</v>
      </c>
      <c r="CU52" s="44">
        <f t="shared" si="44"/>
        <v>0</v>
      </c>
      <c r="CV52" s="44">
        <f t="shared" si="45"/>
        <v>0</v>
      </c>
      <c r="CW52" s="44">
        <f t="shared" si="46"/>
        <v>0</v>
      </c>
      <c r="CX52" s="44">
        <f t="shared" si="47"/>
        <v>0</v>
      </c>
      <c r="CY52" s="44">
        <f t="shared" si="48"/>
        <v>0</v>
      </c>
      <c r="CZ52" s="44">
        <f t="shared" si="49"/>
        <v>0</v>
      </c>
      <c r="DA52" s="44">
        <f t="shared" si="50"/>
        <v>0</v>
      </c>
      <c r="DB52" s="44">
        <f t="shared" si="51"/>
        <v>0</v>
      </c>
      <c r="DC52" s="44">
        <f t="shared" si="52"/>
        <v>0</v>
      </c>
      <c r="DD52" s="44">
        <f t="shared" si="53"/>
        <v>0</v>
      </c>
      <c r="DE52" s="44">
        <f t="shared" si="54"/>
        <v>0</v>
      </c>
      <c r="DF52" s="44"/>
      <c r="DG52" s="44" t="str">
        <f t="shared" si="63"/>
        <v/>
      </c>
      <c r="DH52" s="44" t="str">
        <f t="shared" si="63"/>
        <v/>
      </c>
      <c r="DI52" s="44" t="str">
        <f t="shared" si="63"/>
        <v/>
      </c>
      <c r="DJ52" s="44" t="str">
        <f t="shared" si="63"/>
        <v/>
      </c>
      <c r="DK52" s="44" t="str">
        <f t="shared" si="63"/>
        <v/>
      </c>
      <c r="DL52" s="44" t="str">
        <f t="shared" si="61"/>
        <v/>
      </c>
      <c r="DM52" s="44" t="str">
        <f t="shared" si="61"/>
        <v/>
      </c>
      <c r="DN52" s="44" t="str">
        <f t="shared" si="61"/>
        <v/>
      </c>
      <c r="DO52" s="44" t="str">
        <f t="shared" si="61"/>
        <v/>
      </c>
      <c r="DP52" s="44" t="str">
        <f t="shared" si="61"/>
        <v/>
      </c>
      <c r="DQ52" s="44" t="str">
        <f t="shared" si="61"/>
        <v/>
      </c>
      <c r="DR52" s="44" t="str">
        <f t="shared" si="61"/>
        <v/>
      </c>
      <c r="DS52" s="44" t="str">
        <f t="shared" si="61"/>
        <v/>
      </c>
      <c r="DT52" s="44" t="str">
        <f t="shared" si="61"/>
        <v/>
      </c>
      <c r="DU52" s="44" t="str">
        <f t="shared" si="61"/>
        <v/>
      </c>
      <c r="DV52" s="44" t="str">
        <f t="shared" si="61"/>
        <v/>
      </c>
      <c r="DW52" s="44" t="str">
        <f t="shared" si="59"/>
        <v/>
      </c>
      <c r="DX52" s="44" t="str">
        <f t="shared" si="59"/>
        <v/>
      </c>
      <c r="DY52" s="44" t="str">
        <f t="shared" si="59"/>
        <v/>
      </c>
      <c r="DZ52" s="44" t="str">
        <f t="shared" si="59"/>
        <v/>
      </c>
      <c r="EA52" s="44" t="str">
        <f t="shared" si="59"/>
        <v/>
      </c>
      <c r="EB52" s="44" t="str">
        <f t="shared" si="59"/>
        <v/>
      </c>
      <c r="EC52" s="44" t="str">
        <f t="shared" si="59"/>
        <v/>
      </c>
      <c r="ED52" s="44" t="str">
        <f t="shared" si="59"/>
        <v/>
      </c>
      <c r="EE52" s="44" t="str">
        <f t="shared" si="59"/>
        <v/>
      </c>
      <c r="EF52" s="44"/>
      <c r="EG52" s="44" t="str">
        <f t="shared" si="64"/>
        <v/>
      </c>
      <c r="EH52" s="44" t="str">
        <f t="shared" si="64"/>
        <v/>
      </c>
      <c r="EI52" s="44" t="str">
        <f t="shared" si="64"/>
        <v/>
      </c>
      <c r="EJ52" s="44" t="str">
        <f t="shared" si="64"/>
        <v/>
      </c>
      <c r="EK52" s="44" t="str">
        <f t="shared" si="64"/>
        <v/>
      </c>
      <c r="EL52" s="44" t="str">
        <f t="shared" si="62"/>
        <v/>
      </c>
      <c r="EM52" s="44" t="str">
        <f t="shared" si="62"/>
        <v/>
      </c>
      <c r="EN52" s="44" t="str">
        <f t="shared" si="62"/>
        <v/>
      </c>
      <c r="EO52" s="44" t="str">
        <f t="shared" si="62"/>
        <v/>
      </c>
      <c r="EP52" s="44" t="str">
        <f t="shared" si="62"/>
        <v/>
      </c>
      <c r="EQ52" s="44" t="str">
        <f t="shared" si="62"/>
        <v/>
      </c>
      <c r="ER52" s="44" t="str">
        <f t="shared" si="62"/>
        <v/>
      </c>
      <c r="ES52" s="44" t="str">
        <f t="shared" si="62"/>
        <v/>
      </c>
      <c r="ET52" s="44" t="str">
        <f t="shared" si="62"/>
        <v/>
      </c>
      <c r="EU52" s="44" t="str">
        <f t="shared" si="62"/>
        <v/>
      </c>
      <c r="EV52" s="44" t="str">
        <f t="shared" si="62"/>
        <v/>
      </c>
      <c r="EW52" s="44" t="str">
        <f t="shared" si="60"/>
        <v/>
      </c>
      <c r="EX52" s="44" t="str">
        <f t="shared" si="60"/>
        <v/>
      </c>
      <c r="EY52" s="44" t="str">
        <f t="shared" si="60"/>
        <v/>
      </c>
      <c r="EZ52" s="44" t="str">
        <f t="shared" si="60"/>
        <v/>
      </c>
      <c r="FA52" s="44" t="str">
        <f t="shared" si="60"/>
        <v/>
      </c>
      <c r="FB52" s="44" t="str">
        <f t="shared" si="60"/>
        <v/>
      </c>
      <c r="FC52" s="44" t="str">
        <f t="shared" si="60"/>
        <v/>
      </c>
      <c r="FD52" s="44" t="str">
        <f t="shared" si="60"/>
        <v/>
      </c>
      <c r="FE52" s="44" t="str">
        <f t="shared" si="60"/>
        <v/>
      </c>
      <c r="FF52" s="44"/>
      <c r="FG52" s="44" t="str">
        <f t="shared" si="57"/>
        <v xml:space="preserve">0 menunjukkan pemahaman dalam </v>
      </c>
      <c r="FH52" s="44"/>
      <c r="FI52" s="44"/>
      <c r="FJ52" s="44" t="str">
        <f t="shared" si="58"/>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148"/>
      <c r="G53" s="41"/>
      <c r="H53" s="148"/>
      <c r="I53" s="41"/>
      <c r="J53" s="148"/>
      <c r="K53" s="41"/>
      <c r="L53" s="148"/>
      <c r="M53" s="41"/>
      <c r="N53" s="148"/>
      <c r="O53" s="41"/>
      <c r="P53" s="148"/>
      <c r="Q53" s="41"/>
      <c r="R53" s="148"/>
      <c r="S53" s="41"/>
      <c r="T53" s="148"/>
      <c r="U53" s="41"/>
      <c r="V53" s="148"/>
      <c r="W53" s="41"/>
      <c r="X53" s="148"/>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3"/>
        <v xml:space="preserve">0 menunjukkan pemahaman dalam </v>
      </c>
      <c r="BD53" s="150" t="str">
        <f t="shared" si="4"/>
        <v xml:space="preserve">0 membutuhkan bimbingan dalam </v>
      </c>
      <c r="BE53" s="35"/>
      <c r="BF53" s="44"/>
      <c r="BG53" s="44">
        <f t="shared" si="5"/>
        <v>0</v>
      </c>
      <c r="BH53" s="44">
        <f t="shared" si="6"/>
        <v>0</v>
      </c>
      <c r="BI53" s="44">
        <f t="shared" si="7"/>
        <v>0</v>
      </c>
      <c r="BJ53" s="44">
        <f t="shared" si="8"/>
        <v>0</v>
      </c>
      <c r="BK53" s="44">
        <f t="shared" si="9"/>
        <v>0</v>
      </c>
      <c r="BL53" s="44">
        <f t="shared" si="10"/>
        <v>0</v>
      </c>
      <c r="BM53" s="44">
        <f t="shared" si="11"/>
        <v>0</v>
      </c>
      <c r="BN53" s="44">
        <f t="shared" si="12"/>
        <v>0</v>
      </c>
      <c r="BO53" s="44">
        <f t="shared" si="13"/>
        <v>0</v>
      </c>
      <c r="BP53" s="44">
        <f t="shared" si="14"/>
        <v>0</v>
      </c>
      <c r="BQ53" s="44">
        <f t="shared" si="15"/>
        <v>0</v>
      </c>
      <c r="BR53" s="44">
        <f t="shared" si="16"/>
        <v>0</v>
      </c>
      <c r="BS53" s="44">
        <f t="shared" si="17"/>
        <v>0</v>
      </c>
      <c r="BT53" s="44">
        <f t="shared" si="18"/>
        <v>0</v>
      </c>
      <c r="BU53" s="44">
        <f t="shared" si="19"/>
        <v>0</v>
      </c>
      <c r="BV53" s="44">
        <f t="shared" si="20"/>
        <v>0</v>
      </c>
      <c r="BW53" s="44">
        <f t="shared" si="21"/>
        <v>0</v>
      </c>
      <c r="BX53" s="44">
        <f t="shared" si="22"/>
        <v>0</v>
      </c>
      <c r="BY53" s="44">
        <f t="shared" si="23"/>
        <v>0</v>
      </c>
      <c r="BZ53" s="44">
        <f t="shared" si="24"/>
        <v>0</v>
      </c>
      <c r="CA53" s="44">
        <f t="shared" si="25"/>
        <v>0</v>
      </c>
      <c r="CB53" s="44">
        <f t="shared" si="26"/>
        <v>0</v>
      </c>
      <c r="CC53" s="44">
        <f t="shared" si="27"/>
        <v>0</v>
      </c>
      <c r="CD53" s="44">
        <f t="shared" si="28"/>
        <v>0</v>
      </c>
      <c r="CE53" s="44">
        <f t="shared" si="29"/>
        <v>0</v>
      </c>
      <c r="CF53" s="44"/>
      <c r="CG53" s="44">
        <f t="shared" si="30"/>
        <v>0</v>
      </c>
      <c r="CH53" s="44">
        <f t="shared" si="31"/>
        <v>0</v>
      </c>
      <c r="CI53" s="44">
        <f t="shared" si="32"/>
        <v>0</v>
      </c>
      <c r="CJ53" s="44">
        <f t="shared" si="33"/>
        <v>0</v>
      </c>
      <c r="CK53" s="44">
        <f t="shared" si="34"/>
        <v>0</v>
      </c>
      <c r="CL53" s="44">
        <f t="shared" si="35"/>
        <v>0</v>
      </c>
      <c r="CM53" s="44">
        <f t="shared" si="36"/>
        <v>0</v>
      </c>
      <c r="CN53" s="44">
        <f t="shared" si="37"/>
        <v>0</v>
      </c>
      <c r="CO53" s="44">
        <f t="shared" si="38"/>
        <v>0</v>
      </c>
      <c r="CP53" s="44">
        <f t="shared" si="39"/>
        <v>0</v>
      </c>
      <c r="CQ53" s="44">
        <f t="shared" si="40"/>
        <v>0</v>
      </c>
      <c r="CR53" s="44">
        <f t="shared" si="41"/>
        <v>0</v>
      </c>
      <c r="CS53" s="44">
        <f t="shared" si="42"/>
        <v>0</v>
      </c>
      <c r="CT53" s="44">
        <f t="shared" si="43"/>
        <v>0</v>
      </c>
      <c r="CU53" s="44">
        <f t="shared" si="44"/>
        <v>0</v>
      </c>
      <c r="CV53" s="44">
        <f t="shared" si="45"/>
        <v>0</v>
      </c>
      <c r="CW53" s="44">
        <f t="shared" si="46"/>
        <v>0</v>
      </c>
      <c r="CX53" s="44">
        <f t="shared" si="47"/>
        <v>0</v>
      </c>
      <c r="CY53" s="44">
        <f t="shared" si="48"/>
        <v>0</v>
      </c>
      <c r="CZ53" s="44">
        <f t="shared" si="49"/>
        <v>0</v>
      </c>
      <c r="DA53" s="44">
        <f t="shared" si="50"/>
        <v>0</v>
      </c>
      <c r="DB53" s="44">
        <f t="shared" si="51"/>
        <v>0</v>
      </c>
      <c r="DC53" s="44">
        <f t="shared" si="52"/>
        <v>0</v>
      </c>
      <c r="DD53" s="44">
        <f t="shared" si="53"/>
        <v>0</v>
      </c>
      <c r="DE53" s="44">
        <f t="shared" si="54"/>
        <v>0</v>
      </c>
      <c r="DF53" s="44"/>
      <c r="DG53" s="44" t="str">
        <f t="shared" si="63"/>
        <v/>
      </c>
      <c r="DH53" s="44" t="str">
        <f t="shared" si="63"/>
        <v/>
      </c>
      <c r="DI53" s="44" t="str">
        <f t="shared" si="63"/>
        <v/>
      </c>
      <c r="DJ53" s="44" t="str">
        <f t="shared" si="63"/>
        <v/>
      </c>
      <c r="DK53" s="44" t="str">
        <f t="shared" si="63"/>
        <v/>
      </c>
      <c r="DL53" s="44" t="str">
        <f t="shared" si="61"/>
        <v/>
      </c>
      <c r="DM53" s="44" t="str">
        <f t="shared" si="61"/>
        <v/>
      </c>
      <c r="DN53" s="44" t="str">
        <f t="shared" si="61"/>
        <v/>
      </c>
      <c r="DO53" s="44" t="str">
        <f t="shared" si="61"/>
        <v/>
      </c>
      <c r="DP53" s="44" t="str">
        <f t="shared" si="61"/>
        <v/>
      </c>
      <c r="DQ53" s="44" t="str">
        <f t="shared" si="61"/>
        <v/>
      </c>
      <c r="DR53" s="44" t="str">
        <f t="shared" si="61"/>
        <v/>
      </c>
      <c r="DS53" s="44" t="str">
        <f t="shared" si="61"/>
        <v/>
      </c>
      <c r="DT53" s="44" t="str">
        <f t="shared" si="61"/>
        <v/>
      </c>
      <c r="DU53" s="44" t="str">
        <f t="shared" si="61"/>
        <v/>
      </c>
      <c r="DV53" s="44" t="str">
        <f t="shared" si="61"/>
        <v/>
      </c>
      <c r="DW53" s="44" t="str">
        <f t="shared" si="59"/>
        <v/>
      </c>
      <c r="DX53" s="44" t="str">
        <f t="shared" si="59"/>
        <v/>
      </c>
      <c r="DY53" s="44" t="str">
        <f t="shared" si="59"/>
        <v/>
      </c>
      <c r="DZ53" s="44" t="str">
        <f t="shared" si="59"/>
        <v/>
      </c>
      <c r="EA53" s="44" t="str">
        <f t="shared" si="59"/>
        <v/>
      </c>
      <c r="EB53" s="44" t="str">
        <f t="shared" si="59"/>
        <v/>
      </c>
      <c r="EC53" s="44" t="str">
        <f t="shared" si="59"/>
        <v/>
      </c>
      <c r="ED53" s="44" t="str">
        <f t="shared" si="59"/>
        <v/>
      </c>
      <c r="EE53" s="44" t="str">
        <f t="shared" si="59"/>
        <v/>
      </c>
      <c r="EF53" s="44"/>
      <c r="EG53" s="44" t="str">
        <f t="shared" si="64"/>
        <v/>
      </c>
      <c r="EH53" s="44" t="str">
        <f t="shared" si="64"/>
        <v/>
      </c>
      <c r="EI53" s="44" t="str">
        <f t="shared" si="64"/>
        <v/>
      </c>
      <c r="EJ53" s="44" t="str">
        <f t="shared" si="64"/>
        <v/>
      </c>
      <c r="EK53" s="44" t="str">
        <f t="shared" si="64"/>
        <v/>
      </c>
      <c r="EL53" s="44" t="str">
        <f t="shared" si="62"/>
        <v/>
      </c>
      <c r="EM53" s="44" t="str">
        <f t="shared" si="62"/>
        <v/>
      </c>
      <c r="EN53" s="44" t="str">
        <f t="shared" si="62"/>
        <v/>
      </c>
      <c r="EO53" s="44" t="str">
        <f t="shared" si="62"/>
        <v/>
      </c>
      <c r="EP53" s="44" t="str">
        <f t="shared" si="62"/>
        <v/>
      </c>
      <c r="EQ53" s="44" t="str">
        <f t="shared" si="62"/>
        <v/>
      </c>
      <c r="ER53" s="44" t="str">
        <f t="shared" si="62"/>
        <v/>
      </c>
      <c r="ES53" s="44" t="str">
        <f t="shared" si="62"/>
        <v/>
      </c>
      <c r="ET53" s="44" t="str">
        <f t="shared" si="62"/>
        <v/>
      </c>
      <c r="EU53" s="44" t="str">
        <f t="shared" si="62"/>
        <v/>
      </c>
      <c r="EV53" s="44" t="str">
        <f t="shared" si="62"/>
        <v/>
      </c>
      <c r="EW53" s="44" t="str">
        <f t="shared" si="60"/>
        <v/>
      </c>
      <c r="EX53" s="44" t="str">
        <f t="shared" si="60"/>
        <v/>
      </c>
      <c r="EY53" s="44" t="str">
        <f t="shared" si="60"/>
        <v/>
      </c>
      <c r="EZ53" s="44" t="str">
        <f t="shared" si="60"/>
        <v/>
      </c>
      <c r="FA53" s="44" t="str">
        <f t="shared" si="60"/>
        <v/>
      </c>
      <c r="FB53" s="44" t="str">
        <f t="shared" si="60"/>
        <v/>
      </c>
      <c r="FC53" s="44" t="str">
        <f t="shared" si="60"/>
        <v/>
      </c>
      <c r="FD53" s="44" t="str">
        <f t="shared" si="60"/>
        <v/>
      </c>
      <c r="FE53" s="44" t="str">
        <f t="shared" si="60"/>
        <v/>
      </c>
      <c r="FF53" s="44"/>
      <c r="FG53" s="44" t="str">
        <f t="shared" si="57"/>
        <v xml:space="preserve">0 menunjukkan pemahaman dalam </v>
      </c>
      <c r="FH53" s="44"/>
      <c r="FI53" s="44"/>
      <c r="FJ53" s="44" t="str">
        <f t="shared" si="58"/>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148"/>
      <c r="G54" s="41"/>
      <c r="H54" s="148"/>
      <c r="I54" s="41"/>
      <c r="J54" s="148"/>
      <c r="K54" s="41"/>
      <c r="L54" s="148"/>
      <c r="M54" s="41"/>
      <c r="N54" s="148"/>
      <c r="O54" s="41"/>
      <c r="P54" s="148"/>
      <c r="Q54" s="41"/>
      <c r="R54" s="148"/>
      <c r="S54" s="41"/>
      <c r="T54" s="148"/>
      <c r="U54" s="41"/>
      <c r="V54" s="148"/>
      <c r="W54" s="41"/>
      <c r="X54" s="148"/>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3"/>
        <v xml:space="preserve">0 menunjukkan pemahaman dalam </v>
      </c>
      <c r="BD54" s="150" t="str">
        <f t="shared" si="4"/>
        <v xml:space="preserve">0 membutuhkan bimbingan dalam </v>
      </c>
      <c r="BE54" s="35"/>
      <c r="BF54" s="44"/>
      <c r="BG54" s="44">
        <f t="shared" si="5"/>
        <v>0</v>
      </c>
      <c r="BH54" s="44">
        <f t="shared" si="6"/>
        <v>0</v>
      </c>
      <c r="BI54" s="44">
        <f t="shared" si="7"/>
        <v>0</v>
      </c>
      <c r="BJ54" s="44">
        <f t="shared" si="8"/>
        <v>0</v>
      </c>
      <c r="BK54" s="44">
        <f t="shared" si="9"/>
        <v>0</v>
      </c>
      <c r="BL54" s="44">
        <f t="shared" si="10"/>
        <v>0</v>
      </c>
      <c r="BM54" s="44">
        <f t="shared" si="11"/>
        <v>0</v>
      </c>
      <c r="BN54" s="44">
        <f t="shared" si="12"/>
        <v>0</v>
      </c>
      <c r="BO54" s="44">
        <f t="shared" si="13"/>
        <v>0</v>
      </c>
      <c r="BP54" s="44">
        <f t="shared" si="14"/>
        <v>0</v>
      </c>
      <c r="BQ54" s="44">
        <f t="shared" si="15"/>
        <v>0</v>
      </c>
      <c r="BR54" s="44">
        <f t="shared" si="16"/>
        <v>0</v>
      </c>
      <c r="BS54" s="44">
        <f t="shared" si="17"/>
        <v>0</v>
      </c>
      <c r="BT54" s="44">
        <f t="shared" si="18"/>
        <v>0</v>
      </c>
      <c r="BU54" s="44">
        <f t="shared" si="19"/>
        <v>0</v>
      </c>
      <c r="BV54" s="44">
        <f t="shared" si="20"/>
        <v>0</v>
      </c>
      <c r="BW54" s="44">
        <f t="shared" si="21"/>
        <v>0</v>
      </c>
      <c r="BX54" s="44">
        <f t="shared" si="22"/>
        <v>0</v>
      </c>
      <c r="BY54" s="44">
        <f t="shared" si="23"/>
        <v>0</v>
      </c>
      <c r="BZ54" s="44">
        <f t="shared" si="24"/>
        <v>0</v>
      </c>
      <c r="CA54" s="44">
        <f t="shared" si="25"/>
        <v>0</v>
      </c>
      <c r="CB54" s="44">
        <f t="shared" si="26"/>
        <v>0</v>
      </c>
      <c r="CC54" s="44">
        <f t="shared" si="27"/>
        <v>0</v>
      </c>
      <c r="CD54" s="44">
        <f t="shared" si="28"/>
        <v>0</v>
      </c>
      <c r="CE54" s="44">
        <f t="shared" si="29"/>
        <v>0</v>
      </c>
      <c r="CF54" s="44"/>
      <c r="CG54" s="44">
        <f t="shared" si="30"/>
        <v>0</v>
      </c>
      <c r="CH54" s="44">
        <f t="shared" si="31"/>
        <v>0</v>
      </c>
      <c r="CI54" s="44">
        <f t="shared" si="32"/>
        <v>0</v>
      </c>
      <c r="CJ54" s="44">
        <f t="shared" si="33"/>
        <v>0</v>
      </c>
      <c r="CK54" s="44">
        <f t="shared" si="34"/>
        <v>0</v>
      </c>
      <c r="CL54" s="44">
        <f t="shared" si="35"/>
        <v>0</v>
      </c>
      <c r="CM54" s="44">
        <f t="shared" si="36"/>
        <v>0</v>
      </c>
      <c r="CN54" s="44">
        <f t="shared" si="37"/>
        <v>0</v>
      </c>
      <c r="CO54" s="44">
        <f t="shared" si="38"/>
        <v>0</v>
      </c>
      <c r="CP54" s="44">
        <f t="shared" si="39"/>
        <v>0</v>
      </c>
      <c r="CQ54" s="44">
        <f t="shared" si="40"/>
        <v>0</v>
      </c>
      <c r="CR54" s="44">
        <f t="shared" si="41"/>
        <v>0</v>
      </c>
      <c r="CS54" s="44">
        <f t="shared" si="42"/>
        <v>0</v>
      </c>
      <c r="CT54" s="44">
        <f t="shared" si="43"/>
        <v>0</v>
      </c>
      <c r="CU54" s="44">
        <f t="shared" si="44"/>
        <v>0</v>
      </c>
      <c r="CV54" s="44">
        <f t="shared" si="45"/>
        <v>0</v>
      </c>
      <c r="CW54" s="44">
        <f t="shared" si="46"/>
        <v>0</v>
      </c>
      <c r="CX54" s="44">
        <f t="shared" si="47"/>
        <v>0</v>
      </c>
      <c r="CY54" s="44">
        <f t="shared" si="48"/>
        <v>0</v>
      </c>
      <c r="CZ54" s="44">
        <f t="shared" si="49"/>
        <v>0</v>
      </c>
      <c r="DA54" s="44">
        <f t="shared" si="50"/>
        <v>0</v>
      </c>
      <c r="DB54" s="44">
        <f t="shared" si="51"/>
        <v>0</v>
      </c>
      <c r="DC54" s="44">
        <f t="shared" si="52"/>
        <v>0</v>
      </c>
      <c r="DD54" s="44">
        <f t="shared" si="53"/>
        <v>0</v>
      </c>
      <c r="DE54" s="44">
        <f t="shared" si="54"/>
        <v>0</v>
      </c>
      <c r="DF54" s="44"/>
      <c r="DG54" s="44" t="str">
        <f t="shared" si="63"/>
        <v/>
      </c>
      <c r="DH54" s="44" t="str">
        <f t="shared" si="63"/>
        <v/>
      </c>
      <c r="DI54" s="44" t="str">
        <f t="shared" si="63"/>
        <v/>
      </c>
      <c r="DJ54" s="44" t="str">
        <f t="shared" si="63"/>
        <v/>
      </c>
      <c r="DK54" s="44" t="str">
        <f t="shared" si="63"/>
        <v/>
      </c>
      <c r="DL54" s="44" t="str">
        <f t="shared" si="61"/>
        <v/>
      </c>
      <c r="DM54" s="44" t="str">
        <f t="shared" si="61"/>
        <v/>
      </c>
      <c r="DN54" s="44" t="str">
        <f t="shared" si="61"/>
        <v/>
      </c>
      <c r="DO54" s="44" t="str">
        <f t="shared" si="61"/>
        <v/>
      </c>
      <c r="DP54" s="44" t="str">
        <f t="shared" si="61"/>
        <v/>
      </c>
      <c r="DQ54" s="44" t="str">
        <f t="shared" si="61"/>
        <v/>
      </c>
      <c r="DR54" s="44" t="str">
        <f t="shared" si="61"/>
        <v/>
      </c>
      <c r="DS54" s="44" t="str">
        <f t="shared" si="61"/>
        <v/>
      </c>
      <c r="DT54" s="44" t="str">
        <f t="shared" si="61"/>
        <v/>
      </c>
      <c r="DU54" s="44" t="str">
        <f t="shared" si="61"/>
        <v/>
      </c>
      <c r="DV54" s="44" t="str">
        <f t="shared" si="61"/>
        <v/>
      </c>
      <c r="DW54" s="44" t="str">
        <f t="shared" si="59"/>
        <v/>
      </c>
      <c r="DX54" s="44" t="str">
        <f t="shared" si="59"/>
        <v/>
      </c>
      <c r="DY54" s="44" t="str">
        <f t="shared" si="59"/>
        <v/>
      </c>
      <c r="DZ54" s="44" t="str">
        <f t="shared" si="59"/>
        <v/>
      </c>
      <c r="EA54" s="44" t="str">
        <f t="shared" si="59"/>
        <v/>
      </c>
      <c r="EB54" s="44" t="str">
        <f t="shared" si="59"/>
        <v/>
      </c>
      <c r="EC54" s="44" t="str">
        <f t="shared" si="59"/>
        <v/>
      </c>
      <c r="ED54" s="44" t="str">
        <f t="shared" si="59"/>
        <v/>
      </c>
      <c r="EE54" s="44" t="str">
        <f t="shared" si="59"/>
        <v/>
      </c>
      <c r="EF54" s="44"/>
      <c r="EG54" s="44" t="str">
        <f t="shared" si="64"/>
        <v/>
      </c>
      <c r="EH54" s="44" t="str">
        <f t="shared" si="64"/>
        <v/>
      </c>
      <c r="EI54" s="44" t="str">
        <f t="shared" si="64"/>
        <v/>
      </c>
      <c r="EJ54" s="44" t="str">
        <f t="shared" si="64"/>
        <v/>
      </c>
      <c r="EK54" s="44" t="str">
        <f t="shared" si="64"/>
        <v/>
      </c>
      <c r="EL54" s="44" t="str">
        <f t="shared" si="62"/>
        <v/>
      </c>
      <c r="EM54" s="44" t="str">
        <f t="shared" si="62"/>
        <v/>
      </c>
      <c r="EN54" s="44" t="str">
        <f t="shared" si="62"/>
        <v/>
      </c>
      <c r="EO54" s="44" t="str">
        <f t="shared" si="62"/>
        <v/>
      </c>
      <c r="EP54" s="44" t="str">
        <f t="shared" si="62"/>
        <v/>
      </c>
      <c r="EQ54" s="44" t="str">
        <f t="shared" si="62"/>
        <v/>
      </c>
      <c r="ER54" s="44" t="str">
        <f t="shared" si="62"/>
        <v/>
      </c>
      <c r="ES54" s="44" t="str">
        <f t="shared" si="62"/>
        <v/>
      </c>
      <c r="ET54" s="44" t="str">
        <f t="shared" si="62"/>
        <v/>
      </c>
      <c r="EU54" s="44" t="str">
        <f t="shared" si="62"/>
        <v/>
      </c>
      <c r="EV54" s="44" t="str">
        <f t="shared" si="62"/>
        <v/>
      </c>
      <c r="EW54" s="44" t="str">
        <f t="shared" si="60"/>
        <v/>
      </c>
      <c r="EX54" s="44" t="str">
        <f t="shared" si="60"/>
        <v/>
      </c>
      <c r="EY54" s="44" t="str">
        <f t="shared" si="60"/>
        <v/>
      </c>
      <c r="EZ54" s="44" t="str">
        <f t="shared" si="60"/>
        <v/>
      </c>
      <c r="FA54" s="44" t="str">
        <f t="shared" si="60"/>
        <v/>
      </c>
      <c r="FB54" s="44" t="str">
        <f t="shared" si="60"/>
        <v/>
      </c>
      <c r="FC54" s="44" t="str">
        <f t="shared" si="60"/>
        <v/>
      </c>
      <c r="FD54" s="44" t="str">
        <f t="shared" si="60"/>
        <v/>
      </c>
      <c r="FE54" s="44" t="str">
        <f t="shared" si="60"/>
        <v/>
      </c>
      <c r="FF54" s="44"/>
      <c r="FG54" s="44" t="str">
        <f t="shared" si="57"/>
        <v xml:space="preserve">0 menunjukkan pemahaman dalam </v>
      </c>
      <c r="FH54" s="44"/>
      <c r="FI54" s="44"/>
      <c r="FJ54" s="44" t="str">
        <f t="shared" si="58"/>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148"/>
      <c r="G55" s="41"/>
      <c r="H55" s="148"/>
      <c r="I55" s="41"/>
      <c r="J55" s="148"/>
      <c r="K55" s="41"/>
      <c r="L55" s="148"/>
      <c r="M55" s="41"/>
      <c r="N55" s="148"/>
      <c r="O55" s="41"/>
      <c r="P55" s="148"/>
      <c r="Q55" s="41"/>
      <c r="R55" s="148"/>
      <c r="S55" s="41"/>
      <c r="T55" s="148"/>
      <c r="U55" s="41"/>
      <c r="V55" s="148"/>
      <c r="W55" s="41"/>
      <c r="X55" s="148"/>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3"/>
        <v xml:space="preserve">0 menunjukkan pemahaman dalam </v>
      </c>
      <c r="BD55" s="150" t="str">
        <f t="shared" si="4"/>
        <v xml:space="preserve">0 membutuhkan bimbingan dalam </v>
      </c>
      <c r="BE55" s="35"/>
      <c r="BF55" s="44"/>
      <c r="BG55" s="44">
        <f t="shared" si="5"/>
        <v>0</v>
      </c>
      <c r="BH55" s="44">
        <f t="shared" si="6"/>
        <v>0</v>
      </c>
      <c r="BI55" s="44">
        <f t="shared" si="7"/>
        <v>0</v>
      </c>
      <c r="BJ55" s="44">
        <f t="shared" si="8"/>
        <v>0</v>
      </c>
      <c r="BK55" s="44">
        <f t="shared" si="9"/>
        <v>0</v>
      </c>
      <c r="BL55" s="44">
        <f t="shared" si="10"/>
        <v>0</v>
      </c>
      <c r="BM55" s="44">
        <f t="shared" si="11"/>
        <v>0</v>
      </c>
      <c r="BN55" s="44">
        <f t="shared" si="12"/>
        <v>0</v>
      </c>
      <c r="BO55" s="44">
        <f t="shared" si="13"/>
        <v>0</v>
      </c>
      <c r="BP55" s="44">
        <f t="shared" si="14"/>
        <v>0</v>
      </c>
      <c r="BQ55" s="44">
        <f t="shared" si="15"/>
        <v>0</v>
      </c>
      <c r="BR55" s="44">
        <f t="shared" si="16"/>
        <v>0</v>
      </c>
      <c r="BS55" s="44">
        <f t="shared" si="17"/>
        <v>0</v>
      </c>
      <c r="BT55" s="44">
        <f t="shared" si="18"/>
        <v>0</v>
      </c>
      <c r="BU55" s="44">
        <f t="shared" si="19"/>
        <v>0</v>
      </c>
      <c r="BV55" s="44">
        <f t="shared" si="20"/>
        <v>0</v>
      </c>
      <c r="BW55" s="44">
        <f t="shared" si="21"/>
        <v>0</v>
      </c>
      <c r="BX55" s="44">
        <f t="shared" si="22"/>
        <v>0</v>
      </c>
      <c r="BY55" s="44">
        <f t="shared" si="23"/>
        <v>0</v>
      </c>
      <c r="BZ55" s="44">
        <f t="shared" si="24"/>
        <v>0</v>
      </c>
      <c r="CA55" s="44">
        <f t="shared" si="25"/>
        <v>0</v>
      </c>
      <c r="CB55" s="44">
        <f t="shared" si="26"/>
        <v>0</v>
      </c>
      <c r="CC55" s="44">
        <f t="shared" si="27"/>
        <v>0</v>
      </c>
      <c r="CD55" s="44">
        <f t="shared" si="28"/>
        <v>0</v>
      </c>
      <c r="CE55" s="44">
        <f t="shared" si="29"/>
        <v>0</v>
      </c>
      <c r="CF55" s="44"/>
      <c r="CG55" s="44">
        <f t="shared" si="30"/>
        <v>0</v>
      </c>
      <c r="CH55" s="44">
        <f t="shared" si="31"/>
        <v>0</v>
      </c>
      <c r="CI55" s="44">
        <f t="shared" si="32"/>
        <v>0</v>
      </c>
      <c r="CJ55" s="44">
        <f t="shared" si="33"/>
        <v>0</v>
      </c>
      <c r="CK55" s="44">
        <f t="shared" si="34"/>
        <v>0</v>
      </c>
      <c r="CL55" s="44">
        <f t="shared" si="35"/>
        <v>0</v>
      </c>
      <c r="CM55" s="44">
        <f t="shared" si="36"/>
        <v>0</v>
      </c>
      <c r="CN55" s="44">
        <f t="shared" si="37"/>
        <v>0</v>
      </c>
      <c r="CO55" s="44">
        <f t="shared" si="38"/>
        <v>0</v>
      </c>
      <c r="CP55" s="44">
        <f t="shared" si="39"/>
        <v>0</v>
      </c>
      <c r="CQ55" s="44">
        <f t="shared" si="40"/>
        <v>0</v>
      </c>
      <c r="CR55" s="44">
        <f t="shared" si="41"/>
        <v>0</v>
      </c>
      <c r="CS55" s="44">
        <f t="shared" si="42"/>
        <v>0</v>
      </c>
      <c r="CT55" s="44">
        <f t="shared" si="43"/>
        <v>0</v>
      </c>
      <c r="CU55" s="44">
        <f t="shared" si="44"/>
        <v>0</v>
      </c>
      <c r="CV55" s="44">
        <f t="shared" si="45"/>
        <v>0</v>
      </c>
      <c r="CW55" s="44">
        <f t="shared" si="46"/>
        <v>0</v>
      </c>
      <c r="CX55" s="44">
        <f t="shared" si="47"/>
        <v>0</v>
      </c>
      <c r="CY55" s="44">
        <f t="shared" si="48"/>
        <v>0</v>
      </c>
      <c r="CZ55" s="44">
        <f t="shared" si="49"/>
        <v>0</v>
      </c>
      <c r="DA55" s="44">
        <f t="shared" si="50"/>
        <v>0</v>
      </c>
      <c r="DB55" s="44">
        <f t="shared" si="51"/>
        <v>0</v>
      </c>
      <c r="DC55" s="44">
        <f t="shared" si="52"/>
        <v>0</v>
      </c>
      <c r="DD55" s="44">
        <f t="shared" si="53"/>
        <v>0</v>
      </c>
      <c r="DE55" s="44">
        <f t="shared" si="54"/>
        <v>0</v>
      </c>
      <c r="DF55" s="44"/>
      <c r="DG55" s="44" t="str">
        <f t="shared" si="63"/>
        <v/>
      </c>
      <c r="DH55" s="44" t="str">
        <f t="shared" si="63"/>
        <v/>
      </c>
      <c r="DI55" s="44" t="str">
        <f t="shared" si="63"/>
        <v/>
      </c>
      <c r="DJ55" s="44" t="str">
        <f t="shared" si="63"/>
        <v/>
      </c>
      <c r="DK55" s="44" t="str">
        <f t="shared" si="63"/>
        <v/>
      </c>
      <c r="DL55" s="44" t="str">
        <f t="shared" si="61"/>
        <v/>
      </c>
      <c r="DM55" s="44" t="str">
        <f t="shared" si="61"/>
        <v/>
      </c>
      <c r="DN55" s="44" t="str">
        <f t="shared" si="61"/>
        <v/>
      </c>
      <c r="DO55" s="44" t="str">
        <f t="shared" si="61"/>
        <v/>
      </c>
      <c r="DP55" s="44" t="str">
        <f t="shared" si="61"/>
        <v/>
      </c>
      <c r="DQ55" s="44" t="str">
        <f t="shared" si="61"/>
        <v/>
      </c>
      <c r="DR55" s="44" t="str">
        <f t="shared" si="61"/>
        <v/>
      </c>
      <c r="DS55" s="44" t="str">
        <f t="shared" si="61"/>
        <v/>
      </c>
      <c r="DT55" s="44" t="str">
        <f t="shared" si="61"/>
        <v/>
      </c>
      <c r="DU55" s="44" t="str">
        <f t="shared" si="61"/>
        <v/>
      </c>
      <c r="DV55" s="44" t="str">
        <f t="shared" si="61"/>
        <v/>
      </c>
      <c r="DW55" s="44" t="str">
        <f t="shared" si="59"/>
        <v/>
      </c>
      <c r="DX55" s="44" t="str">
        <f t="shared" si="59"/>
        <v/>
      </c>
      <c r="DY55" s="44" t="str">
        <f t="shared" si="59"/>
        <v/>
      </c>
      <c r="DZ55" s="44" t="str">
        <f t="shared" ref="DZ55:EE56" si="65">IF(AND(BZ55=1,CZ55=1),DZ$15&amp;", ","")</f>
        <v/>
      </c>
      <c r="EA55" s="44" t="str">
        <f t="shared" si="65"/>
        <v/>
      </c>
      <c r="EB55" s="44" t="str">
        <f t="shared" si="65"/>
        <v/>
      </c>
      <c r="EC55" s="44" t="str">
        <f t="shared" si="65"/>
        <v/>
      </c>
      <c r="ED55" s="44" t="str">
        <f t="shared" si="65"/>
        <v/>
      </c>
      <c r="EE55" s="44" t="str">
        <f t="shared" si="65"/>
        <v/>
      </c>
      <c r="EF55" s="44"/>
      <c r="EG55" s="44" t="str">
        <f t="shared" si="64"/>
        <v/>
      </c>
      <c r="EH55" s="44" t="str">
        <f t="shared" si="64"/>
        <v/>
      </c>
      <c r="EI55" s="44" t="str">
        <f t="shared" si="64"/>
        <v/>
      </c>
      <c r="EJ55" s="44" t="str">
        <f t="shared" si="64"/>
        <v/>
      </c>
      <c r="EK55" s="44" t="str">
        <f t="shared" si="64"/>
        <v/>
      </c>
      <c r="EL55" s="44" t="str">
        <f t="shared" si="62"/>
        <v/>
      </c>
      <c r="EM55" s="44" t="str">
        <f t="shared" si="62"/>
        <v/>
      </c>
      <c r="EN55" s="44" t="str">
        <f t="shared" si="62"/>
        <v/>
      </c>
      <c r="EO55" s="44" t="str">
        <f t="shared" si="62"/>
        <v/>
      </c>
      <c r="EP55" s="44" t="str">
        <f t="shared" si="62"/>
        <v/>
      </c>
      <c r="EQ55" s="44" t="str">
        <f t="shared" si="62"/>
        <v/>
      </c>
      <c r="ER55" s="44" t="str">
        <f t="shared" si="62"/>
        <v/>
      </c>
      <c r="ES55" s="44" t="str">
        <f t="shared" si="62"/>
        <v/>
      </c>
      <c r="ET55" s="44" t="str">
        <f t="shared" si="62"/>
        <v/>
      </c>
      <c r="EU55" s="44" t="str">
        <f t="shared" si="62"/>
        <v/>
      </c>
      <c r="EV55" s="44" t="str">
        <f t="shared" si="62"/>
        <v/>
      </c>
      <c r="EW55" s="44" t="str">
        <f t="shared" si="60"/>
        <v/>
      </c>
      <c r="EX55" s="44" t="str">
        <f t="shared" si="60"/>
        <v/>
      </c>
      <c r="EY55" s="44" t="str">
        <f t="shared" si="60"/>
        <v/>
      </c>
      <c r="EZ55" s="44" t="str">
        <f t="shared" ref="EZ55:FE56" si="66">IF(AND(BZ55=1,CZ55=0),EZ$15&amp;", ","")</f>
        <v/>
      </c>
      <c r="FA55" s="44" t="str">
        <f t="shared" si="66"/>
        <v/>
      </c>
      <c r="FB55" s="44" t="str">
        <f t="shared" si="66"/>
        <v/>
      </c>
      <c r="FC55" s="44" t="str">
        <f t="shared" si="66"/>
        <v/>
      </c>
      <c r="FD55" s="44" t="str">
        <f t="shared" si="66"/>
        <v/>
      </c>
      <c r="FE55" s="44" t="str">
        <f t="shared" si="66"/>
        <v/>
      </c>
      <c r="FF55" s="44"/>
      <c r="FG55" s="44" t="str">
        <f t="shared" si="57"/>
        <v xml:space="preserve">0 menunjukkan pemahaman dalam </v>
      </c>
      <c r="FH55" s="44"/>
      <c r="FI55" s="44"/>
      <c r="FJ55" s="44" t="str">
        <f t="shared" si="58"/>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148"/>
      <c r="G56" s="41"/>
      <c r="H56" s="148"/>
      <c r="I56" s="41"/>
      <c r="J56" s="148"/>
      <c r="K56" s="41"/>
      <c r="L56" s="148"/>
      <c r="M56" s="41"/>
      <c r="N56" s="148"/>
      <c r="O56" s="41"/>
      <c r="P56" s="148"/>
      <c r="Q56" s="41"/>
      <c r="R56" s="148"/>
      <c r="S56" s="41"/>
      <c r="T56" s="148"/>
      <c r="U56" s="41"/>
      <c r="V56" s="148"/>
      <c r="W56" s="41"/>
      <c r="X56" s="148"/>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3"/>
        <v xml:space="preserve">0 menunjukkan pemahaman dalam </v>
      </c>
      <c r="BD56" s="150" t="str">
        <f t="shared" si="4"/>
        <v xml:space="preserve">0 membutuhkan bimbingan dalam </v>
      </c>
      <c r="BE56" s="35"/>
      <c r="BF56" s="44"/>
      <c r="BG56" s="44">
        <f t="shared" si="5"/>
        <v>0</v>
      </c>
      <c r="BH56" s="44">
        <f t="shared" si="6"/>
        <v>0</v>
      </c>
      <c r="BI56" s="44">
        <f t="shared" si="7"/>
        <v>0</v>
      </c>
      <c r="BJ56" s="44">
        <f t="shared" si="8"/>
        <v>0</v>
      </c>
      <c r="BK56" s="44">
        <f t="shared" si="9"/>
        <v>0</v>
      </c>
      <c r="BL56" s="44">
        <f t="shared" si="10"/>
        <v>0</v>
      </c>
      <c r="BM56" s="44">
        <f t="shared" si="11"/>
        <v>0</v>
      </c>
      <c r="BN56" s="44">
        <f t="shared" si="12"/>
        <v>0</v>
      </c>
      <c r="BO56" s="44">
        <f t="shared" si="13"/>
        <v>0</v>
      </c>
      <c r="BP56" s="44">
        <f t="shared" si="14"/>
        <v>0</v>
      </c>
      <c r="BQ56" s="44">
        <f t="shared" si="15"/>
        <v>0</v>
      </c>
      <c r="BR56" s="44">
        <f t="shared" si="16"/>
        <v>0</v>
      </c>
      <c r="BS56" s="44">
        <f t="shared" si="17"/>
        <v>0</v>
      </c>
      <c r="BT56" s="44">
        <f t="shared" si="18"/>
        <v>0</v>
      </c>
      <c r="BU56" s="44">
        <f t="shared" si="19"/>
        <v>0</v>
      </c>
      <c r="BV56" s="44">
        <f t="shared" si="20"/>
        <v>0</v>
      </c>
      <c r="BW56" s="44">
        <f t="shared" si="21"/>
        <v>0</v>
      </c>
      <c r="BX56" s="44">
        <f t="shared" si="22"/>
        <v>0</v>
      </c>
      <c r="BY56" s="44">
        <f t="shared" si="23"/>
        <v>0</v>
      </c>
      <c r="BZ56" s="44">
        <f t="shared" si="24"/>
        <v>0</v>
      </c>
      <c r="CA56" s="44">
        <f t="shared" si="25"/>
        <v>0</v>
      </c>
      <c r="CB56" s="44">
        <f t="shared" si="26"/>
        <v>0</v>
      </c>
      <c r="CC56" s="44">
        <f t="shared" si="27"/>
        <v>0</v>
      </c>
      <c r="CD56" s="44">
        <f t="shared" si="28"/>
        <v>0</v>
      </c>
      <c r="CE56" s="44">
        <f t="shared" si="29"/>
        <v>0</v>
      </c>
      <c r="CF56" s="44"/>
      <c r="CG56" s="44">
        <f t="shared" si="30"/>
        <v>0</v>
      </c>
      <c r="CH56" s="44">
        <f t="shared" si="31"/>
        <v>0</v>
      </c>
      <c r="CI56" s="44">
        <f t="shared" si="32"/>
        <v>0</v>
      </c>
      <c r="CJ56" s="44">
        <f t="shared" si="33"/>
        <v>0</v>
      </c>
      <c r="CK56" s="44">
        <f t="shared" si="34"/>
        <v>0</v>
      </c>
      <c r="CL56" s="44">
        <f t="shared" si="35"/>
        <v>0</v>
      </c>
      <c r="CM56" s="44">
        <f t="shared" si="36"/>
        <v>0</v>
      </c>
      <c r="CN56" s="44">
        <f t="shared" si="37"/>
        <v>0</v>
      </c>
      <c r="CO56" s="44">
        <f t="shared" si="38"/>
        <v>0</v>
      </c>
      <c r="CP56" s="44">
        <f t="shared" si="39"/>
        <v>0</v>
      </c>
      <c r="CQ56" s="44">
        <f t="shared" si="40"/>
        <v>0</v>
      </c>
      <c r="CR56" s="44">
        <f t="shared" si="41"/>
        <v>0</v>
      </c>
      <c r="CS56" s="44">
        <f t="shared" si="42"/>
        <v>0</v>
      </c>
      <c r="CT56" s="44">
        <f t="shared" si="43"/>
        <v>0</v>
      </c>
      <c r="CU56" s="44">
        <f t="shared" si="44"/>
        <v>0</v>
      </c>
      <c r="CV56" s="44">
        <f t="shared" si="45"/>
        <v>0</v>
      </c>
      <c r="CW56" s="44">
        <f t="shared" si="46"/>
        <v>0</v>
      </c>
      <c r="CX56" s="44">
        <f t="shared" si="47"/>
        <v>0</v>
      </c>
      <c r="CY56" s="44">
        <f t="shared" si="48"/>
        <v>0</v>
      </c>
      <c r="CZ56" s="44">
        <f t="shared" si="49"/>
        <v>0</v>
      </c>
      <c r="DA56" s="44">
        <f t="shared" si="50"/>
        <v>0</v>
      </c>
      <c r="DB56" s="44">
        <f t="shared" si="51"/>
        <v>0</v>
      </c>
      <c r="DC56" s="44">
        <f t="shared" si="52"/>
        <v>0</v>
      </c>
      <c r="DD56" s="44">
        <f t="shared" si="53"/>
        <v>0</v>
      </c>
      <c r="DE56" s="44">
        <f t="shared" si="54"/>
        <v>0</v>
      </c>
      <c r="DF56" s="44"/>
      <c r="DG56" s="44" t="str">
        <f t="shared" si="63"/>
        <v/>
      </c>
      <c r="DH56" s="44" t="str">
        <f t="shared" si="63"/>
        <v/>
      </c>
      <c r="DI56" s="44" t="str">
        <f t="shared" si="63"/>
        <v/>
      </c>
      <c r="DJ56" s="44" t="str">
        <f t="shared" si="63"/>
        <v/>
      </c>
      <c r="DK56" s="44" t="str">
        <f t="shared" si="63"/>
        <v/>
      </c>
      <c r="DL56" s="44" t="str">
        <f t="shared" si="61"/>
        <v/>
      </c>
      <c r="DM56" s="44" t="str">
        <f t="shared" si="61"/>
        <v/>
      </c>
      <c r="DN56" s="44" t="str">
        <f t="shared" si="61"/>
        <v/>
      </c>
      <c r="DO56" s="44" t="str">
        <f t="shared" si="61"/>
        <v/>
      </c>
      <c r="DP56" s="44" t="str">
        <f t="shared" si="61"/>
        <v/>
      </c>
      <c r="DQ56" s="44" t="str">
        <f t="shared" si="61"/>
        <v/>
      </c>
      <c r="DR56" s="44" t="str">
        <f t="shared" si="61"/>
        <v/>
      </c>
      <c r="DS56" s="44" t="str">
        <f t="shared" si="61"/>
        <v/>
      </c>
      <c r="DT56" s="44" t="str">
        <f t="shared" si="61"/>
        <v/>
      </c>
      <c r="DU56" s="44" t="str">
        <f t="shared" si="61"/>
        <v/>
      </c>
      <c r="DV56" s="44" t="str">
        <f t="shared" si="61"/>
        <v/>
      </c>
      <c r="DW56" s="44" t="str">
        <f t="shared" si="61"/>
        <v/>
      </c>
      <c r="DX56" s="44" t="str">
        <f t="shared" si="61"/>
        <v/>
      </c>
      <c r="DY56" s="44" t="str">
        <f t="shared" si="61"/>
        <v/>
      </c>
      <c r="DZ56" s="44" t="str">
        <f t="shared" si="65"/>
        <v/>
      </c>
      <c r="EA56" s="44" t="str">
        <f t="shared" si="65"/>
        <v/>
      </c>
      <c r="EB56" s="44" t="str">
        <f t="shared" si="65"/>
        <v/>
      </c>
      <c r="EC56" s="44" t="str">
        <f t="shared" si="65"/>
        <v/>
      </c>
      <c r="ED56" s="44" t="str">
        <f t="shared" si="65"/>
        <v/>
      </c>
      <c r="EE56" s="44" t="str">
        <f t="shared" si="65"/>
        <v/>
      </c>
      <c r="EF56" s="44"/>
      <c r="EG56" s="44" t="str">
        <f t="shared" si="64"/>
        <v/>
      </c>
      <c r="EH56" s="44" t="str">
        <f t="shared" si="64"/>
        <v/>
      </c>
      <c r="EI56" s="44" t="str">
        <f t="shared" si="64"/>
        <v/>
      </c>
      <c r="EJ56" s="44" t="str">
        <f t="shared" si="64"/>
        <v/>
      </c>
      <c r="EK56" s="44" t="str">
        <f t="shared" si="64"/>
        <v/>
      </c>
      <c r="EL56" s="44" t="str">
        <f t="shared" si="62"/>
        <v/>
      </c>
      <c r="EM56" s="44" t="str">
        <f t="shared" si="62"/>
        <v/>
      </c>
      <c r="EN56" s="44" t="str">
        <f t="shared" si="62"/>
        <v/>
      </c>
      <c r="EO56" s="44" t="str">
        <f t="shared" si="62"/>
        <v/>
      </c>
      <c r="EP56" s="44" t="str">
        <f t="shared" si="62"/>
        <v/>
      </c>
      <c r="EQ56" s="44" t="str">
        <f t="shared" si="62"/>
        <v/>
      </c>
      <c r="ER56" s="44" t="str">
        <f t="shared" si="62"/>
        <v/>
      </c>
      <c r="ES56" s="44" t="str">
        <f t="shared" si="62"/>
        <v/>
      </c>
      <c r="ET56" s="44" t="str">
        <f t="shared" si="62"/>
        <v/>
      </c>
      <c r="EU56" s="44" t="str">
        <f t="shared" si="62"/>
        <v/>
      </c>
      <c r="EV56" s="44" t="str">
        <f t="shared" si="62"/>
        <v/>
      </c>
      <c r="EW56" s="44" t="str">
        <f t="shared" si="62"/>
        <v/>
      </c>
      <c r="EX56" s="44" t="str">
        <f t="shared" si="62"/>
        <v/>
      </c>
      <c r="EY56" s="44" t="str">
        <f t="shared" si="62"/>
        <v/>
      </c>
      <c r="EZ56" s="44" t="str">
        <f t="shared" si="66"/>
        <v/>
      </c>
      <c r="FA56" s="44" t="str">
        <f t="shared" si="66"/>
        <v/>
      </c>
      <c r="FB56" s="44" t="str">
        <f t="shared" si="66"/>
        <v/>
      </c>
      <c r="FC56" s="44" t="str">
        <f t="shared" si="66"/>
        <v/>
      </c>
      <c r="FD56" s="44" t="str">
        <f t="shared" si="66"/>
        <v/>
      </c>
      <c r="FE56" s="44" t="str">
        <f t="shared" si="66"/>
        <v/>
      </c>
      <c r="FF56" s="44"/>
      <c r="FG56" s="44" t="str">
        <f t="shared" si="57"/>
        <v xml:space="preserve">0 menunjukkan pemahaman dalam </v>
      </c>
      <c r="FH56" s="44"/>
      <c r="FI56" s="44"/>
      <c r="FJ56" s="44" t="str">
        <f t="shared" si="58"/>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BC13:BC16"/>
    <mergeCell ref="BD13:BD16"/>
    <mergeCell ref="BA15:BB15"/>
    <mergeCell ref="AO15:AP15"/>
    <mergeCell ref="AQ15:AR15"/>
    <mergeCell ref="AS15:AT15"/>
    <mergeCell ref="AU15:AV15"/>
    <mergeCell ref="AW15:AX15"/>
    <mergeCell ref="AY15:AZ15"/>
    <mergeCell ref="AW14:AX14"/>
    <mergeCell ref="AU14:AV14"/>
    <mergeCell ref="AM15:AN15"/>
    <mergeCell ref="Q15:R15"/>
    <mergeCell ref="S15:T15"/>
    <mergeCell ref="U15:V15"/>
    <mergeCell ref="W15:X15"/>
    <mergeCell ref="Y15:Z15"/>
    <mergeCell ref="AA15:AB15"/>
    <mergeCell ref="AC15:AD15"/>
    <mergeCell ref="AE15:AF15"/>
    <mergeCell ref="AG15:AH15"/>
    <mergeCell ref="AI15:AJ15"/>
    <mergeCell ref="AK15:AL15"/>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A14:AB14"/>
    <mergeCell ref="AC14:AD14"/>
    <mergeCell ref="AE14:AF14"/>
    <mergeCell ref="AG14:AH14"/>
    <mergeCell ref="AI14:AJ14"/>
    <mergeCell ref="AK14:AL14"/>
    <mergeCell ref="AM14:AN14"/>
    <mergeCell ref="AO14:AP14"/>
    <mergeCell ref="AQ14:AR14"/>
    <mergeCell ref="AS14:AT14"/>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s>
  <dataValidations count="4">
    <dataValidation type="list" allowBlank="1" showInputMessage="1" showErrorMessage="1" prompt="Isikan 0 jika tidak ingin ditampilkan pada deskripsi rapor, Isikan 1 jika ingin ditampilka di deskripsi rapor" sqref="AZ17:AZ56 AX17:AX56 AV17:AV56 AT17:AT56 AR17:AR56 AP17:AP56 AN17:AN56 AL17:AL56 BB17:BB56 Z17:Z56 AB17:AB56 AD17:AD56 AF17:AF56 AH17:AH56 AJ17:AJ56" xr:uid="{00000000-0002-0000-2300-000000000000}">
      <formula1>$BG$9:$BG$12</formula1>
    </dataValidation>
    <dataValidation type="list" allowBlank="1" showInputMessage="1" showErrorMessage="1" prompt="Isikan 0 jika siswa tidak mencapai KKTP, Isikan 1 jika siswa mencapai KKTP" sqref="AY17:AY56 G42:G56 I42:I56 K42:K56 M42:M56 O42:O56 Q42:Q56 S42:S56 U42:U56 W42:W56 BA17:BA56 Y17:Y56 AA17:AA56 AC17:AC56 AE17:AE56 AG17:AG56 AI17:AI56 AK17:AK56 AM17:AM56 AO17:AO56 AQ17:AQ56 AS17:AS56 AU17:AU56 AW17:AW56 E42:E56" xr:uid="{00000000-0002-0000-2300-000001000000}">
      <formula1>$BG$9:$BG$12</formula1>
    </dataValidation>
    <dataValidation type="list" allowBlank="1" showInputMessage="1" showErrorMessage="1" prompt="Isikan 0 jika siswa tidak mencapai KKTP, Isikan 1 jika siswa mencapai KKTP" sqref="E17:E41 G17:G41 I17:I41 K17:K41 M17:M41 O17:O41 Q17:Q41 S17:S41 U17:U41 W17:W41" xr:uid="{00000000-0002-0000-2300-000002000000}">
      <formula1>$BG$9:$BG$10</formula1>
    </dataValidation>
    <dataValidation type="list" allowBlank="1" showInputMessage="1" showErrorMessage="1" prompt="Isikan 0 jika siswa tidak ingin menampilkan TP ini pada deskripsi rapor, Isikan 1 jika ingin menampilkan TP ini pada deskripsi rapor" sqref="X17:X56 H17:H56 J17:J56 L17:L56 N17:N56 P17:P56 R17:R56 T17:T56 V17:V56 F17:F56" xr:uid="{00000000-0002-0000-2300-000003000000}">
      <formula1>$BG$9:$BG$10</formula1>
    </dataValidation>
  </dataValidations>
  <pageMargins left="0.7" right="0.7" top="0.75" bottom="0.75" header="0.3" footer="0.3"/>
  <pageSetup paperSize="9" orientation="portrait" horizontalDpi="0"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8"/>
  <dimension ref="A1:GM149"/>
  <sheetViews>
    <sheetView zoomScale="90" zoomScaleNormal="90" workbookViewId="0"/>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88671875" style="36" customWidth="1"/>
    <col min="25" max="54" width="4" style="36" hidden="1" customWidth="1"/>
    <col min="55" max="56" width="26.554687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9" width="9.109375" style="36" hidden="1" customWidth="1"/>
    <col min="170"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"&amp;INTRAKURIKULER!D11</f>
        <v>MATA PELAJARAN : BAHASA INDONESIA</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t="str">
        <f>'TP 3'!D8</f>
        <v>Menyimak, membaca, menyampaikan, dan menulis informasi, gagasan teks deskripsi</v>
      </c>
      <c r="F15" s="357"/>
      <c r="G15" s="357" t="str">
        <f>'TP 3'!D9</f>
        <v>Menyimak, membaca, menulis teks dongeng fantasi.</v>
      </c>
      <c r="H15" s="357"/>
      <c r="I15" s="357" t="str">
        <f>'TP 3'!D10</f>
        <v>mengeksplorasi, mengidentifikasi, menulis teks puisi rakyat</v>
      </c>
      <c r="J15" s="357"/>
      <c r="K15" s="357" t="str">
        <f>'TP 3'!D11</f>
        <v>menyimak, menganalaisi, menidentifikasi, menulis teks prosedur</v>
      </c>
      <c r="L15" s="357"/>
      <c r="M15" s="357">
        <f>'TP 3'!D12</f>
        <v>0</v>
      </c>
      <c r="N15" s="357"/>
      <c r="O15" s="357">
        <f>'TP 3'!D13</f>
        <v>0</v>
      </c>
      <c r="P15" s="357"/>
      <c r="Q15" s="357">
        <f>'TP 3'!D14</f>
        <v>0</v>
      </c>
      <c r="R15" s="357"/>
      <c r="S15" s="357">
        <f>'TP 3'!D15</f>
        <v>0</v>
      </c>
      <c r="T15" s="357"/>
      <c r="U15" s="357">
        <f>'TP 3'!D16</f>
        <v>0</v>
      </c>
      <c r="V15" s="357"/>
      <c r="W15" s="357">
        <f>'TP 3'!D17</f>
        <v>0</v>
      </c>
      <c r="X15" s="357"/>
      <c r="Y15" s="357">
        <f>'TP 3'!D18</f>
        <v>0</v>
      </c>
      <c r="Z15" s="357"/>
      <c r="AA15" s="357">
        <f>'TP 3'!D19</f>
        <v>0</v>
      </c>
      <c r="AB15" s="357"/>
      <c r="AC15" s="357">
        <f>'TP 3'!D20</f>
        <v>0</v>
      </c>
      <c r="AD15" s="357"/>
      <c r="AE15" s="357">
        <f>'TP 3'!D21</f>
        <v>0</v>
      </c>
      <c r="AF15" s="357"/>
      <c r="AG15" s="357">
        <f>'TP 3'!D22</f>
        <v>0</v>
      </c>
      <c r="AH15" s="357"/>
      <c r="AI15" s="357">
        <f>'TP 3'!D23</f>
        <v>0</v>
      </c>
      <c r="AJ15" s="357"/>
      <c r="AK15" s="357">
        <f>'TP 3'!D24</f>
        <v>0</v>
      </c>
      <c r="AL15" s="357"/>
      <c r="AM15" s="357">
        <f>'TP 3'!D25</f>
        <v>0</v>
      </c>
      <c r="AN15" s="357"/>
      <c r="AO15" s="357">
        <f>'TP 3'!D26</f>
        <v>0</v>
      </c>
      <c r="AP15" s="357"/>
      <c r="AQ15" s="357">
        <f>'TP 3'!D27</f>
        <v>0</v>
      </c>
      <c r="AR15" s="357"/>
      <c r="AS15" s="357">
        <f>'TP 3'!D28</f>
        <v>0</v>
      </c>
      <c r="AT15" s="357"/>
      <c r="AU15" s="357">
        <f>'TP 3'!D29</f>
        <v>0</v>
      </c>
      <c r="AV15" s="357"/>
      <c r="AW15" s="357">
        <f>'TP 3'!D30</f>
        <v>0</v>
      </c>
      <c r="AX15" s="357"/>
      <c r="AY15" s="357">
        <f>'TP 3'!D31</f>
        <v>0</v>
      </c>
      <c r="AZ15" s="357"/>
      <c r="BA15" s="357">
        <f>'TP 3'!D32</f>
        <v>0</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t="str">
        <f>E15</f>
        <v>Menyimak, membaca, menyampaikan, dan menulis informasi, gagasan teks deskripsi</v>
      </c>
      <c r="DH15" s="44" t="str">
        <f>G15</f>
        <v>Menyimak, membaca, menulis teks dongeng fantasi.</v>
      </c>
      <c r="DI15" s="44" t="str">
        <f>I15</f>
        <v>mengeksplorasi, mengidentifikasi, menulis teks puisi rakyat</v>
      </c>
      <c r="DJ15" s="44" t="str">
        <f>K15</f>
        <v>menyimak, menganalaisi, menidentifikasi, menulis teks prosedur</v>
      </c>
      <c r="DK15" s="44">
        <f>M15</f>
        <v>0</v>
      </c>
      <c r="DL15" s="44">
        <f>O15</f>
        <v>0</v>
      </c>
      <c r="DM15" s="44">
        <f>Q15</f>
        <v>0</v>
      </c>
      <c r="DN15" s="44">
        <f>S15</f>
        <v>0</v>
      </c>
      <c r="DO15" s="44">
        <f>U15</f>
        <v>0</v>
      </c>
      <c r="DP15" s="44">
        <f>W15</f>
        <v>0</v>
      </c>
      <c r="DQ15" s="44">
        <f>Y15</f>
        <v>0</v>
      </c>
      <c r="DR15" s="44">
        <f>AA15</f>
        <v>0</v>
      </c>
      <c r="DS15" s="44">
        <f>AC15</f>
        <v>0</v>
      </c>
      <c r="DT15" s="44">
        <f>AE15</f>
        <v>0</v>
      </c>
      <c r="DU15" s="44">
        <f>AG15</f>
        <v>0</v>
      </c>
      <c r="DV15" s="44">
        <f>AI15</f>
        <v>0</v>
      </c>
      <c r="DW15" s="44">
        <f>AK15</f>
        <v>0</v>
      </c>
      <c r="DX15" s="44">
        <f>AM15</f>
        <v>0</v>
      </c>
      <c r="DY15" s="44">
        <f>AO15</f>
        <v>0</v>
      </c>
      <c r="DZ15" s="44">
        <f>AQ15</f>
        <v>0</v>
      </c>
      <c r="EA15" s="44">
        <f>AS15</f>
        <v>0</v>
      </c>
      <c r="EB15" s="44">
        <f>AU15</f>
        <v>0</v>
      </c>
      <c r="EC15" s="44">
        <f>AW15</f>
        <v>0</v>
      </c>
      <c r="ED15" s="44">
        <f>AY15</f>
        <v>0</v>
      </c>
      <c r="EE15" s="44">
        <f>BA15</f>
        <v>0</v>
      </c>
      <c r="EF15" s="44"/>
      <c r="EG15" s="44" t="str">
        <f>DG15</f>
        <v>Menyimak, membaca, menyampaikan, dan menulis informasi, gagasan teks deskripsi</v>
      </c>
      <c r="EH15" s="44" t="str">
        <f t="shared" ref="EH15:FE15" si="0">DH15</f>
        <v>Menyimak, membaca, menulis teks dongeng fantasi.</v>
      </c>
      <c r="EI15" s="44" t="str">
        <f t="shared" si="0"/>
        <v>mengeksplorasi, mengidentifikasi, menulis teks puisi rakyat</v>
      </c>
      <c r="EJ15" s="44" t="str">
        <f t="shared" si="0"/>
        <v>menyimak, menganalaisi, menidentifikasi, menulis teks prosedur</v>
      </c>
      <c r="EK15" s="44">
        <f t="shared" si="0"/>
        <v>0</v>
      </c>
      <c r="EL15" s="44">
        <f t="shared" si="0"/>
        <v>0</v>
      </c>
      <c r="EM15" s="44">
        <f t="shared" si="0"/>
        <v>0</v>
      </c>
      <c r="EN15" s="44">
        <f t="shared" si="0"/>
        <v>0</v>
      </c>
      <c r="EO15" s="44">
        <f t="shared" si="0"/>
        <v>0</v>
      </c>
      <c r="EP15" s="44">
        <f t="shared" si="0"/>
        <v>0</v>
      </c>
      <c r="EQ15" s="44">
        <f t="shared" si="0"/>
        <v>0</v>
      </c>
      <c r="ER15" s="44">
        <f t="shared" si="0"/>
        <v>0</v>
      </c>
      <c r="ES15" s="44">
        <f t="shared" si="0"/>
        <v>0</v>
      </c>
      <c r="ET15" s="44">
        <f t="shared" si="0"/>
        <v>0</v>
      </c>
      <c r="EU15" s="44">
        <f t="shared" si="0"/>
        <v>0</v>
      </c>
      <c r="EV15" s="44">
        <f t="shared" si="0"/>
        <v>0</v>
      </c>
      <c r="EW15" s="44">
        <f t="shared" si="0"/>
        <v>0</v>
      </c>
      <c r="EX15" s="44">
        <f t="shared" si="0"/>
        <v>0</v>
      </c>
      <c r="EY15" s="44">
        <f t="shared" si="0"/>
        <v>0</v>
      </c>
      <c r="EZ15" s="44">
        <f t="shared" si="0"/>
        <v>0</v>
      </c>
      <c r="FA15" s="44">
        <f t="shared" si="0"/>
        <v>0</v>
      </c>
      <c r="FB15" s="44">
        <f t="shared" si="0"/>
        <v>0</v>
      </c>
      <c r="FC15" s="44">
        <f t="shared" si="0"/>
        <v>0</v>
      </c>
      <c r="FD15" s="44">
        <f t="shared" si="0"/>
        <v>0</v>
      </c>
      <c r="FE15" s="44">
        <f t="shared" si="0"/>
        <v>0</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96.6" x14ac:dyDescent="0.25">
      <c r="A17" s="35"/>
      <c r="B17" s="38"/>
      <c r="C17" s="37">
        <v>1</v>
      </c>
      <c r="D17" s="39" t="str">
        <f>'DATA SISWA'!F10</f>
        <v>Abdul Karim</v>
      </c>
      <c r="E17" s="41">
        <v>1</v>
      </c>
      <c r="F17" s="43">
        <v>1</v>
      </c>
      <c r="G17" s="41">
        <v>0</v>
      </c>
      <c r="H17" s="43">
        <v>1</v>
      </c>
      <c r="I17" s="41">
        <v>0</v>
      </c>
      <c r="J17" s="43">
        <v>1</v>
      </c>
      <c r="K17" s="43">
        <v>1</v>
      </c>
      <c r="L17" s="43">
        <v>1</v>
      </c>
      <c r="M17" s="43"/>
      <c r="N17" s="43"/>
      <c r="O17" s="43"/>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Menyimak, membaca, menyampaikan, dan menulis informasi, gagasan teks deskripsi, menyimak, menganalaisi, menidentifikasi, menulis teks prosedur, </v>
      </c>
      <c r="BD17" s="150" t="str">
        <f>FJ17</f>
        <v xml:space="preserve">Abdul Karim membutuhkan bimbingan dalam Menyimak, membaca, menulis teks dongeng fantasi., mengeksplorasi, mengidentifikasi, menulis teks puisi rakyat, </v>
      </c>
      <c r="BE17" s="35"/>
      <c r="BF17" s="44"/>
      <c r="BG17" s="44">
        <f>F17</f>
        <v>1</v>
      </c>
      <c r="BH17" s="44">
        <f>H17</f>
        <v>1</v>
      </c>
      <c r="BI17" s="44">
        <f>J17</f>
        <v>1</v>
      </c>
      <c r="BJ17" s="44">
        <f>L17</f>
        <v>1</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1</v>
      </c>
      <c r="CH17" s="44">
        <f>G17</f>
        <v>0</v>
      </c>
      <c r="CI17" s="44">
        <f>I17</f>
        <v>0</v>
      </c>
      <c r="CJ17" s="44">
        <f>K17</f>
        <v>1</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xml:space="preserve">Menyimak, membaca, menyampaikan, dan menulis informasi, gagasan teks deskripsi, </v>
      </c>
      <c r="DH17" s="44" t="str">
        <f t="shared" ref="DH17:DW27" si="1">IF(AND(BH17=1,CH17=1),DH$15&amp;", ","")</f>
        <v/>
      </c>
      <c r="DI17" s="44" t="str">
        <f t="shared" si="1"/>
        <v/>
      </c>
      <c r="DJ17" s="44" t="str">
        <f t="shared" si="1"/>
        <v xml:space="preserve">menyimak, menganalaisi, menidentifikasi, menulis teks prosedur,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xml:space="preserve">Menyimak, membaca, menulis teks dongeng fantasi., </v>
      </c>
      <c r="EI17" s="44" t="str">
        <f t="shared" si="3"/>
        <v xml:space="preserve">mengeksplorasi, mengidentifikasi, menulis teks puisi rakyat,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Menyimak, membaca, menyampaikan, dan menulis informasi, gagasan teks deskripsi, menyimak, menganalaisi, menidentifikasi, menulis teks prosedur,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Menyimak, membaca, menulis teks dongeng fantasi., mengeksplorasi, mengidentifikasi, menulis teks puisi rakyat,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124.2" x14ac:dyDescent="0.25">
      <c r="A18" s="35"/>
      <c r="B18" s="38"/>
      <c r="C18" s="37">
        <v>2</v>
      </c>
      <c r="D18" s="39" t="str">
        <f>'DATA SISWA'!F11</f>
        <v>Abil Juandika</v>
      </c>
      <c r="E18" s="41">
        <v>1</v>
      </c>
      <c r="F18" s="43">
        <v>1</v>
      </c>
      <c r="G18" s="41">
        <v>1</v>
      </c>
      <c r="H18" s="43">
        <v>1</v>
      </c>
      <c r="I18" s="41">
        <v>0</v>
      </c>
      <c r="J18" s="43">
        <v>1</v>
      </c>
      <c r="K18" s="43">
        <v>1</v>
      </c>
      <c r="L18" s="43">
        <v>1</v>
      </c>
      <c r="M18" s="43"/>
      <c r="N18" s="43"/>
      <c r="O18" s="43"/>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Menyimak, membaca, menyampaikan, dan menulis informasi, gagasan teks deskripsi, Menyimak, membaca, menulis teks dongeng fantasi., menyimak, menganalaisi, menidentifikasi, menulis teks prosedur, </v>
      </c>
      <c r="BD18" s="150" t="str">
        <f t="shared" ref="BD18:BD56" si="6">FJ18</f>
        <v xml:space="preserve">Abil Juandika membutuhkan bimbingan dalam mengeksplorasi, mengidentifikasi, menulis teks puisi rakyat, </v>
      </c>
      <c r="BE18" s="35"/>
      <c r="BF18" s="44"/>
      <c r="BG18" s="44">
        <f t="shared" ref="BG18:BG56" si="7">F18</f>
        <v>1</v>
      </c>
      <c r="BH18" s="44">
        <f t="shared" ref="BH18:BH56" si="8">H18</f>
        <v>1</v>
      </c>
      <c r="BI18" s="44">
        <f t="shared" ref="BI18:BI56" si="9">J18</f>
        <v>1</v>
      </c>
      <c r="BJ18" s="44">
        <f t="shared" ref="BJ18:BJ56" si="10">L18</f>
        <v>1</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1</v>
      </c>
      <c r="CH18" s="44">
        <f t="shared" ref="CH18:CH56" si="33">G18</f>
        <v>1</v>
      </c>
      <c r="CI18" s="44">
        <f t="shared" ref="CI18:CI56" si="34">I18</f>
        <v>0</v>
      </c>
      <c r="CJ18" s="44">
        <f t="shared" ref="CJ18:CJ56" si="35">K18</f>
        <v>1</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xml:space="preserve">Menyimak, membaca, menyampaikan, dan menulis informasi, gagasan teks deskripsi, </v>
      </c>
      <c r="DH18" s="44" t="str">
        <f t="shared" si="1"/>
        <v xml:space="preserve">Menyimak, membaca, menulis teks dongeng fantasi., </v>
      </c>
      <c r="DI18" s="44" t="str">
        <f t="shared" si="1"/>
        <v/>
      </c>
      <c r="DJ18" s="44" t="str">
        <f t="shared" si="1"/>
        <v xml:space="preserve">menyimak, menganalaisi, menidentifikasi, menulis teks prosedur,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xml:space="preserve">mengeksplorasi, mengidentifikasi, menulis teks puisi rakyat,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Menyimak, membaca, menyampaikan, dan menulis informasi, gagasan teks deskripsi, Menyimak, membaca, menulis teks dongeng fantasi., menyimak, menganalaisi, menidentifikasi, menulis teks prosedur,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mengeksplorasi, mengidentifikasi, menulis teks puisi rakyat,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124.2" x14ac:dyDescent="0.25">
      <c r="A19" s="35"/>
      <c r="B19" s="38"/>
      <c r="C19" s="37">
        <v>3</v>
      </c>
      <c r="D19" s="39" t="str">
        <f>'DATA SISWA'!F12</f>
        <v>Angga. S</v>
      </c>
      <c r="E19" s="41">
        <v>1</v>
      </c>
      <c r="F19" s="43">
        <v>1</v>
      </c>
      <c r="G19" s="41">
        <v>1</v>
      </c>
      <c r="H19" s="43">
        <v>1</v>
      </c>
      <c r="I19" s="41">
        <v>0</v>
      </c>
      <c r="J19" s="43">
        <v>1</v>
      </c>
      <c r="K19" s="43">
        <v>1</v>
      </c>
      <c r="L19" s="43">
        <v>1</v>
      </c>
      <c r="M19" s="43"/>
      <c r="N19" s="43"/>
      <c r="O19" s="43"/>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Menyimak, membaca, menyampaikan, dan menulis informasi, gagasan teks deskripsi, Menyimak, membaca, menulis teks dongeng fantasi., menyimak, menganalaisi, menidentifikasi, menulis teks prosedur, </v>
      </c>
      <c r="BD19" s="150" t="str">
        <f t="shared" si="6"/>
        <v xml:space="preserve">Angga. S membutuhkan bimbingan dalam mengeksplorasi, mengidentifikasi, menulis teks puisi rakyat, </v>
      </c>
      <c r="BE19" s="35"/>
      <c r="BF19" s="44"/>
      <c r="BG19" s="44">
        <f t="shared" si="7"/>
        <v>1</v>
      </c>
      <c r="BH19" s="44">
        <f t="shared" si="8"/>
        <v>1</v>
      </c>
      <c r="BI19" s="44">
        <f t="shared" si="9"/>
        <v>1</v>
      </c>
      <c r="BJ19" s="44">
        <f t="shared" si="10"/>
        <v>1</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1</v>
      </c>
      <c r="CH19" s="44">
        <f t="shared" si="33"/>
        <v>1</v>
      </c>
      <c r="CI19" s="44">
        <f t="shared" si="34"/>
        <v>0</v>
      </c>
      <c r="CJ19" s="44">
        <f t="shared" si="35"/>
        <v>1</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xml:space="preserve">Menyimak, membaca, menyampaikan, dan menulis informasi, gagasan teks deskripsi, </v>
      </c>
      <c r="DH19" s="44" t="str">
        <f t="shared" si="1"/>
        <v xml:space="preserve">Menyimak, membaca, menulis teks dongeng fantasi., </v>
      </c>
      <c r="DI19" s="44" t="str">
        <f t="shared" si="1"/>
        <v/>
      </c>
      <c r="DJ19" s="44" t="str">
        <f t="shared" si="1"/>
        <v xml:space="preserve">menyimak, menganalaisi, menidentifikasi, menulis teks prosedur,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xml:space="preserve">mengeksplorasi, mengidentifikasi, menulis teks puisi rakyat,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Menyimak, membaca, menyampaikan, dan menulis informasi, gagasan teks deskripsi, Menyimak, membaca, menulis teks dongeng fantasi., menyimak, menganalaisi, menidentifikasi, menulis teks prosedur, </v>
      </c>
      <c r="FH19" s="44"/>
      <c r="FI19" s="44"/>
      <c r="FJ19" s="44" t="str">
        <f t="shared" si="60"/>
        <v xml:space="preserve">Angga. S membutuhkan bimbingan dalam mengeksplorasi, mengidentifikasi, menulis teks puisi rakyat,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124.2" x14ac:dyDescent="0.25">
      <c r="A20" s="35"/>
      <c r="B20" s="38"/>
      <c r="C20" s="37">
        <v>4</v>
      </c>
      <c r="D20" s="39" t="str">
        <f>'DATA SISWA'!F13</f>
        <v>Arief Dwi Saputra</v>
      </c>
      <c r="E20" s="41">
        <v>1</v>
      </c>
      <c r="F20" s="43">
        <v>1</v>
      </c>
      <c r="G20" s="41">
        <v>1</v>
      </c>
      <c r="H20" s="43">
        <v>1</v>
      </c>
      <c r="I20" s="41">
        <v>0</v>
      </c>
      <c r="J20" s="43">
        <v>1</v>
      </c>
      <c r="K20" s="43">
        <v>1</v>
      </c>
      <c r="L20" s="43">
        <v>1</v>
      </c>
      <c r="M20" s="43"/>
      <c r="N20" s="43"/>
      <c r="O20" s="43"/>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Menyimak, membaca, menyampaikan, dan menulis informasi, gagasan teks deskripsi, Menyimak, membaca, menulis teks dongeng fantasi., menyimak, menganalaisi, menidentifikasi, menulis teks prosedur, </v>
      </c>
      <c r="BD20" s="150" t="str">
        <f t="shared" si="6"/>
        <v xml:space="preserve">Arief Dwi Saputra membutuhkan bimbingan dalam mengeksplorasi, mengidentifikasi, menulis teks puisi rakyat, </v>
      </c>
      <c r="BE20" s="35"/>
      <c r="BF20" s="44"/>
      <c r="BG20" s="44">
        <f t="shared" si="7"/>
        <v>1</v>
      </c>
      <c r="BH20" s="44">
        <f t="shared" si="8"/>
        <v>1</v>
      </c>
      <c r="BI20" s="44">
        <f t="shared" si="9"/>
        <v>1</v>
      </c>
      <c r="BJ20" s="44">
        <f t="shared" si="10"/>
        <v>1</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1</v>
      </c>
      <c r="CH20" s="44">
        <f t="shared" si="33"/>
        <v>1</v>
      </c>
      <c r="CI20" s="44">
        <f t="shared" si="34"/>
        <v>0</v>
      </c>
      <c r="CJ20" s="44">
        <f t="shared" si="35"/>
        <v>1</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xml:space="preserve">Menyimak, membaca, menyampaikan, dan menulis informasi, gagasan teks deskripsi, </v>
      </c>
      <c r="DH20" s="44" t="str">
        <f t="shared" si="1"/>
        <v xml:space="preserve">Menyimak, membaca, menulis teks dongeng fantasi., </v>
      </c>
      <c r="DI20" s="44" t="str">
        <f t="shared" si="1"/>
        <v/>
      </c>
      <c r="DJ20" s="44" t="str">
        <f t="shared" si="1"/>
        <v xml:space="preserve">menyimak, menganalaisi, menidentifikasi, menulis teks prosedur,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xml:space="preserve">mengeksplorasi, mengidentifikasi, menulis teks puisi rakyat,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Menyimak, membaca, menyampaikan, dan menulis informasi, gagasan teks deskripsi, Menyimak, membaca, menulis teks dongeng fantasi., menyimak, menganalaisi, menidentifikasi, menulis teks prosedur, </v>
      </c>
      <c r="FH20" s="44"/>
      <c r="FI20" s="44"/>
      <c r="FJ20" s="44" t="str">
        <f t="shared" si="60"/>
        <v xml:space="preserve">Arief Dwi Saputra membutuhkan bimbingan dalam mengeksplorasi, mengidentifikasi, menulis teks puisi rakyat,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124.2" x14ac:dyDescent="0.25">
      <c r="A21" s="35"/>
      <c r="B21" s="38"/>
      <c r="C21" s="37">
        <v>5</v>
      </c>
      <c r="D21" s="39" t="str">
        <f>'DATA SISWA'!F14</f>
        <v>Aser Jude Andra</v>
      </c>
      <c r="E21" s="41">
        <v>1</v>
      </c>
      <c r="F21" s="43">
        <v>1</v>
      </c>
      <c r="G21" s="41">
        <v>1</v>
      </c>
      <c r="H21" s="43">
        <v>1</v>
      </c>
      <c r="I21" s="41">
        <v>0</v>
      </c>
      <c r="J21" s="43">
        <v>1</v>
      </c>
      <c r="K21" s="43">
        <v>1</v>
      </c>
      <c r="L21" s="43">
        <v>1</v>
      </c>
      <c r="M21" s="43"/>
      <c r="N21" s="43"/>
      <c r="O21" s="43"/>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Menyimak, membaca, menyampaikan, dan menulis informasi, gagasan teks deskripsi, Menyimak, membaca, menulis teks dongeng fantasi., menyimak, menganalaisi, menidentifikasi, menulis teks prosedur, </v>
      </c>
      <c r="BD21" s="150" t="str">
        <f t="shared" si="6"/>
        <v xml:space="preserve">Aser Jude Andra membutuhkan bimbingan dalam mengeksplorasi, mengidentifikasi, menulis teks puisi rakyat, </v>
      </c>
      <c r="BE21" s="35"/>
      <c r="BF21" s="44"/>
      <c r="BG21" s="44">
        <f t="shared" si="7"/>
        <v>1</v>
      </c>
      <c r="BH21" s="44">
        <f t="shared" si="8"/>
        <v>1</v>
      </c>
      <c r="BI21" s="44">
        <f t="shared" si="9"/>
        <v>1</v>
      </c>
      <c r="BJ21" s="44">
        <f t="shared" si="10"/>
        <v>1</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1</v>
      </c>
      <c r="CH21" s="44">
        <f t="shared" si="33"/>
        <v>1</v>
      </c>
      <c r="CI21" s="44">
        <f t="shared" si="34"/>
        <v>0</v>
      </c>
      <c r="CJ21" s="44">
        <f t="shared" si="35"/>
        <v>1</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xml:space="preserve">Menyimak, membaca, menyampaikan, dan menulis informasi, gagasan teks deskripsi, </v>
      </c>
      <c r="DH21" s="44" t="str">
        <f t="shared" si="1"/>
        <v xml:space="preserve">Menyimak, membaca, menulis teks dongeng fantasi., </v>
      </c>
      <c r="DI21" s="44" t="str">
        <f t="shared" si="1"/>
        <v/>
      </c>
      <c r="DJ21" s="44" t="str">
        <f t="shared" si="1"/>
        <v xml:space="preserve">menyimak, menganalaisi, menidentifikasi, menulis teks prosedur,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xml:space="preserve">mengeksplorasi, mengidentifikasi, menulis teks puisi rakyat,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Menyimak, membaca, menyampaikan, dan menulis informasi, gagasan teks deskripsi, Menyimak, membaca, menulis teks dongeng fantasi., menyimak, menganalaisi, menidentifikasi, menulis teks prosedur, </v>
      </c>
      <c r="FH21" s="44"/>
      <c r="FI21" s="44"/>
      <c r="FJ21" s="44" t="str">
        <f t="shared" si="60"/>
        <v xml:space="preserve">Aser Jude Andra membutuhkan bimbingan dalam mengeksplorasi, mengidentifikasi, menulis teks puisi rakyat,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124.2" x14ac:dyDescent="0.25">
      <c r="A22" s="35"/>
      <c r="B22" s="38"/>
      <c r="C22" s="37">
        <v>6</v>
      </c>
      <c r="D22" s="39" t="str">
        <f>'DATA SISWA'!F15</f>
        <v>Azwan Syakhrir. D</v>
      </c>
      <c r="E22" s="41">
        <v>1</v>
      </c>
      <c r="F22" s="43">
        <v>1</v>
      </c>
      <c r="G22" s="41">
        <v>1</v>
      </c>
      <c r="H22" s="43">
        <v>1</v>
      </c>
      <c r="I22" s="41">
        <v>0</v>
      </c>
      <c r="J22" s="43">
        <v>1</v>
      </c>
      <c r="K22" s="43">
        <v>1</v>
      </c>
      <c r="L22" s="43">
        <v>1</v>
      </c>
      <c r="M22" s="43"/>
      <c r="N22" s="43"/>
      <c r="O22" s="43"/>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Menyimak, membaca, menyampaikan, dan menulis informasi, gagasan teks deskripsi, Menyimak, membaca, menulis teks dongeng fantasi., menyimak, menganalaisi, menidentifikasi, menulis teks prosedur, </v>
      </c>
      <c r="BD22" s="150" t="str">
        <f t="shared" si="6"/>
        <v xml:space="preserve">Azwan Syakhrir. D membutuhkan bimbingan dalam mengeksplorasi, mengidentifikasi, menulis teks puisi rakyat, </v>
      </c>
      <c r="BE22" s="35"/>
      <c r="BF22" s="44"/>
      <c r="BG22" s="44">
        <f t="shared" si="7"/>
        <v>1</v>
      </c>
      <c r="BH22" s="44">
        <f t="shared" si="8"/>
        <v>1</v>
      </c>
      <c r="BI22" s="44">
        <f t="shared" si="9"/>
        <v>1</v>
      </c>
      <c r="BJ22" s="44">
        <f t="shared" si="10"/>
        <v>1</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1</v>
      </c>
      <c r="CH22" s="44">
        <f t="shared" si="33"/>
        <v>1</v>
      </c>
      <c r="CI22" s="44">
        <f t="shared" si="34"/>
        <v>0</v>
      </c>
      <c r="CJ22" s="44">
        <f t="shared" si="35"/>
        <v>1</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xml:space="preserve">Menyimak, membaca, menyampaikan, dan menulis informasi, gagasan teks deskripsi, </v>
      </c>
      <c r="DH22" s="44" t="str">
        <f t="shared" si="1"/>
        <v xml:space="preserve">Menyimak, membaca, menulis teks dongeng fantasi., </v>
      </c>
      <c r="DI22" s="44" t="str">
        <f t="shared" si="1"/>
        <v/>
      </c>
      <c r="DJ22" s="44" t="str">
        <f t="shared" si="1"/>
        <v xml:space="preserve">menyimak, menganalaisi, menidentifikasi, menulis teks prosedur,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xml:space="preserve">mengeksplorasi, mengidentifikasi, menulis teks puisi rakyat,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Menyimak, membaca, menyampaikan, dan menulis informasi, gagasan teks deskripsi, Menyimak, membaca, menulis teks dongeng fantasi., menyimak, menganalaisi, menidentifikasi, menulis teks prosedur, </v>
      </c>
      <c r="FH22" s="44"/>
      <c r="FI22" s="44"/>
      <c r="FJ22" s="44" t="str">
        <f t="shared" si="60"/>
        <v xml:space="preserve">Azwan Syakhrir. D membutuhkan bimbingan dalam mengeksplorasi, mengidentifikasi, menulis teks puisi rakyat,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96.6" x14ac:dyDescent="0.25">
      <c r="A23" s="35"/>
      <c r="B23" s="38"/>
      <c r="C23" s="37">
        <v>7</v>
      </c>
      <c r="D23" s="39" t="str">
        <f>'DATA SISWA'!F16</f>
        <v>Bayu Kurniawan</v>
      </c>
      <c r="E23" s="41">
        <v>1</v>
      </c>
      <c r="F23" s="43">
        <v>1</v>
      </c>
      <c r="G23" s="41">
        <v>0</v>
      </c>
      <c r="H23" s="43">
        <v>1</v>
      </c>
      <c r="I23" s="41">
        <v>0</v>
      </c>
      <c r="J23" s="43">
        <v>1</v>
      </c>
      <c r="K23" s="43">
        <v>1</v>
      </c>
      <c r="L23" s="43">
        <v>1</v>
      </c>
      <c r="M23" s="43"/>
      <c r="N23" s="43"/>
      <c r="O23" s="43"/>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Menyimak, membaca, menyampaikan, dan menulis informasi, gagasan teks deskripsi, menyimak, menganalaisi, menidentifikasi, menulis teks prosedur, </v>
      </c>
      <c r="BD23" s="150" t="str">
        <f t="shared" si="6"/>
        <v xml:space="preserve">Bayu Kurniawan membutuhkan bimbingan dalam Menyimak, membaca, menulis teks dongeng fantasi., mengeksplorasi, mengidentifikasi, menulis teks puisi rakyat, </v>
      </c>
      <c r="BE23" s="35"/>
      <c r="BF23" s="44"/>
      <c r="BG23" s="44">
        <f t="shared" si="7"/>
        <v>1</v>
      </c>
      <c r="BH23" s="44">
        <f t="shared" si="8"/>
        <v>1</v>
      </c>
      <c r="BI23" s="44">
        <f t="shared" si="9"/>
        <v>1</v>
      </c>
      <c r="BJ23" s="44">
        <f t="shared" si="10"/>
        <v>1</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1</v>
      </c>
      <c r="CH23" s="44">
        <f t="shared" si="33"/>
        <v>0</v>
      </c>
      <c r="CI23" s="44">
        <f t="shared" si="34"/>
        <v>0</v>
      </c>
      <c r="CJ23" s="44">
        <f t="shared" si="35"/>
        <v>1</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xml:space="preserve">Menyimak, membaca, menyampaikan, dan menulis informasi, gagasan teks deskripsi, </v>
      </c>
      <c r="DH23" s="44" t="str">
        <f t="shared" si="1"/>
        <v/>
      </c>
      <c r="DI23" s="44" t="str">
        <f t="shared" si="1"/>
        <v/>
      </c>
      <c r="DJ23" s="44" t="str">
        <f t="shared" si="1"/>
        <v xml:space="preserve">menyimak, menganalaisi, menidentifikasi, menulis teks prosedur,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xml:space="preserve">Menyimak, membaca, menulis teks dongeng fantasi., </v>
      </c>
      <c r="EI23" s="44" t="str">
        <f t="shared" si="3"/>
        <v xml:space="preserve">mengeksplorasi, mengidentifikasi, menulis teks puisi rakyat,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Menyimak, membaca, menyampaikan, dan menulis informasi, gagasan teks deskripsi, menyimak, menganalaisi, menidentifikasi, menulis teks prosedur, </v>
      </c>
      <c r="FH23" s="44"/>
      <c r="FI23" s="44"/>
      <c r="FJ23" s="44" t="str">
        <f t="shared" si="60"/>
        <v xml:space="preserve">Bayu Kurniawan membutuhkan bimbingan dalam Menyimak, membaca, menulis teks dongeng fantasi., mengeksplorasi, mengidentifikasi, menulis teks puisi rakyat,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124.2" x14ac:dyDescent="0.25">
      <c r="A24" s="35"/>
      <c r="B24" s="38"/>
      <c r="C24" s="37">
        <v>8</v>
      </c>
      <c r="D24" s="39" t="str">
        <f>'DATA SISWA'!F17</f>
        <v>Bintang Harif .R</v>
      </c>
      <c r="E24" s="41">
        <v>1</v>
      </c>
      <c r="F24" s="43">
        <v>1</v>
      </c>
      <c r="G24" s="41">
        <v>1</v>
      </c>
      <c r="H24" s="43">
        <v>1</v>
      </c>
      <c r="I24" s="41">
        <v>0</v>
      </c>
      <c r="J24" s="43">
        <v>1</v>
      </c>
      <c r="K24" s="43">
        <v>1</v>
      </c>
      <c r="L24" s="43">
        <v>1</v>
      </c>
      <c r="M24" s="43"/>
      <c r="N24" s="43"/>
      <c r="O24" s="43"/>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Menyimak, membaca, menyampaikan, dan menulis informasi, gagasan teks deskripsi, Menyimak, membaca, menulis teks dongeng fantasi., menyimak, menganalaisi, menidentifikasi, menulis teks prosedur, </v>
      </c>
      <c r="BD24" s="150" t="str">
        <f t="shared" si="6"/>
        <v xml:space="preserve">Bintang Harif .R membutuhkan bimbingan dalam mengeksplorasi, mengidentifikasi, menulis teks puisi rakyat, </v>
      </c>
      <c r="BE24" s="35"/>
      <c r="BF24" s="44"/>
      <c r="BG24" s="44">
        <f t="shared" si="7"/>
        <v>1</v>
      </c>
      <c r="BH24" s="44">
        <f t="shared" si="8"/>
        <v>1</v>
      </c>
      <c r="BI24" s="44">
        <f t="shared" si="9"/>
        <v>1</v>
      </c>
      <c r="BJ24" s="44">
        <f t="shared" si="10"/>
        <v>1</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1</v>
      </c>
      <c r="CH24" s="44">
        <f t="shared" si="33"/>
        <v>1</v>
      </c>
      <c r="CI24" s="44">
        <f t="shared" si="34"/>
        <v>0</v>
      </c>
      <c r="CJ24" s="44">
        <f t="shared" si="35"/>
        <v>1</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xml:space="preserve">Menyimak, membaca, menyampaikan, dan menulis informasi, gagasan teks deskripsi, </v>
      </c>
      <c r="DH24" s="44" t="str">
        <f t="shared" si="1"/>
        <v xml:space="preserve">Menyimak, membaca, menulis teks dongeng fantasi., </v>
      </c>
      <c r="DI24" s="44" t="str">
        <f t="shared" si="1"/>
        <v/>
      </c>
      <c r="DJ24" s="44" t="str">
        <f t="shared" si="1"/>
        <v xml:space="preserve">menyimak, menganalaisi, menidentifikasi, menulis teks prosedur,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xml:space="preserve">mengeksplorasi, mengidentifikasi, menulis teks puisi rakyat,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Menyimak, membaca, menyampaikan, dan menulis informasi, gagasan teks deskripsi, Menyimak, membaca, menulis teks dongeng fantasi., menyimak, menganalaisi, menidentifikasi, menulis teks prosedur, </v>
      </c>
      <c r="FH24" s="44"/>
      <c r="FI24" s="44"/>
      <c r="FJ24" s="44" t="str">
        <f t="shared" si="60"/>
        <v xml:space="preserve">Bintang Harif .R membutuhkan bimbingan dalam mengeksplorasi, mengidentifikasi, menulis teks puisi rakyat,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124.2" x14ac:dyDescent="0.25">
      <c r="A25" s="35"/>
      <c r="B25" s="38"/>
      <c r="C25" s="37">
        <v>9</v>
      </c>
      <c r="D25" s="39" t="str">
        <f>'DATA SISWA'!F18</f>
        <v>Daffa Arya Arrozaq</v>
      </c>
      <c r="E25" s="41">
        <v>1</v>
      </c>
      <c r="F25" s="43">
        <v>1</v>
      </c>
      <c r="G25" s="41">
        <v>1</v>
      </c>
      <c r="H25" s="43">
        <v>1</v>
      </c>
      <c r="I25" s="41">
        <v>0</v>
      </c>
      <c r="J25" s="43">
        <v>1</v>
      </c>
      <c r="K25" s="43">
        <v>1</v>
      </c>
      <c r="L25" s="43">
        <v>1</v>
      </c>
      <c r="M25" s="43"/>
      <c r="N25" s="43"/>
      <c r="O25" s="43"/>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Menyimak, membaca, menyampaikan, dan menulis informasi, gagasan teks deskripsi, Menyimak, membaca, menulis teks dongeng fantasi., menyimak, menganalaisi, menidentifikasi, menulis teks prosedur, </v>
      </c>
      <c r="BD25" s="150" t="str">
        <f t="shared" si="6"/>
        <v xml:space="preserve">Daffa Arya Arrozaq membutuhkan bimbingan dalam mengeksplorasi, mengidentifikasi, menulis teks puisi rakyat, </v>
      </c>
      <c r="BE25" s="35"/>
      <c r="BF25" s="44"/>
      <c r="BG25" s="44">
        <f t="shared" si="7"/>
        <v>1</v>
      </c>
      <c r="BH25" s="44">
        <f t="shared" si="8"/>
        <v>1</v>
      </c>
      <c r="BI25" s="44">
        <f t="shared" si="9"/>
        <v>1</v>
      </c>
      <c r="BJ25" s="44">
        <f t="shared" si="10"/>
        <v>1</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1</v>
      </c>
      <c r="CH25" s="44">
        <f t="shared" si="33"/>
        <v>1</v>
      </c>
      <c r="CI25" s="44">
        <f t="shared" si="34"/>
        <v>0</v>
      </c>
      <c r="CJ25" s="44">
        <f t="shared" si="35"/>
        <v>1</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xml:space="preserve">Menyimak, membaca, menyampaikan, dan menulis informasi, gagasan teks deskripsi, </v>
      </c>
      <c r="DH25" s="44" t="str">
        <f t="shared" si="1"/>
        <v xml:space="preserve">Menyimak, membaca, menulis teks dongeng fantasi., </v>
      </c>
      <c r="DI25" s="44" t="str">
        <f t="shared" si="1"/>
        <v/>
      </c>
      <c r="DJ25" s="44" t="str">
        <f t="shared" si="1"/>
        <v xml:space="preserve">menyimak, menganalaisi, menidentifikasi, menulis teks prosedur,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xml:space="preserve">mengeksplorasi, mengidentifikasi, menulis teks puisi rakyat,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Menyimak, membaca, menyampaikan, dan menulis informasi, gagasan teks deskripsi, Menyimak, membaca, menulis teks dongeng fantasi., menyimak, menganalaisi, menidentifikasi, menulis teks prosedur, </v>
      </c>
      <c r="FH25" s="44"/>
      <c r="FI25" s="44"/>
      <c r="FJ25" s="44" t="str">
        <f t="shared" si="60"/>
        <v xml:space="preserve">Daffa Arya Arrozaq membutuhkan bimbingan dalam mengeksplorasi, mengidentifikasi, menulis teks puisi rakyat,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124.2" x14ac:dyDescent="0.25">
      <c r="A26" s="35"/>
      <c r="B26" s="38"/>
      <c r="C26" s="37">
        <v>10</v>
      </c>
      <c r="D26" s="39" t="str">
        <f>'DATA SISWA'!F19</f>
        <v>Giovanni</v>
      </c>
      <c r="E26" s="41">
        <v>1</v>
      </c>
      <c r="F26" s="43">
        <v>1</v>
      </c>
      <c r="G26" s="41">
        <v>1</v>
      </c>
      <c r="H26" s="43">
        <v>1</v>
      </c>
      <c r="I26" s="41">
        <v>0</v>
      </c>
      <c r="J26" s="43">
        <v>1</v>
      </c>
      <c r="K26" s="43">
        <v>1</v>
      </c>
      <c r="L26" s="43">
        <v>1</v>
      </c>
      <c r="M26" s="43"/>
      <c r="N26" s="43"/>
      <c r="O26" s="43"/>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Menyimak, membaca, menyampaikan, dan menulis informasi, gagasan teks deskripsi, Menyimak, membaca, menulis teks dongeng fantasi., menyimak, menganalaisi, menidentifikasi, menulis teks prosedur, </v>
      </c>
      <c r="BD26" s="150" t="str">
        <f t="shared" si="6"/>
        <v xml:space="preserve">Giovanni membutuhkan bimbingan dalam mengeksplorasi, mengidentifikasi, menulis teks puisi rakyat, </v>
      </c>
      <c r="BE26" s="35"/>
      <c r="BF26" s="44"/>
      <c r="BG26" s="44">
        <f t="shared" si="7"/>
        <v>1</v>
      </c>
      <c r="BH26" s="44">
        <f t="shared" si="8"/>
        <v>1</v>
      </c>
      <c r="BI26" s="44">
        <f t="shared" si="9"/>
        <v>1</v>
      </c>
      <c r="BJ26" s="44">
        <f t="shared" si="10"/>
        <v>1</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1</v>
      </c>
      <c r="CH26" s="44">
        <f t="shared" si="33"/>
        <v>1</v>
      </c>
      <c r="CI26" s="44">
        <f t="shared" si="34"/>
        <v>0</v>
      </c>
      <c r="CJ26" s="44">
        <f t="shared" si="35"/>
        <v>1</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xml:space="preserve">Menyimak, membaca, menyampaikan, dan menulis informasi, gagasan teks deskripsi, </v>
      </c>
      <c r="DH26" s="44" t="str">
        <f t="shared" si="1"/>
        <v xml:space="preserve">Menyimak, membaca, menulis teks dongeng fantasi., </v>
      </c>
      <c r="DI26" s="44" t="str">
        <f t="shared" si="1"/>
        <v/>
      </c>
      <c r="DJ26" s="44" t="str">
        <f t="shared" si="1"/>
        <v xml:space="preserve">menyimak, menganalaisi, menidentifikasi, menulis teks prosedur,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xml:space="preserve">mengeksplorasi, mengidentifikasi, menulis teks puisi rakyat,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Menyimak, membaca, menyampaikan, dan menulis informasi, gagasan teks deskripsi, Menyimak, membaca, menulis teks dongeng fantasi., menyimak, menganalaisi, menidentifikasi, menulis teks prosedur, </v>
      </c>
      <c r="FH26" s="44"/>
      <c r="FI26" s="44"/>
      <c r="FJ26" s="44" t="str">
        <f t="shared" si="60"/>
        <v xml:space="preserve">Giovanni membutuhkan bimbingan dalam mengeksplorasi, mengidentifikasi, menulis teks puisi rakyat,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124.2" x14ac:dyDescent="0.25">
      <c r="A27" s="35"/>
      <c r="B27" s="38"/>
      <c r="C27" s="37">
        <v>11</v>
      </c>
      <c r="D27" s="39" t="str">
        <f>'DATA SISWA'!F20</f>
        <v>Hafny Nindytia. F</v>
      </c>
      <c r="E27" s="41">
        <v>1</v>
      </c>
      <c r="F27" s="43">
        <v>1</v>
      </c>
      <c r="G27" s="41">
        <v>1</v>
      </c>
      <c r="H27" s="43">
        <v>1</v>
      </c>
      <c r="I27" s="41">
        <v>0</v>
      </c>
      <c r="J27" s="43">
        <v>1</v>
      </c>
      <c r="K27" s="43">
        <v>1</v>
      </c>
      <c r="L27" s="43">
        <v>1</v>
      </c>
      <c r="M27" s="43"/>
      <c r="N27" s="43"/>
      <c r="O27" s="43"/>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Menyimak, membaca, menyampaikan, dan menulis informasi, gagasan teks deskripsi, Menyimak, membaca, menulis teks dongeng fantasi., menyimak, menganalaisi, menidentifikasi, menulis teks prosedur, </v>
      </c>
      <c r="BD27" s="150" t="str">
        <f t="shared" si="6"/>
        <v xml:space="preserve">Hafny Nindytia. F membutuhkan bimbingan dalam mengeksplorasi, mengidentifikasi, menulis teks puisi rakyat, </v>
      </c>
      <c r="BE27" s="35"/>
      <c r="BF27" s="44"/>
      <c r="BG27" s="44">
        <f t="shared" si="7"/>
        <v>1</v>
      </c>
      <c r="BH27" s="44">
        <f t="shared" si="8"/>
        <v>1</v>
      </c>
      <c r="BI27" s="44">
        <f t="shared" si="9"/>
        <v>1</v>
      </c>
      <c r="BJ27" s="44">
        <f t="shared" si="10"/>
        <v>1</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1</v>
      </c>
      <c r="CH27" s="44">
        <f t="shared" si="33"/>
        <v>1</v>
      </c>
      <c r="CI27" s="44">
        <f t="shared" si="34"/>
        <v>0</v>
      </c>
      <c r="CJ27" s="44">
        <f t="shared" si="35"/>
        <v>1</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xml:space="preserve">Menyimak, membaca, menyampaikan, dan menulis informasi, gagasan teks deskripsi, </v>
      </c>
      <c r="DH27" s="44" t="str">
        <f t="shared" si="1"/>
        <v xml:space="preserve">Menyimak, membaca, menulis teks dongeng fantasi., </v>
      </c>
      <c r="DI27" s="44" t="str">
        <f t="shared" si="1"/>
        <v/>
      </c>
      <c r="DJ27" s="44" t="str">
        <f t="shared" si="1"/>
        <v xml:space="preserve">menyimak, menganalaisi, menidentifikasi, menulis teks prosedur,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xml:space="preserve">mengeksplorasi, mengidentifikasi, menulis teks puisi rakyat,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Menyimak, membaca, menyampaikan, dan menulis informasi, gagasan teks deskripsi, Menyimak, membaca, menulis teks dongeng fantasi., menyimak, menganalaisi, menidentifikasi, menulis teks prosedur, </v>
      </c>
      <c r="FH27" s="44"/>
      <c r="FI27" s="44"/>
      <c r="FJ27" s="44" t="str">
        <f t="shared" si="60"/>
        <v xml:space="preserve">Hafny Nindytia. F membutuhkan bimbingan dalam mengeksplorasi, mengidentifikasi, menulis teks puisi rakyat,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124.2" x14ac:dyDescent="0.25">
      <c r="A28" s="35"/>
      <c r="B28" s="38"/>
      <c r="C28" s="37">
        <v>12</v>
      </c>
      <c r="D28" s="39" t="str">
        <f>'DATA SISWA'!F21</f>
        <v>Ilham Apriyan Saputra</v>
      </c>
      <c r="E28" s="41">
        <v>1</v>
      </c>
      <c r="F28" s="43">
        <v>1</v>
      </c>
      <c r="G28" s="41">
        <v>1</v>
      </c>
      <c r="H28" s="43">
        <v>1</v>
      </c>
      <c r="I28" s="41">
        <v>0</v>
      </c>
      <c r="J28" s="43">
        <v>1</v>
      </c>
      <c r="K28" s="43">
        <v>1</v>
      </c>
      <c r="L28" s="43">
        <v>1</v>
      </c>
      <c r="M28" s="43"/>
      <c r="N28" s="43"/>
      <c r="O28" s="43"/>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Menyimak, membaca, menyampaikan, dan menulis informasi, gagasan teks deskripsi, Menyimak, membaca, menulis teks dongeng fantasi., menyimak, menganalaisi, menidentifikasi, menulis teks prosedur, </v>
      </c>
      <c r="BD28" s="150" t="str">
        <f t="shared" si="6"/>
        <v xml:space="preserve">Ilham Apriyan Saputra membutuhkan bimbingan dalam mengeksplorasi, mengidentifikasi, menulis teks puisi rakyat, </v>
      </c>
      <c r="BE28" s="35"/>
      <c r="BF28" s="44"/>
      <c r="BG28" s="44">
        <f t="shared" si="7"/>
        <v>1</v>
      </c>
      <c r="BH28" s="44">
        <f t="shared" si="8"/>
        <v>1</v>
      </c>
      <c r="BI28" s="44">
        <f t="shared" si="9"/>
        <v>1</v>
      </c>
      <c r="BJ28" s="44">
        <f t="shared" si="10"/>
        <v>1</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1</v>
      </c>
      <c r="CH28" s="44">
        <f t="shared" si="33"/>
        <v>1</v>
      </c>
      <c r="CI28" s="44">
        <f t="shared" si="34"/>
        <v>0</v>
      </c>
      <c r="CJ28" s="44">
        <f t="shared" si="35"/>
        <v>1</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xml:space="preserve">Menyimak, membaca, menyampaikan, dan menulis informasi, gagasan teks deskripsi, </v>
      </c>
      <c r="DH28" s="44" t="str">
        <f t="shared" si="57"/>
        <v xml:space="preserve">Menyimak, membaca, menulis teks dongeng fantasi., </v>
      </c>
      <c r="DI28" s="44" t="str">
        <f t="shared" si="57"/>
        <v/>
      </c>
      <c r="DJ28" s="44" t="str">
        <f t="shared" si="57"/>
        <v xml:space="preserve">menyimak, menganalaisi, menidentifikasi, menulis teks prosedur,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xml:space="preserve">mengeksplorasi, mengidentifikasi, menulis teks puisi rakyat,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Menyimak, membaca, menyampaikan, dan menulis informasi, gagasan teks deskripsi, Menyimak, membaca, menulis teks dongeng fantasi., menyimak, menganalaisi, menidentifikasi, menulis teks prosedur, </v>
      </c>
      <c r="FH28" s="44"/>
      <c r="FI28" s="44"/>
      <c r="FJ28" s="44" t="str">
        <f t="shared" si="60"/>
        <v xml:space="preserve">Ilham Apriyan Saputra membutuhkan bimbingan dalam mengeksplorasi, mengidentifikasi, menulis teks puisi rakyat,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124.2" x14ac:dyDescent="0.25">
      <c r="A29" s="35"/>
      <c r="B29" s="38"/>
      <c r="C29" s="37">
        <v>13</v>
      </c>
      <c r="D29" s="39" t="str">
        <f>'DATA SISWA'!F22</f>
        <v>M. Aryo Galuh</v>
      </c>
      <c r="E29" s="41">
        <v>1</v>
      </c>
      <c r="F29" s="43">
        <v>1</v>
      </c>
      <c r="G29" s="41">
        <v>1</v>
      </c>
      <c r="H29" s="43">
        <v>1</v>
      </c>
      <c r="I29" s="41">
        <v>0</v>
      </c>
      <c r="J29" s="43">
        <v>1</v>
      </c>
      <c r="K29" s="43">
        <v>1</v>
      </c>
      <c r="L29" s="43">
        <v>1</v>
      </c>
      <c r="M29" s="43"/>
      <c r="N29" s="43"/>
      <c r="O29" s="43"/>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Menyimak, membaca, menyampaikan, dan menulis informasi, gagasan teks deskripsi, Menyimak, membaca, menulis teks dongeng fantasi., menyimak, menganalaisi, menidentifikasi, menulis teks prosedur, </v>
      </c>
      <c r="BD29" s="150" t="str">
        <f t="shared" si="6"/>
        <v xml:space="preserve">M. Aryo Galuh membutuhkan bimbingan dalam mengeksplorasi, mengidentifikasi, menulis teks puisi rakyat, </v>
      </c>
      <c r="BE29" s="35"/>
      <c r="BF29" s="44"/>
      <c r="BG29" s="44">
        <f t="shared" si="7"/>
        <v>1</v>
      </c>
      <c r="BH29" s="44">
        <f t="shared" si="8"/>
        <v>1</v>
      </c>
      <c r="BI29" s="44">
        <f t="shared" si="9"/>
        <v>1</v>
      </c>
      <c r="BJ29" s="44">
        <f t="shared" si="10"/>
        <v>1</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1</v>
      </c>
      <c r="CH29" s="44">
        <f t="shared" si="33"/>
        <v>1</v>
      </c>
      <c r="CI29" s="44">
        <f t="shared" si="34"/>
        <v>0</v>
      </c>
      <c r="CJ29" s="44">
        <f t="shared" si="35"/>
        <v>1</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xml:space="preserve">Menyimak, membaca, menyampaikan, dan menulis informasi, gagasan teks deskripsi, </v>
      </c>
      <c r="DH29" s="44" t="str">
        <f t="shared" si="57"/>
        <v xml:space="preserve">Menyimak, membaca, menulis teks dongeng fantasi., </v>
      </c>
      <c r="DI29" s="44" t="str">
        <f t="shared" si="57"/>
        <v/>
      </c>
      <c r="DJ29" s="44" t="str">
        <f t="shared" si="57"/>
        <v xml:space="preserve">menyimak, menganalaisi, menidentifikasi, menulis teks prosedur,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xml:space="preserve">mengeksplorasi, mengidentifikasi, menulis teks puisi rakyat,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Menyimak, membaca, menyampaikan, dan menulis informasi, gagasan teks deskripsi, Menyimak, membaca, menulis teks dongeng fantasi., menyimak, menganalaisi, menidentifikasi, menulis teks prosedur, </v>
      </c>
      <c r="FH29" s="44"/>
      <c r="FI29" s="44"/>
      <c r="FJ29" s="44" t="str">
        <f t="shared" si="60"/>
        <v xml:space="preserve">M. Aryo Galuh membutuhkan bimbingan dalam mengeksplorasi, mengidentifikasi, menulis teks puisi rakyat,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124.2" x14ac:dyDescent="0.25">
      <c r="A30" s="35"/>
      <c r="B30" s="38"/>
      <c r="C30" s="37">
        <v>14</v>
      </c>
      <c r="D30" s="39" t="str">
        <f>'DATA SISWA'!F23</f>
        <v>M. Facri Salim</v>
      </c>
      <c r="E30" s="41">
        <v>1</v>
      </c>
      <c r="F30" s="43">
        <v>1</v>
      </c>
      <c r="G30" s="41">
        <v>1</v>
      </c>
      <c r="H30" s="43">
        <v>1</v>
      </c>
      <c r="I30" s="41">
        <v>0</v>
      </c>
      <c r="J30" s="43">
        <v>1</v>
      </c>
      <c r="K30" s="43">
        <v>1</v>
      </c>
      <c r="L30" s="43">
        <v>1</v>
      </c>
      <c r="M30" s="43"/>
      <c r="N30" s="43"/>
      <c r="O30" s="43"/>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Menyimak, membaca, menyampaikan, dan menulis informasi, gagasan teks deskripsi, Menyimak, membaca, menulis teks dongeng fantasi., menyimak, menganalaisi, menidentifikasi, menulis teks prosedur, </v>
      </c>
      <c r="BD30" s="150" t="str">
        <f t="shared" si="6"/>
        <v xml:space="preserve">M. Facri Salim membutuhkan bimbingan dalam mengeksplorasi, mengidentifikasi, menulis teks puisi rakyat, </v>
      </c>
      <c r="BE30" s="35"/>
      <c r="BF30" s="44"/>
      <c r="BG30" s="44">
        <f t="shared" si="7"/>
        <v>1</v>
      </c>
      <c r="BH30" s="44">
        <f t="shared" si="8"/>
        <v>1</v>
      </c>
      <c r="BI30" s="44">
        <f t="shared" si="9"/>
        <v>1</v>
      </c>
      <c r="BJ30" s="44">
        <f t="shared" si="10"/>
        <v>1</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1</v>
      </c>
      <c r="CH30" s="44">
        <f t="shared" si="33"/>
        <v>1</v>
      </c>
      <c r="CI30" s="44">
        <f t="shared" si="34"/>
        <v>0</v>
      </c>
      <c r="CJ30" s="44">
        <f t="shared" si="35"/>
        <v>1</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xml:space="preserve">Menyimak, membaca, menyampaikan, dan menulis informasi, gagasan teks deskripsi, </v>
      </c>
      <c r="DH30" s="44" t="str">
        <f t="shared" si="57"/>
        <v xml:space="preserve">Menyimak, membaca, menulis teks dongeng fantasi., </v>
      </c>
      <c r="DI30" s="44" t="str">
        <f t="shared" si="57"/>
        <v/>
      </c>
      <c r="DJ30" s="44" t="str">
        <f t="shared" si="57"/>
        <v xml:space="preserve">menyimak, menganalaisi, menidentifikasi, menulis teks prosedur,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xml:space="preserve">mengeksplorasi, mengidentifikasi, menulis teks puisi rakyat,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Menyimak, membaca, menyampaikan, dan menulis informasi, gagasan teks deskripsi, Menyimak, membaca, menulis teks dongeng fantasi., menyimak, menganalaisi, menidentifikasi, menulis teks prosedur, </v>
      </c>
      <c r="FH30" s="44"/>
      <c r="FI30" s="44"/>
      <c r="FJ30" s="44" t="str">
        <f t="shared" si="60"/>
        <v xml:space="preserve">M. Facri Salim membutuhkan bimbingan dalam mengeksplorasi, mengidentifikasi, menulis teks puisi rakyat,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124.2" x14ac:dyDescent="0.25">
      <c r="A31" s="35"/>
      <c r="B31" s="38"/>
      <c r="C31" s="37">
        <v>15</v>
      </c>
      <c r="D31" s="39" t="str">
        <f>'DATA SISWA'!F24</f>
        <v>Ghaitsya Ataya Haura Riedy</v>
      </c>
      <c r="E31" s="41">
        <v>1</v>
      </c>
      <c r="F31" s="43">
        <v>1</v>
      </c>
      <c r="G31" s="41">
        <v>1</v>
      </c>
      <c r="H31" s="43">
        <v>1</v>
      </c>
      <c r="I31" s="41">
        <v>0</v>
      </c>
      <c r="J31" s="43">
        <v>1</v>
      </c>
      <c r="K31" s="43">
        <v>1</v>
      </c>
      <c r="L31" s="43">
        <v>1</v>
      </c>
      <c r="M31" s="43"/>
      <c r="N31" s="43"/>
      <c r="O31" s="43"/>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Menyimak, membaca, menyampaikan, dan menulis informasi, gagasan teks deskripsi, Menyimak, membaca, menulis teks dongeng fantasi., menyimak, menganalaisi, menidentifikasi, menulis teks prosedur, </v>
      </c>
      <c r="BD31" s="150" t="str">
        <f t="shared" si="6"/>
        <v xml:space="preserve">Ghaitsya Ataya Haura Riedy membutuhkan bimbingan dalam mengeksplorasi, mengidentifikasi, menulis teks puisi rakyat, </v>
      </c>
      <c r="BE31" s="35"/>
      <c r="BF31" s="44"/>
      <c r="BG31" s="44">
        <f t="shared" si="7"/>
        <v>1</v>
      </c>
      <c r="BH31" s="44">
        <f t="shared" si="8"/>
        <v>1</v>
      </c>
      <c r="BI31" s="44">
        <f t="shared" si="9"/>
        <v>1</v>
      </c>
      <c r="BJ31" s="44">
        <f t="shared" si="10"/>
        <v>1</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1</v>
      </c>
      <c r="CH31" s="44">
        <f t="shared" si="33"/>
        <v>1</v>
      </c>
      <c r="CI31" s="44">
        <f t="shared" si="34"/>
        <v>0</v>
      </c>
      <c r="CJ31" s="44">
        <f t="shared" si="35"/>
        <v>1</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xml:space="preserve">Menyimak, membaca, menyampaikan, dan menulis informasi, gagasan teks deskripsi, </v>
      </c>
      <c r="DH31" s="44" t="str">
        <f t="shared" si="57"/>
        <v xml:space="preserve">Menyimak, membaca, menulis teks dongeng fantasi., </v>
      </c>
      <c r="DI31" s="44" t="str">
        <f t="shared" si="57"/>
        <v/>
      </c>
      <c r="DJ31" s="44" t="str">
        <f t="shared" si="57"/>
        <v xml:space="preserve">menyimak, menganalaisi, menidentifikasi, menulis teks prosedur,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xml:space="preserve">mengeksplorasi, mengidentifikasi, menulis teks puisi rakyat,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Menyimak, membaca, menyampaikan, dan menulis informasi, gagasan teks deskripsi, Menyimak, membaca, menulis teks dongeng fantasi., menyimak, menganalaisi, menidentifikasi, menulis teks prosedur, </v>
      </c>
      <c r="FH31" s="44"/>
      <c r="FI31" s="44"/>
      <c r="FJ31" s="44" t="str">
        <f t="shared" si="60"/>
        <v xml:space="preserve">Ghaitsya Ataya Haura Riedy membutuhkan bimbingan dalam mengeksplorasi, mengidentifikasi, menulis teks puisi rakyat,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124.2" x14ac:dyDescent="0.25">
      <c r="A32" s="35"/>
      <c r="B32" s="38"/>
      <c r="C32" s="37">
        <v>16</v>
      </c>
      <c r="D32" s="39" t="str">
        <f>'DATA SISWA'!F25</f>
        <v>Muhammad Hamdani. D</v>
      </c>
      <c r="E32" s="41">
        <v>1</v>
      </c>
      <c r="F32" s="43">
        <v>1</v>
      </c>
      <c r="G32" s="41">
        <v>1</v>
      </c>
      <c r="H32" s="43">
        <v>1</v>
      </c>
      <c r="I32" s="41">
        <v>0</v>
      </c>
      <c r="J32" s="43">
        <v>1</v>
      </c>
      <c r="K32" s="43">
        <v>1</v>
      </c>
      <c r="L32" s="43">
        <v>1</v>
      </c>
      <c r="M32" s="43"/>
      <c r="N32" s="43"/>
      <c r="O32" s="43"/>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Menyimak, membaca, menyampaikan, dan menulis informasi, gagasan teks deskripsi, Menyimak, membaca, menulis teks dongeng fantasi., menyimak, menganalaisi, menidentifikasi, menulis teks prosedur, </v>
      </c>
      <c r="BD32" s="150" t="str">
        <f t="shared" si="6"/>
        <v xml:space="preserve">Muhammad Hamdani. D membutuhkan bimbingan dalam mengeksplorasi, mengidentifikasi, menulis teks puisi rakyat, </v>
      </c>
      <c r="BE32" s="35"/>
      <c r="BF32" s="44"/>
      <c r="BG32" s="44">
        <f t="shared" si="7"/>
        <v>1</v>
      </c>
      <c r="BH32" s="44">
        <f t="shared" si="8"/>
        <v>1</v>
      </c>
      <c r="BI32" s="44">
        <f t="shared" si="9"/>
        <v>1</v>
      </c>
      <c r="BJ32" s="44">
        <f t="shared" si="10"/>
        <v>1</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1</v>
      </c>
      <c r="CH32" s="44">
        <f t="shared" si="33"/>
        <v>1</v>
      </c>
      <c r="CI32" s="44">
        <f t="shared" si="34"/>
        <v>0</v>
      </c>
      <c r="CJ32" s="44">
        <f t="shared" si="35"/>
        <v>1</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xml:space="preserve">Menyimak, membaca, menyampaikan, dan menulis informasi, gagasan teks deskripsi, </v>
      </c>
      <c r="DH32" s="44" t="str">
        <f t="shared" si="57"/>
        <v xml:space="preserve">Menyimak, membaca, menulis teks dongeng fantasi., </v>
      </c>
      <c r="DI32" s="44" t="str">
        <f t="shared" si="57"/>
        <v/>
      </c>
      <c r="DJ32" s="44" t="str">
        <f t="shared" si="57"/>
        <v xml:space="preserve">menyimak, menganalaisi, menidentifikasi, menulis teks prosedur,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xml:space="preserve">mengeksplorasi, mengidentifikasi, menulis teks puisi rakyat,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Menyimak, membaca, menyampaikan, dan menulis informasi, gagasan teks deskripsi, Menyimak, membaca, menulis teks dongeng fantasi., menyimak, menganalaisi, menidentifikasi, menulis teks prosedur, </v>
      </c>
      <c r="FH32" s="44"/>
      <c r="FI32" s="44"/>
      <c r="FJ32" s="44" t="str">
        <f t="shared" si="60"/>
        <v xml:space="preserve">Muhammad Hamdani. D membutuhkan bimbingan dalam mengeksplorasi, mengidentifikasi, menulis teks puisi rakyat,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124.2" x14ac:dyDescent="0.25">
      <c r="A33" s="35"/>
      <c r="B33" s="38"/>
      <c r="C33" s="37">
        <v>17</v>
      </c>
      <c r="D33" s="39" t="str">
        <f>'DATA SISWA'!F26</f>
        <v>Muhammad Rasyid</v>
      </c>
      <c r="E33" s="41">
        <v>1</v>
      </c>
      <c r="F33" s="43">
        <v>1</v>
      </c>
      <c r="G33" s="41">
        <v>1</v>
      </c>
      <c r="H33" s="43">
        <v>1</v>
      </c>
      <c r="I33" s="41">
        <v>0</v>
      </c>
      <c r="J33" s="43">
        <v>1</v>
      </c>
      <c r="K33" s="43">
        <v>1</v>
      </c>
      <c r="L33" s="43">
        <v>1</v>
      </c>
      <c r="M33" s="43"/>
      <c r="N33" s="43"/>
      <c r="O33" s="43"/>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Menyimak, membaca, menyampaikan, dan menulis informasi, gagasan teks deskripsi, Menyimak, membaca, menulis teks dongeng fantasi., menyimak, menganalaisi, menidentifikasi, menulis teks prosedur, </v>
      </c>
      <c r="BD33" s="150" t="str">
        <f t="shared" si="6"/>
        <v xml:space="preserve">Muhammad Rasyid membutuhkan bimbingan dalam mengeksplorasi, mengidentifikasi, menulis teks puisi rakyat, </v>
      </c>
      <c r="BE33" s="35"/>
      <c r="BF33" s="44"/>
      <c r="BG33" s="44">
        <f t="shared" si="7"/>
        <v>1</v>
      </c>
      <c r="BH33" s="44">
        <f t="shared" si="8"/>
        <v>1</v>
      </c>
      <c r="BI33" s="44">
        <f t="shared" si="9"/>
        <v>1</v>
      </c>
      <c r="BJ33" s="44">
        <f t="shared" si="10"/>
        <v>1</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1</v>
      </c>
      <c r="CH33" s="44">
        <f t="shared" si="33"/>
        <v>1</v>
      </c>
      <c r="CI33" s="44">
        <f t="shared" si="34"/>
        <v>0</v>
      </c>
      <c r="CJ33" s="44">
        <f t="shared" si="35"/>
        <v>1</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xml:space="preserve">Menyimak, membaca, menyampaikan, dan menulis informasi, gagasan teks deskripsi, </v>
      </c>
      <c r="DH33" s="44" t="str">
        <f t="shared" si="57"/>
        <v xml:space="preserve">Menyimak, membaca, menulis teks dongeng fantasi., </v>
      </c>
      <c r="DI33" s="44" t="str">
        <f t="shared" si="57"/>
        <v/>
      </c>
      <c r="DJ33" s="44" t="str">
        <f t="shared" si="57"/>
        <v xml:space="preserve">menyimak, menganalaisi, menidentifikasi, menulis teks prosedur,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xml:space="preserve">mengeksplorasi, mengidentifikasi, menulis teks puisi rakyat,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Menyimak, membaca, menyampaikan, dan menulis informasi, gagasan teks deskripsi, Menyimak, membaca, menulis teks dongeng fantasi., menyimak, menganalaisi, menidentifikasi, menulis teks prosedur, </v>
      </c>
      <c r="FH33" s="44"/>
      <c r="FI33" s="44"/>
      <c r="FJ33" s="44" t="str">
        <f t="shared" si="60"/>
        <v xml:space="preserve">Muhammad Rasyid membutuhkan bimbingan dalam mengeksplorasi, mengidentifikasi, menulis teks puisi rakyat,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97.5" customHeight="1" x14ac:dyDescent="0.25">
      <c r="A34" s="35"/>
      <c r="B34" s="38"/>
      <c r="C34" s="37">
        <v>18</v>
      </c>
      <c r="D34" s="39" t="str">
        <f>'DATA SISWA'!F27</f>
        <v>Raja Arhavis Moralis Akbar</v>
      </c>
      <c r="E34" s="41">
        <v>1</v>
      </c>
      <c r="F34" s="43">
        <v>1</v>
      </c>
      <c r="G34" s="41">
        <v>1</v>
      </c>
      <c r="H34" s="43">
        <v>1</v>
      </c>
      <c r="I34" s="41">
        <v>0</v>
      </c>
      <c r="J34" s="43">
        <v>1</v>
      </c>
      <c r="K34" s="41">
        <v>1</v>
      </c>
      <c r="L34" s="43">
        <v>1</v>
      </c>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Menyimak, membaca, menyampaikan, dan menulis informasi, gagasan teks deskripsi, Menyimak, membaca, menulis teks dongeng fantasi., menyimak, menganalaisi, menidentifikasi, menulis teks prosedur, </v>
      </c>
      <c r="BD34" s="150" t="str">
        <f t="shared" si="6"/>
        <v xml:space="preserve">Raja Arhavis Moralis Akbar membutuhkan bimbingan dalam mengeksplorasi, mengidentifikasi, menulis teks puisi rakyat, </v>
      </c>
      <c r="BE34" s="35"/>
      <c r="BF34" s="44"/>
      <c r="BG34" s="44">
        <f t="shared" si="7"/>
        <v>1</v>
      </c>
      <c r="BH34" s="44">
        <f t="shared" si="8"/>
        <v>1</v>
      </c>
      <c r="BI34" s="44">
        <f t="shared" si="9"/>
        <v>1</v>
      </c>
      <c r="BJ34" s="44">
        <f t="shared" si="10"/>
        <v>1</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1</v>
      </c>
      <c r="CH34" s="44">
        <f t="shared" si="33"/>
        <v>1</v>
      </c>
      <c r="CI34" s="44">
        <f t="shared" si="34"/>
        <v>0</v>
      </c>
      <c r="CJ34" s="44">
        <f t="shared" si="35"/>
        <v>1</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xml:space="preserve">Menyimak, membaca, menyampaikan, dan menulis informasi, gagasan teks deskripsi, </v>
      </c>
      <c r="DH34" s="44" t="str">
        <f t="shared" si="57"/>
        <v xml:space="preserve">Menyimak, membaca, menulis teks dongeng fantasi., </v>
      </c>
      <c r="DI34" s="44" t="str">
        <f t="shared" si="57"/>
        <v/>
      </c>
      <c r="DJ34" s="44" t="str">
        <f t="shared" si="57"/>
        <v xml:space="preserve">menyimak, menganalaisi, menidentifikasi, menulis teks prosedur,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xml:space="preserve">mengeksplorasi, mengidentifikasi, menulis teks puisi rakyat,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Menyimak, membaca, menyampaikan, dan menulis informasi, gagasan teks deskripsi, Menyimak, membaca, menulis teks dongeng fantasi., menyimak, menganalaisi, menidentifikasi, menulis teks prosedur, </v>
      </c>
      <c r="FH34" s="44"/>
      <c r="FI34" s="44"/>
      <c r="FJ34" s="44" t="str">
        <f t="shared" si="60"/>
        <v xml:space="preserve">Raja Arhavis Moralis Akbar membutuhkan bimbingan dalam mengeksplorasi, mengidentifikasi, menulis teks puisi rakyat,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83.25" customHeight="1" x14ac:dyDescent="0.25">
      <c r="A35" s="35"/>
      <c r="B35" s="38"/>
      <c r="C35" s="37">
        <v>19</v>
      </c>
      <c r="D35" s="39" t="str">
        <f>'DATA SISWA'!F28</f>
        <v>Revan Aljisri</v>
      </c>
      <c r="E35" s="41">
        <v>1</v>
      </c>
      <c r="F35" s="43">
        <v>1</v>
      </c>
      <c r="G35" s="41">
        <v>0</v>
      </c>
      <c r="H35" s="43">
        <v>1</v>
      </c>
      <c r="I35" s="41">
        <v>0</v>
      </c>
      <c r="J35" s="43">
        <v>1</v>
      </c>
      <c r="K35" s="41">
        <v>1</v>
      </c>
      <c r="L35" s="43">
        <v>1</v>
      </c>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Menyimak, membaca, menyampaikan, dan menulis informasi, gagasan teks deskripsi, menyimak, menganalaisi, menidentifikasi, menulis teks prosedur, </v>
      </c>
      <c r="BD35" s="150" t="str">
        <f t="shared" si="6"/>
        <v xml:space="preserve">Revan Aljisri membutuhkan bimbingan dalam Menyimak, membaca, menulis teks dongeng fantasi., mengeksplorasi, mengidentifikasi, menulis teks puisi rakyat, </v>
      </c>
      <c r="BE35" s="35"/>
      <c r="BF35" s="44"/>
      <c r="BG35" s="44">
        <f t="shared" si="7"/>
        <v>1</v>
      </c>
      <c r="BH35" s="44">
        <f t="shared" si="8"/>
        <v>1</v>
      </c>
      <c r="BI35" s="44">
        <f t="shared" si="9"/>
        <v>1</v>
      </c>
      <c r="BJ35" s="44">
        <f t="shared" si="10"/>
        <v>1</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1</v>
      </c>
      <c r="CH35" s="44">
        <f t="shared" si="33"/>
        <v>0</v>
      </c>
      <c r="CI35" s="44">
        <f t="shared" si="34"/>
        <v>0</v>
      </c>
      <c r="CJ35" s="44">
        <f t="shared" si="35"/>
        <v>1</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xml:space="preserve">Menyimak, membaca, menyampaikan, dan menulis informasi, gagasan teks deskripsi, </v>
      </c>
      <c r="DH35" s="44" t="str">
        <f t="shared" si="57"/>
        <v/>
      </c>
      <c r="DI35" s="44" t="str">
        <f t="shared" si="57"/>
        <v/>
      </c>
      <c r="DJ35" s="44" t="str">
        <f t="shared" si="57"/>
        <v xml:space="preserve">menyimak, menganalaisi, menidentifikasi, menulis teks prosedur,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xml:space="preserve">Menyimak, membaca, menulis teks dongeng fantasi., </v>
      </c>
      <c r="EI35" s="44" t="str">
        <f t="shared" si="58"/>
        <v xml:space="preserve">mengeksplorasi, mengidentifikasi, menulis teks puisi rakyat,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Menyimak, membaca, menyampaikan, dan menulis informasi, gagasan teks deskripsi, menyimak, menganalaisi, menidentifikasi, menulis teks prosedur, </v>
      </c>
      <c r="FH35" s="44"/>
      <c r="FI35" s="44"/>
      <c r="FJ35" s="44" t="str">
        <f t="shared" si="60"/>
        <v xml:space="preserve">Revan Aljisri membutuhkan bimbingan dalam Menyimak, membaca, menulis teks dongeng fantasi., mengeksplorasi, mengidentifikasi, menulis teks puisi rakyat,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78.75" customHeight="1" x14ac:dyDescent="0.25">
      <c r="A36" s="35"/>
      <c r="B36" s="38"/>
      <c r="C36" s="37">
        <v>20</v>
      </c>
      <c r="D36" s="39" t="str">
        <f>'DATA SISWA'!F29</f>
        <v>Shakira Ramadhani</v>
      </c>
      <c r="E36" s="41">
        <v>1</v>
      </c>
      <c r="F36" s="43">
        <v>1</v>
      </c>
      <c r="G36" s="41">
        <v>1</v>
      </c>
      <c r="H36" s="43">
        <v>1</v>
      </c>
      <c r="I36" s="41">
        <v>0</v>
      </c>
      <c r="J36" s="43">
        <v>1</v>
      </c>
      <c r="K36" s="41">
        <v>1</v>
      </c>
      <c r="L36" s="43">
        <v>1</v>
      </c>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Menyimak, membaca, menyampaikan, dan menulis informasi, gagasan teks deskripsi, Menyimak, membaca, menulis teks dongeng fantasi., menyimak, menganalaisi, menidentifikasi, menulis teks prosedur, </v>
      </c>
      <c r="BD36" s="150" t="str">
        <f t="shared" si="6"/>
        <v xml:space="preserve">Shakira Ramadhani membutuhkan bimbingan dalam mengeksplorasi, mengidentifikasi, menulis teks puisi rakyat, </v>
      </c>
      <c r="BE36" s="35"/>
      <c r="BF36" s="44"/>
      <c r="BG36" s="44">
        <f t="shared" si="7"/>
        <v>1</v>
      </c>
      <c r="BH36" s="44">
        <f t="shared" si="8"/>
        <v>1</v>
      </c>
      <c r="BI36" s="44">
        <f t="shared" si="9"/>
        <v>1</v>
      </c>
      <c r="BJ36" s="44">
        <f t="shared" si="10"/>
        <v>1</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1</v>
      </c>
      <c r="CH36" s="44">
        <f t="shared" si="33"/>
        <v>1</v>
      </c>
      <c r="CI36" s="44">
        <f t="shared" si="34"/>
        <v>0</v>
      </c>
      <c r="CJ36" s="44">
        <f t="shared" si="35"/>
        <v>1</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xml:space="preserve">Menyimak, membaca, menyampaikan, dan menulis informasi, gagasan teks deskripsi, </v>
      </c>
      <c r="DH36" s="44" t="str">
        <f t="shared" si="57"/>
        <v xml:space="preserve">Menyimak, membaca, menulis teks dongeng fantasi., </v>
      </c>
      <c r="DI36" s="44" t="str">
        <f t="shared" si="57"/>
        <v/>
      </c>
      <c r="DJ36" s="44" t="str">
        <f t="shared" si="57"/>
        <v xml:space="preserve">menyimak, menganalaisi, menidentifikasi, menulis teks prosedur,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xml:space="preserve">mengeksplorasi, mengidentifikasi, menulis teks puisi rakyat,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Menyimak, membaca, menyampaikan, dan menulis informasi, gagasan teks deskripsi, Menyimak, membaca, menulis teks dongeng fantasi., menyimak, menganalaisi, menidentifikasi, menulis teks prosedur, </v>
      </c>
      <c r="FH36" s="44"/>
      <c r="FI36" s="44"/>
      <c r="FJ36" s="44" t="str">
        <f t="shared" si="60"/>
        <v xml:space="preserve">Shakira Ramadhani membutuhkan bimbingan dalam mengeksplorasi, mengidentifikasi, menulis teks puisi rakyat,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109.5" customHeight="1" x14ac:dyDescent="0.25">
      <c r="A37" s="35"/>
      <c r="B37" s="38"/>
      <c r="C37" s="37">
        <v>21</v>
      </c>
      <c r="D37" s="39" t="str">
        <f>'DATA SISWA'!F30</f>
        <v>Zafif Al Syathir</v>
      </c>
      <c r="E37" s="41">
        <v>1</v>
      </c>
      <c r="F37" s="43">
        <v>1</v>
      </c>
      <c r="G37" s="41">
        <v>1</v>
      </c>
      <c r="H37" s="43">
        <v>1</v>
      </c>
      <c r="I37" s="41">
        <v>0</v>
      </c>
      <c r="J37" s="43">
        <v>1</v>
      </c>
      <c r="K37" s="41">
        <v>1</v>
      </c>
      <c r="L37" s="43">
        <v>1</v>
      </c>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Menyimak, membaca, menyampaikan, dan menulis informasi, gagasan teks deskripsi, Menyimak, membaca, menulis teks dongeng fantasi., menyimak, menganalaisi, menidentifikasi, menulis teks prosedur, </v>
      </c>
      <c r="BD37" s="150" t="str">
        <f t="shared" si="6"/>
        <v xml:space="preserve">Zafif Al Syathir membutuhkan bimbingan dalam mengeksplorasi, mengidentifikasi, menulis teks puisi rakyat, </v>
      </c>
      <c r="BE37" s="35"/>
      <c r="BF37" s="44"/>
      <c r="BG37" s="44">
        <f t="shared" si="7"/>
        <v>1</v>
      </c>
      <c r="BH37" s="44">
        <f t="shared" si="8"/>
        <v>1</v>
      </c>
      <c r="BI37" s="44">
        <f t="shared" si="9"/>
        <v>1</v>
      </c>
      <c r="BJ37" s="44">
        <f t="shared" si="10"/>
        <v>1</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1</v>
      </c>
      <c r="CH37" s="44">
        <f t="shared" si="33"/>
        <v>1</v>
      </c>
      <c r="CI37" s="44">
        <f t="shared" si="34"/>
        <v>0</v>
      </c>
      <c r="CJ37" s="44">
        <f t="shared" si="35"/>
        <v>1</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xml:space="preserve">Menyimak, membaca, menyampaikan, dan menulis informasi, gagasan teks deskripsi, </v>
      </c>
      <c r="DH37" s="44" t="str">
        <f t="shared" si="57"/>
        <v xml:space="preserve">Menyimak, membaca, menulis teks dongeng fantasi., </v>
      </c>
      <c r="DI37" s="44" t="str">
        <f t="shared" si="57"/>
        <v/>
      </c>
      <c r="DJ37" s="44" t="str">
        <f t="shared" si="57"/>
        <v xml:space="preserve">menyimak, menganalaisi, menidentifikasi, menulis teks prosedur,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xml:space="preserve">mengeksplorasi, mengidentifikasi, menulis teks puisi rakyat,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Menyimak, membaca, menyampaikan, dan menulis informasi, gagasan teks deskripsi, Menyimak, membaca, menulis teks dongeng fantasi., menyimak, menganalaisi, menidentifikasi, menulis teks prosedur, </v>
      </c>
      <c r="FH37" s="44"/>
      <c r="FI37" s="44"/>
      <c r="FJ37" s="44" t="str">
        <f t="shared" si="60"/>
        <v xml:space="preserve">Zafif Al Syathir membutuhkan bimbingan dalam mengeksplorasi, mengidentifikasi, menulis teks puisi rakyat,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ht="87.75" customHeight="1" x14ac:dyDescent="0.25">
      <c r="A38" s="35"/>
      <c r="B38" s="38"/>
      <c r="C38" s="37">
        <v>22</v>
      </c>
      <c r="D38" s="39">
        <f>'DATA SISWA'!F31</f>
        <v>0</v>
      </c>
      <c r="E38" s="41">
        <v>1</v>
      </c>
      <c r="F38" s="43">
        <v>1</v>
      </c>
      <c r="G38" s="41">
        <v>1</v>
      </c>
      <c r="H38" s="43">
        <v>1</v>
      </c>
      <c r="I38" s="41">
        <v>0</v>
      </c>
      <c r="J38" s="43">
        <v>1</v>
      </c>
      <c r="K38" s="41">
        <v>1</v>
      </c>
      <c r="L38" s="43">
        <v>1</v>
      </c>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Menyimak, membaca, menyampaikan, dan menulis informasi, gagasan teks deskripsi, Menyimak, membaca, menulis teks dongeng fantasi., menyimak, menganalaisi, menidentifikasi, menulis teks prosedur, </v>
      </c>
      <c r="BD38" s="150" t="str">
        <f t="shared" si="6"/>
        <v xml:space="preserve">0 membutuhkan bimbingan dalam mengeksplorasi, mengidentifikasi, menulis teks puisi rakyat, </v>
      </c>
      <c r="BE38" s="35"/>
      <c r="BF38" s="44"/>
      <c r="BG38" s="44">
        <f t="shared" si="7"/>
        <v>1</v>
      </c>
      <c r="BH38" s="44">
        <f t="shared" si="8"/>
        <v>1</v>
      </c>
      <c r="BI38" s="44">
        <f t="shared" si="9"/>
        <v>1</v>
      </c>
      <c r="BJ38" s="44">
        <f t="shared" si="10"/>
        <v>1</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1</v>
      </c>
      <c r="CH38" s="44">
        <f t="shared" si="33"/>
        <v>1</v>
      </c>
      <c r="CI38" s="44">
        <f t="shared" si="34"/>
        <v>0</v>
      </c>
      <c r="CJ38" s="44">
        <f t="shared" si="35"/>
        <v>1</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xml:space="preserve">Menyimak, membaca, menyampaikan, dan menulis informasi, gagasan teks deskripsi, </v>
      </c>
      <c r="DH38" s="44" t="str">
        <f t="shared" si="57"/>
        <v xml:space="preserve">Menyimak, membaca, menulis teks dongeng fantasi., </v>
      </c>
      <c r="DI38" s="44" t="str">
        <f t="shared" si="57"/>
        <v/>
      </c>
      <c r="DJ38" s="44" t="str">
        <f t="shared" si="57"/>
        <v xml:space="preserve">menyimak, menganalaisi, menidentifikasi, menulis teks prosedur,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xml:space="preserve">mengeksplorasi, mengidentifikasi, menulis teks puisi rakyat,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Menyimak, membaca, menyampaikan, dan menulis informasi, gagasan teks deskripsi, Menyimak, membaca, menulis teks dongeng fantasi., menyimak, menganalaisi, menidentifikasi, menulis teks prosedur, </v>
      </c>
      <c r="FH38" s="44"/>
      <c r="FI38" s="44"/>
      <c r="FJ38" s="44" t="str">
        <f t="shared" si="60"/>
        <v xml:space="preserve">0 membutuhkan bimbingan dalam mengeksplorasi, mengidentifikasi, menulis teks puisi rakyat,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ht="91.5" customHeight="1" x14ac:dyDescent="0.25">
      <c r="A39" s="35"/>
      <c r="B39" s="38"/>
      <c r="C39" s="37">
        <v>23</v>
      </c>
      <c r="D39" s="39">
        <f>'DATA SISWA'!F32</f>
        <v>0</v>
      </c>
      <c r="E39" s="41">
        <v>1</v>
      </c>
      <c r="F39" s="43">
        <v>1</v>
      </c>
      <c r="G39" s="41">
        <v>1</v>
      </c>
      <c r="H39" s="43">
        <v>1</v>
      </c>
      <c r="I39" s="41">
        <v>0</v>
      </c>
      <c r="J39" s="43">
        <v>1</v>
      </c>
      <c r="K39" s="41">
        <v>1</v>
      </c>
      <c r="L39" s="43">
        <v>1</v>
      </c>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Menyimak, membaca, menyampaikan, dan menulis informasi, gagasan teks deskripsi, Menyimak, membaca, menulis teks dongeng fantasi., menyimak, menganalaisi, menidentifikasi, menulis teks prosedur, </v>
      </c>
      <c r="BD39" s="150" t="str">
        <f t="shared" si="6"/>
        <v xml:space="preserve">0 membutuhkan bimbingan dalam mengeksplorasi, mengidentifikasi, menulis teks puisi rakyat, </v>
      </c>
      <c r="BE39" s="35"/>
      <c r="BF39" s="44"/>
      <c r="BG39" s="44">
        <f t="shared" si="7"/>
        <v>1</v>
      </c>
      <c r="BH39" s="44">
        <f t="shared" si="8"/>
        <v>1</v>
      </c>
      <c r="BI39" s="44">
        <f t="shared" si="9"/>
        <v>1</v>
      </c>
      <c r="BJ39" s="44">
        <f t="shared" si="10"/>
        <v>1</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1</v>
      </c>
      <c r="CH39" s="44">
        <f t="shared" si="33"/>
        <v>1</v>
      </c>
      <c r="CI39" s="44">
        <f t="shared" si="34"/>
        <v>0</v>
      </c>
      <c r="CJ39" s="44">
        <f t="shared" si="35"/>
        <v>1</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xml:space="preserve">Menyimak, membaca, menyampaikan, dan menulis informasi, gagasan teks deskripsi, </v>
      </c>
      <c r="DH39" s="44" t="str">
        <f t="shared" si="57"/>
        <v xml:space="preserve">Menyimak, membaca, menulis teks dongeng fantasi., </v>
      </c>
      <c r="DI39" s="44" t="str">
        <f t="shared" si="57"/>
        <v/>
      </c>
      <c r="DJ39" s="44" t="str">
        <f t="shared" si="57"/>
        <v xml:space="preserve">menyimak, menganalaisi, menidentifikasi, menulis teks prosedur,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xml:space="preserve">mengeksplorasi, mengidentifikasi, menulis teks puisi rakyat,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Menyimak, membaca, menyampaikan, dan menulis informasi, gagasan teks deskripsi, Menyimak, membaca, menulis teks dongeng fantasi., menyimak, menganalaisi, menidentifikasi, menulis teks prosedur, </v>
      </c>
      <c r="FH39" s="44"/>
      <c r="FI39" s="44"/>
      <c r="FJ39" s="44" t="str">
        <f t="shared" si="60"/>
        <v xml:space="preserve">0 membutuhkan bimbingan dalam mengeksplorasi, mengidentifikasi, menulis teks puisi rakyat,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ht="84.75" customHeight="1" x14ac:dyDescent="0.25">
      <c r="A40" s="35"/>
      <c r="B40" s="38"/>
      <c r="C40" s="37">
        <v>24</v>
      </c>
      <c r="D40" s="39">
        <f>'DATA SISWA'!F33</f>
        <v>0</v>
      </c>
      <c r="E40" s="41">
        <v>1</v>
      </c>
      <c r="F40" s="43">
        <v>1</v>
      </c>
      <c r="G40" s="41">
        <v>1</v>
      </c>
      <c r="H40" s="43">
        <v>1</v>
      </c>
      <c r="I40" s="41">
        <v>0</v>
      </c>
      <c r="J40" s="43">
        <v>1</v>
      </c>
      <c r="K40" s="41">
        <v>1</v>
      </c>
      <c r="L40" s="43">
        <v>1</v>
      </c>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Menyimak, membaca, menyampaikan, dan menulis informasi, gagasan teks deskripsi, Menyimak, membaca, menulis teks dongeng fantasi., menyimak, menganalaisi, menidentifikasi, menulis teks prosedur, </v>
      </c>
      <c r="BD40" s="150" t="str">
        <f t="shared" si="6"/>
        <v xml:space="preserve">0 membutuhkan bimbingan dalam mengeksplorasi, mengidentifikasi, menulis teks puisi rakyat, </v>
      </c>
      <c r="BE40" s="35"/>
      <c r="BF40" s="44"/>
      <c r="BG40" s="44">
        <f t="shared" si="7"/>
        <v>1</v>
      </c>
      <c r="BH40" s="44">
        <f t="shared" si="8"/>
        <v>1</v>
      </c>
      <c r="BI40" s="44">
        <f t="shared" si="9"/>
        <v>1</v>
      </c>
      <c r="BJ40" s="44">
        <f t="shared" si="10"/>
        <v>1</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1</v>
      </c>
      <c r="CH40" s="44">
        <f t="shared" si="33"/>
        <v>1</v>
      </c>
      <c r="CI40" s="44">
        <f t="shared" si="34"/>
        <v>0</v>
      </c>
      <c r="CJ40" s="44">
        <f t="shared" si="35"/>
        <v>1</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xml:space="preserve">Menyimak, membaca, menyampaikan, dan menulis informasi, gagasan teks deskripsi, </v>
      </c>
      <c r="DH40" s="44" t="str">
        <f t="shared" si="57"/>
        <v xml:space="preserve">Menyimak, membaca, menulis teks dongeng fantasi., </v>
      </c>
      <c r="DI40" s="44" t="str">
        <f t="shared" si="57"/>
        <v/>
      </c>
      <c r="DJ40" s="44" t="str">
        <f t="shared" si="57"/>
        <v xml:space="preserve">menyimak, menganalaisi, menidentifikasi, menulis teks prosedur,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xml:space="preserve">mengeksplorasi, mengidentifikasi, menulis teks puisi rakyat,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Menyimak, membaca, menyampaikan, dan menulis informasi, gagasan teks deskripsi, Menyimak, membaca, menulis teks dongeng fantasi., menyimak, menganalaisi, menidentifikasi, menulis teks prosedur, </v>
      </c>
      <c r="FH40" s="44"/>
      <c r="FI40" s="44"/>
      <c r="FJ40" s="44" t="str">
        <f t="shared" si="60"/>
        <v xml:space="preserve">0 membutuhkan bimbingan dalam mengeksplorasi, mengidentifikasi, menulis teks puisi rakyat,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BC13:BC16"/>
    <mergeCell ref="BD13:BD16"/>
    <mergeCell ref="BA15:BB15"/>
    <mergeCell ref="AO15:AP15"/>
    <mergeCell ref="AQ15:AR15"/>
    <mergeCell ref="AS15:AT15"/>
    <mergeCell ref="AU15:AV15"/>
    <mergeCell ref="AW15:AX15"/>
    <mergeCell ref="AY15:AZ15"/>
    <mergeCell ref="AW14:AX14"/>
    <mergeCell ref="AU14:AV14"/>
    <mergeCell ref="AM15:AN15"/>
    <mergeCell ref="Q15:R15"/>
    <mergeCell ref="S15:T15"/>
    <mergeCell ref="U15:V15"/>
    <mergeCell ref="W15:X15"/>
    <mergeCell ref="Y15:Z15"/>
    <mergeCell ref="AA15:AB15"/>
    <mergeCell ref="AC15:AD15"/>
    <mergeCell ref="AE15:AF15"/>
    <mergeCell ref="AG15:AH15"/>
    <mergeCell ref="AI15:AJ15"/>
    <mergeCell ref="AK15:AL15"/>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A14:AB14"/>
    <mergeCell ref="AC14:AD14"/>
    <mergeCell ref="AE14:AF14"/>
    <mergeCell ref="AG14:AH14"/>
    <mergeCell ref="AI14:AJ14"/>
    <mergeCell ref="AK14:AL14"/>
    <mergeCell ref="AM14:AN14"/>
    <mergeCell ref="AO14:AP14"/>
    <mergeCell ref="AQ14:AR14"/>
    <mergeCell ref="AS14:AT14"/>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s>
  <dataValidations xWindow="750" yWindow="412" count="2">
    <dataValidation type="list" allowBlank="1" showInputMessage="1" showErrorMessage="1" prompt="Isikan 0 jika siswa tidak mencapai KKTP, Isikan 1 jika siswa mencapai KKTP" sqref="AY17:AY56 BA17:BA56 M34:M56 O34:O56 K34:K56 Q17:Q56 S17:S56 U17:U56 W17:W56 Y17:Y56 AA17:AA56 AC17:AC56 AE17:AE56 AG17:AG56 AI17:AI56 AK17:AK56 AM17:AM56 AO17:AO56 AQ17:AQ56 AS17:AS56 AU17:AU56 AW17:AW56 I17:I56 G17:G56 E17:E56" xr:uid="{00000000-0002-0000-2400-000000000000}">
      <formula1>$BG$9:$BG$12</formula1>
    </dataValidation>
    <dataValidation type="list" allowBlank="1" showInputMessage="1" showErrorMessage="1" prompt="Isikan 0 jika tidak ingin ditampilkan pada deskripsi rapor, Isikan 1 jika ingin ditampilka di deskripsi rapor" sqref="P22:P56 M22:O33 L22:L56 K22:K33 R17:R56 T17:T56 V17:V56 X17:X56 Z17:Z56 AB17:AB56 AD17:AD56 AF17:AF56 AH17:AH56 AJ17:AJ56 AL17:AL56 AN17:AN56 AP17:AP56 AR17:AR56 AT17:AT56 AV17:AV56 AX17:AX56 AZ17:AZ56 BB17:BB56 N34:N56 J20:J56 H17:H56 F17:F56 J17:P19 K20:P21" xr:uid="{00000000-0002-0000-2400-000001000000}">
      <formula1>$BG$9:$BG$12</formula1>
    </dataValidation>
  </dataValidations>
  <pageMargins left="0.70866141732283472" right="0.70866141732283472" top="0.74803149606299213" bottom="0.74803149606299213" header="0.31496062992125984" footer="0.31496062992125984"/>
  <pageSetup paperSize="9" scale="45" orientation="portrait" horizontalDpi="0"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9"/>
  <dimension ref="A1:GM149"/>
  <sheetViews>
    <sheetView zoomScaleNormal="100" workbookViewId="0">
      <selection activeCell="F17" sqref="F17"/>
    </sheetView>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6640625" style="36" customWidth="1"/>
    <col min="25" max="54" width="4" style="36" hidden="1" customWidth="1"/>
    <col min="55" max="56" width="27.664062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"&amp;INTRAKURIKULER!D12</f>
        <v>MATA PELAJARAN : MATEMATIKA</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ht="14.25" customHeight="1"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4'!D8</f>
        <v>1</v>
      </c>
      <c r="F15" s="357"/>
      <c r="G15" s="357">
        <f>'TP 4'!D9</f>
        <v>2</v>
      </c>
      <c r="H15" s="357"/>
      <c r="I15" s="357">
        <f>'TP 4'!D10</f>
        <v>3</v>
      </c>
      <c r="J15" s="357"/>
      <c r="K15" s="357">
        <f>'TP 4'!D11</f>
        <v>4</v>
      </c>
      <c r="L15" s="357"/>
      <c r="M15" s="357">
        <f>'TP 4'!D12</f>
        <v>5</v>
      </c>
      <c r="N15" s="357"/>
      <c r="O15" s="357">
        <f>'TP 4'!D13</f>
        <v>6</v>
      </c>
      <c r="P15" s="357"/>
      <c r="Q15" s="357">
        <f>'TP 4'!D14</f>
        <v>7</v>
      </c>
      <c r="R15" s="357"/>
      <c r="S15" s="357">
        <f>'TP 4'!D15</f>
        <v>8</v>
      </c>
      <c r="T15" s="357"/>
      <c r="U15" s="357">
        <f>'TP 4'!D16</f>
        <v>9</v>
      </c>
      <c r="V15" s="357"/>
      <c r="W15" s="357">
        <f>'TP 4'!D17</f>
        <v>10</v>
      </c>
      <c r="X15" s="357"/>
      <c r="Y15" s="357">
        <f>'TP 4'!D18</f>
        <v>11</v>
      </c>
      <c r="Z15" s="357"/>
      <c r="AA15" s="357">
        <f>'TP 4'!D19</f>
        <v>12</v>
      </c>
      <c r="AB15" s="357"/>
      <c r="AC15" s="357">
        <f>'TP 4'!D20</f>
        <v>13</v>
      </c>
      <c r="AD15" s="357"/>
      <c r="AE15" s="357">
        <f>'TP 4'!D21</f>
        <v>14</v>
      </c>
      <c r="AF15" s="357"/>
      <c r="AG15" s="357">
        <f>'TP 4'!D22</f>
        <v>15</v>
      </c>
      <c r="AH15" s="357"/>
      <c r="AI15" s="357">
        <f>'TP 4'!D23</f>
        <v>16</v>
      </c>
      <c r="AJ15" s="357"/>
      <c r="AK15" s="357">
        <f>'TP 4'!D24</f>
        <v>17</v>
      </c>
      <c r="AL15" s="357"/>
      <c r="AM15" s="357">
        <f>'TP 4'!D25</f>
        <v>18</v>
      </c>
      <c r="AN15" s="357"/>
      <c r="AO15" s="357">
        <f>'TP 4'!D26</f>
        <v>19</v>
      </c>
      <c r="AP15" s="357"/>
      <c r="AQ15" s="357">
        <f>'TP 4'!D27</f>
        <v>20</v>
      </c>
      <c r="AR15" s="357"/>
      <c r="AS15" s="357">
        <f>'TP 4'!D28</f>
        <v>21</v>
      </c>
      <c r="AT15" s="357"/>
      <c r="AU15" s="357">
        <f>'TP 4'!D29</f>
        <v>22</v>
      </c>
      <c r="AV15" s="357"/>
      <c r="AW15" s="357">
        <f>'TP 4'!D30</f>
        <v>23</v>
      </c>
      <c r="AX15" s="357"/>
      <c r="AY15" s="357">
        <f>'TP 4'!D31</f>
        <v>24</v>
      </c>
      <c r="AZ15" s="357"/>
      <c r="BA15" s="357">
        <f>'TP 4'!D32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3" t="str">
        <f>FG17</f>
        <v xml:space="preserve">Abdul Karim menunjukkan pemahaman dalam </v>
      </c>
      <c r="BD17" s="153"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3" t="str">
        <f t="shared" ref="BC18:BC56" si="5">FG18</f>
        <v xml:space="preserve">Abil Juandika menunjukkan pemahaman dalam </v>
      </c>
      <c r="BD18" s="153"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3" t="str">
        <f t="shared" si="5"/>
        <v xml:space="preserve">Angga. S menunjukkan pemahaman dalam </v>
      </c>
      <c r="BD19" s="153"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3" t="str">
        <f t="shared" si="5"/>
        <v xml:space="preserve">Arief Dwi Saputra menunjukkan pemahaman dalam </v>
      </c>
      <c r="BD20" s="153"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3" t="str">
        <f t="shared" si="5"/>
        <v xml:space="preserve">Aser Jude Andra menunjukkan pemahaman dalam </v>
      </c>
      <c r="BD21" s="153"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3" t="str">
        <f t="shared" si="5"/>
        <v xml:space="preserve">Azwan Syakhrir. D menunjukkan pemahaman dalam </v>
      </c>
      <c r="BD22" s="153"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3" t="str">
        <f t="shared" si="5"/>
        <v xml:space="preserve">Bayu Kurniawan menunjukkan pemahaman dalam </v>
      </c>
      <c r="BD23" s="153"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3" t="str">
        <f t="shared" si="5"/>
        <v xml:space="preserve">Bintang Harif .R menunjukkan pemahaman dalam </v>
      </c>
      <c r="BD24" s="153"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3" t="str">
        <f t="shared" si="5"/>
        <v xml:space="preserve">Daffa Arya Arrozaq menunjukkan pemahaman dalam </v>
      </c>
      <c r="BD25" s="153"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3" t="str">
        <f t="shared" si="5"/>
        <v xml:space="preserve">Giovanni menunjukkan pemahaman dalam </v>
      </c>
      <c r="BD26" s="153"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3" t="str">
        <f t="shared" si="5"/>
        <v xml:space="preserve">Hafny Nindytia. F menunjukkan pemahaman dalam </v>
      </c>
      <c r="BD27" s="153"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3" t="str">
        <f t="shared" si="5"/>
        <v xml:space="preserve">Ilham Apriyan Saputra menunjukkan pemahaman dalam </v>
      </c>
      <c r="BD28" s="153"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3" t="str">
        <f t="shared" si="5"/>
        <v xml:space="preserve">M. Aryo Galuh menunjukkan pemahaman dalam </v>
      </c>
      <c r="BD29" s="153"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3" t="str">
        <f t="shared" si="5"/>
        <v xml:space="preserve">M. Facri Salim menunjukkan pemahaman dalam </v>
      </c>
      <c r="BD30" s="153"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3" t="str">
        <f t="shared" si="5"/>
        <v xml:space="preserve">Ghaitsya Ataya Haura Riedy menunjukkan pemahaman dalam </v>
      </c>
      <c r="BD31" s="153"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3" t="str">
        <f t="shared" si="5"/>
        <v xml:space="preserve">Muhammad Hamdani. D menunjukkan pemahaman dalam </v>
      </c>
      <c r="BD32" s="153"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3" t="str">
        <f t="shared" si="5"/>
        <v xml:space="preserve">Muhammad Rasyid menunjukkan pemahaman dalam </v>
      </c>
      <c r="BD33" s="153"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3" t="str">
        <f t="shared" si="5"/>
        <v xml:space="preserve">Raja Arhavis Moralis Akbar menunjukkan pemahaman dalam </v>
      </c>
      <c r="BD34" s="153"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3" t="str">
        <f t="shared" si="5"/>
        <v xml:space="preserve">Revan Aljisri menunjukkan pemahaman dalam </v>
      </c>
      <c r="BD35" s="153"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3" t="str">
        <f t="shared" si="5"/>
        <v xml:space="preserve">Shakira Ramadhani menunjukkan pemahaman dalam </v>
      </c>
      <c r="BD36" s="153"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3" t="str">
        <f t="shared" si="5"/>
        <v xml:space="preserve">Zafif Al Syathir menunjukkan pemahaman dalam </v>
      </c>
      <c r="BD37" s="153"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3" t="str">
        <f t="shared" si="5"/>
        <v xml:space="preserve">0 menunjukkan pemahaman dalam </v>
      </c>
      <c r="BD38" s="153"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3" t="str">
        <f t="shared" si="5"/>
        <v xml:space="preserve">0 menunjukkan pemahaman dalam </v>
      </c>
      <c r="BD39" s="153"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3" t="str">
        <f t="shared" si="5"/>
        <v xml:space="preserve">0 menunjukkan pemahaman dalam </v>
      </c>
      <c r="BD40" s="153"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3" t="str">
        <f t="shared" si="5"/>
        <v xml:space="preserve">0 menunjukkan pemahaman dalam </v>
      </c>
      <c r="BD41" s="153"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3" t="str">
        <f t="shared" si="5"/>
        <v xml:space="preserve">0 menunjukkan pemahaman dalam </v>
      </c>
      <c r="BD42" s="153"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3" t="str">
        <f t="shared" si="5"/>
        <v xml:space="preserve">0 menunjukkan pemahaman dalam </v>
      </c>
      <c r="BD43" s="153"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3" t="str">
        <f t="shared" si="5"/>
        <v xml:space="preserve">0 menunjukkan pemahaman dalam </v>
      </c>
      <c r="BD44" s="153"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3" t="str">
        <f t="shared" si="5"/>
        <v xml:space="preserve">0 menunjukkan pemahaman dalam </v>
      </c>
      <c r="BD45" s="153"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3" t="str">
        <f t="shared" si="5"/>
        <v xml:space="preserve">0 menunjukkan pemahaman dalam </v>
      </c>
      <c r="BD46" s="153"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3" t="str">
        <f t="shared" si="5"/>
        <v xml:space="preserve">0 menunjukkan pemahaman dalam </v>
      </c>
      <c r="BD47" s="153"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3" t="str">
        <f t="shared" si="5"/>
        <v xml:space="preserve">0 menunjukkan pemahaman dalam </v>
      </c>
      <c r="BD48" s="153"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3" t="str">
        <f t="shared" si="5"/>
        <v xml:space="preserve">0 menunjukkan pemahaman dalam </v>
      </c>
      <c r="BD49" s="153"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3" t="str">
        <f t="shared" si="5"/>
        <v xml:space="preserve">0 menunjukkan pemahaman dalam </v>
      </c>
      <c r="BD50" s="153"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3" t="str">
        <f t="shared" si="5"/>
        <v xml:space="preserve">0 menunjukkan pemahaman dalam </v>
      </c>
      <c r="BD51" s="153"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3" t="str">
        <f t="shared" si="5"/>
        <v xml:space="preserve">0 menunjukkan pemahaman dalam </v>
      </c>
      <c r="BD52" s="153"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3" t="str">
        <f t="shared" si="5"/>
        <v xml:space="preserve">0 menunjukkan pemahaman dalam </v>
      </c>
      <c r="BD53" s="153"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3" t="str">
        <f t="shared" si="5"/>
        <v xml:space="preserve">0 menunjukkan pemahaman dalam </v>
      </c>
      <c r="BD54" s="153"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3" t="str">
        <f t="shared" si="5"/>
        <v xml:space="preserve">0 menunjukkan pemahaman dalam </v>
      </c>
      <c r="BD55" s="153"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3" t="str">
        <f t="shared" si="5"/>
        <v xml:space="preserve">0 menunjukkan pemahaman dalam </v>
      </c>
      <c r="BD56" s="153"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BC13:BC16"/>
    <mergeCell ref="BD13:BD16"/>
    <mergeCell ref="BA15:BB15"/>
    <mergeCell ref="AO15:AP15"/>
    <mergeCell ref="AQ15:AR15"/>
    <mergeCell ref="AS15:AT15"/>
    <mergeCell ref="AU15:AV15"/>
    <mergeCell ref="AW15:AX15"/>
    <mergeCell ref="AY15:AZ15"/>
    <mergeCell ref="AW14:AX14"/>
    <mergeCell ref="AU14:AV14"/>
    <mergeCell ref="AM15:AN15"/>
    <mergeCell ref="Q15:R15"/>
    <mergeCell ref="S15:T15"/>
    <mergeCell ref="U15:V15"/>
    <mergeCell ref="W15:X15"/>
    <mergeCell ref="Y15:Z15"/>
    <mergeCell ref="AA15:AB15"/>
    <mergeCell ref="AC15:AD15"/>
    <mergeCell ref="AE15:AF15"/>
    <mergeCell ref="AG15:AH15"/>
    <mergeCell ref="AI15:AJ15"/>
    <mergeCell ref="AK15:AL15"/>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A14:AB14"/>
    <mergeCell ref="AC14:AD14"/>
    <mergeCell ref="AE14:AF14"/>
    <mergeCell ref="AG14:AH14"/>
    <mergeCell ref="AI14:AJ14"/>
    <mergeCell ref="AK14:AL14"/>
    <mergeCell ref="AM14:AN14"/>
    <mergeCell ref="AO14:AP14"/>
    <mergeCell ref="AQ14:AR14"/>
    <mergeCell ref="AS14:AT14"/>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s>
  <dataValidations count="2">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500-000000000000}">
      <formula1>$BG$9:$BG$12</formula1>
    </dataValidation>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500-000001000000}">
      <formula1>$BG$9:$BG$12</formula1>
    </dataValidation>
  </dataValidations>
  <pageMargins left="0.7" right="0.7" top="0.75" bottom="0.75" header="0.3" footer="0.3"/>
  <pageSetup paperSize="9" orientation="portrait" horizontalDpi="0"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0"/>
  <dimension ref="A1:GM149"/>
  <sheetViews>
    <sheetView zoomScaleNormal="100" workbookViewId="0">
      <selection activeCell="BF1" sqref="BF1:FM1048576"/>
    </sheetView>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5.109375" style="36" customWidth="1"/>
    <col min="25" max="54" width="4" style="36" hidden="1" customWidth="1"/>
    <col min="55" max="56" width="28.4414062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9" width="9.109375" style="36" hidden="1" customWidth="1"/>
    <col min="170"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"&amp;INTRAKURIKULER!D13</f>
        <v>MATA PELAJARAN : ILMU PENGETAHUAN ALAM</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5'!D8</f>
        <v>1</v>
      </c>
      <c r="F15" s="357"/>
      <c r="G15" s="357">
        <f>'TP 5'!D9</f>
        <v>2</v>
      </c>
      <c r="H15" s="357"/>
      <c r="I15" s="357">
        <f>'TP 5'!D10</f>
        <v>3</v>
      </c>
      <c r="J15" s="357"/>
      <c r="K15" s="357">
        <f>'TP 5'!D11</f>
        <v>4</v>
      </c>
      <c r="L15" s="357"/>
      <c r="M15" s="357">
        <f>'TP 5'!D12</f>
        <v>5</v>
      </c>
      <c r="N15" s="357"/>
      <c r="O15" s="357">
        <f>'TP 5'!D13</f>
        <v>6</v>
      </c>
      <c r="P15" s="357"/>
      <c r="Q15" s="357">
        <f>'TP 5'!D14</f>
        <v>7</v>
      </c>
      <c r="R15" s="357"/>
      <c r="S15" s="357">
        <f>'TP 5'!D15</f>
        <v>8</v>
      </c>
      <c r="T15" s="357"/>
      <c r="U15" s="357">
        <f>'TP 5'!D16</f>
        <v>9</v>
      </c>
      <c r="V15" s="357"/>
      <c r="W15" s="357">
        <f>'TP 5'!D17</f>
        <v>10</v>
      </c>
      <c r="X15" s="357"/>
      <c r="Y15" s="357">
        <f>'TP 5'!D18</f>
        <v>11</v>
      </c>
      <c r="Z15" s="357"/>
      <c r="AA15" s="357">
        <f>'TP 5'!D19</f>
        <v>12</v>
      </c>
      <c r="AB15" s="357"/>
      <c r="AC15" s="357">
        <f>'TP 5'!D20</f>
        <v>13</v>
      </c>
      <c r="AD15" s="357"/>
      <c r="AE15" s="357">
        <f>'TP 5'!D21</f>
        <v>14</v>
      </c>
      <c r="AF15" s="357"/>
      <c r="AG15" s="357">
        <f>'TP 5'!D22</f>
        <v>15</v>
      </c>
      <c r="AH15" s="357"/>
      <c r="AI15" s="357">
        <f>'TP 5'!D23</f>
        <v>16</v>
      </c>
      <c r="AJ15" s="357"/>
      <c r="AK15" s="357">
        <f>'TP 5'!D24</f>
        <v>17</v>
      </c>
      <c r="AL15" s="357"/>
      <c r="AM15" s="357">
        <f>'TP 5'!D25</f>
        <v>18</v>
      </c>
      <c r="AN15" s="357"/>
      <c r="AO15" s="357">
        <f>'TP 5'!D26</f>
        <v>19</v>
      </c>
      <c r="AP15" s="357"/>
      <c r="AQ15" s="357">
        <f>'TP 5'!D27</f>
        <v>20</v>
      </c>
      <c r="AR15" s="357"/>
      <c r="AS15" s="357">
        <f>'TP 5'!D28</f>
        <v>21</v>
      </c>
      <c r="AT15" s="357"/>
      <c r="AU15" s="357">
        <f>'TP 5'!D29</f>
        <v>22</v>
      </c>
      <c r="AV15" s="357"/>
      <c r="AW15" s="357">
        <f>'TP 5'!D30</f>
        <v>23</v>
      </c>
      <c r="AX15" s="357"/>
      <c r="AY15" s="357">
        <f>'TP 5'!D31</f>
        <v>24</v>
      </c>
      <c r="AZ15" s="357"/>
      <c r="BA15" s="357">
        <f>'TP 5'!D32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BC13:BC16"/>
    <mergeCell ref="BD13:BD16"/>
    <mergeCell ref="BA15:BB15"/>
    <mergeCell ref="AO15:AP15"/>
    <mergeCell ref="AQ15:AR15"/>
    <mergeCell ref="AS15:AT15"/>
    <mergeCell ref="AU15:AV15"/>
    <mergeCell ref="AW15:AX15"/>
    <mergeCell ref="AY15:AZ15"/>
    <mergeCell ref="AW14:AX14"/>
    <mergeCell ref="AU14:AV14"/>
    <mergeCell ref="AM15:AN15"/>
    <mergeCell ref="Q15:R15"/>
    <mergeCell ref="S15:T15"/>
    <mergeCell ref="U15:V15"/>
    <mergeCell ref="W15:X15"/>
    <mergeCell ref="Y15:Z15"/>
    <mergeCell ref="AA15:AB15"/>
    <mergeCell ref="AC15:AD15"/>
    <mergeCell ref="AE15:AF15"/>
    <mergeCell ref="AG15:AH15"/>
    <mergeCell ref="AI15:AJ15"/>
    <mergeCell ref="AK15:AL15"/>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A14:AB14"/>
    <mergeCell ref="AC14:AD14"/>
    <mergeCell ref="AE14:AF14"/>
    <mergeCell ref="AG14:AH14"/>
    <mergeCell ref="AI14:AJ14"/>
    <mergeCell ref="AK14:AL14"/>
    <mergeCell ref="AM14:AN14"/>
    <mergeCell ref="AO14:AP14"/>
    <mergeCell ref="AQ14:AR14"/>
    <mergeCell ref="AS14:AT14"/>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s>
  <dataValidations count="2">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600-000000000000}">
      <formula1>$BG$9:$BG$12</formula1>
    </dataValidation>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600-000001000000}">
      <formula1>$BG$9:$BG$12</formula1>
    </dataValidation>
  </dataValidations>
  <pageMargins left="0.7" right="0.7" top="0.75" bottom="0.75" header="0.3" footer="0.3"/>
  <pageSetup paperSize="9" orientation="portrait" horizontalDpi="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1"/>
  <dimension ref="A1:GM149"/>
  <sheetViews>
    <sheetView zoomScaleNormal="100" workbookViewId="0"/>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88671875" style="36" customWidth="1"/>
    <col min="25" max="54" width="4" style="36" hidden="1" customWidth="1"/>
    <col min="55" max="56" width="28.554687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"&amp;INTRAKURIKULER!D14</f>
        <v>MATA PELAJARAN : ILMU PENGETAHUAN SOSIAL</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t="str">
        <f>'TP 6'!D8</f>
        <v>memahami tentang prubahan sosial masyarakat indonesia</v>
      </c>
      <c r="F15" s="357"/>
      <c r="G15" s="357" t="str">
        <f>'TP 6'!D9</f>
        <v>menerangkan tentang globalisasi dan kearifan lokal</v>
      </c>
      <c r="H15" s="357"/>
      <c r="I15" s="357" t="str">
        <f>'TP 6'!D10</f>
        <v>mengenal uang dan lembaga keuangan</v>
      </c>
      <c r="J15" s="357"/>
      <c r="K15" s="357" t="str">
        <f>'TP 6'!D11</f>
        <v>mengerti tentang intraksi masyarakat abad 21 dan perkembangan transaksi ekonomi pada era digital</v>
      </c>
      <c r="L15" s="357"/>
      <c r="M15" s="357" t="str">
        <f>'TP 6'!D12</f>
        <v>memahami literasi finansial</v>
      </c>
      <c r="N15" s="357"/>
      <c r="O15" s="357">
        <f>'TP 6'!D13</f>
        <v>6</v>
      </c>
      <c r="P15" s="357"/>
      <c r="Q15" s="357">
        <f>'TP 6'!D14</f>
        <v>7</v>
      </c>
      <c r="R15" s="357"/>
      <c r="S15" s="357">
        <f>'TP 6'!D15</f>
        <v>8</v>
      </c>
      <c r="T15" s="357"/>
      <c r="U15" s="357">
        <f>'TP 6'!D16</f>
        <v>9</v>
      </c>
      <c r="V15" s="357"/>
      <c r="W15" s="357">
        <f>'TP 6'!D17</f>
        <v>10</v>
      </c>
      <c r="X15" s="357"/>
      <c r="Y15" s="357">
        <f>'TP 6'!D18</f>
        <v>11</v>
      </c>
      <c r="Z15" s="357"/>
      <c r="AA15" s="357">
        <f>'TP 6'!D19</f>
        <v>12</v>
      </c>
      <c r="AB15" s="357"/>
      <c r="AC15" s="357">
        <f>'TP 6'!D20</f>
        <v>13</v>
      </c>
      <c r="AD15" s="357"/>
      <c r="AE15" s="357">
        <f>'TP 6'!D21</f>
        <v>14</v>
      </c>
      <c r="AF15" s="357"/>
      <c r="AG15" s="357">
        <f>'TP 6'!D22</f>
        <v>15</v>
      </c>
      <c r="AH15" s="357"/>
      <c r="AI15" s="357">
        <f>'TP 6'!D23</f>
        <v>16</v>
      </c>
      <c r="AJ15" s="357"/>
      <c r="AK15" s="357">
        <f>'TP 6'!D24</f>
        <v>17</v>
      </c>
      <c r="AL15" s="357"/>
      <c r="AM15" s="357">
        <f>'TP 6'!D25</f>
        <v>18</v>
      </c>
      <c r="AN15" s="357"/>
      <c r="AO15" s="357">
        <f>'TP 6'!D26</f>
        <v>19</v>
      </c>
      <c r="AP15" s="357"/>
      <c r="AQ15" s="357">
        <f>'TP 6'!D27</f>
        <v>20</v>
      </c>
      <c r="AR15" s="357"/>
      <c r="AS15" s="357">
        <f>'TP 6'!D28</f>
        <v>21</v>
      </c>
      <c r="AT15" s="357"/>
      <c r="AU15" s="357">
        <f>'TP 6'!D29</f>
        <v>22</v>
      </c>
      <c r="AV15" s="357"/>
      <c r="AW15" s="357">
        <f>'TP 6'!D30</f>
        <v>23</v>
      </c>
      <c r="AX15" s="357"/>
      <c r="AY15" s="357">
        <f>'TP 6'!D31</f>
        <v>24</v>
      </c>
      <c r="AZ15" s="357"/>
      <c r="BA15" s="357">
        <f>'TP 6'!D32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t="str">
        <f>E15</f>
        <v>memahami tentang prubahan sosial masyarakat indonesia</v>
      </c>
      <c r="DH15" s="44" t="str">
        <f>G15</f>
        <v>menerangkan tentang globalisasi dan kearifan lokal</v>
      </c>
      <c r="DI15" s="44" t="str">
        <f>I15</f>
        <v>mengenal uang dan lembaga keuangan</v>
      </c>
      <c r="DJ15" s="44" t="str">
        <f>K15</f>
        <v>mengerti tentang intraksi masyarakat abad 21 dan perkembangan transaksi ekonomi pada era digital</v>
      </c>
      <c r="DK15" s="44" t="str">
        <f>M15</f>
        <v>memahami literasi finansial</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t="str">
        <f>DG15</f>
        <v>memahami tentang prubahan sosial masyarakat indonesia</v>
      </c>
      <c r="EH15" s="44" t="str">
        <f t="shared" ref="EH15:FE15" si="0">DH15</f>
        <v>menerangkan tentang globalisasi dan kearifan lokal</v>
      </c>
      <c r="EI15" s="44" t="str">
        <f t="shared" si="0"/>
        <v>mengenal uang dan lembaga keuangan</v>
      </c>
      <c r="EJ15" s="44" t="str">
        <f t="shared" si="0"/>
        <v>mengerti tentang intraksi masyarakat abad 21 dan perkembangan transaksi ekonomi pada era digital</v>
      </c>
      <c r="EK15" s="44" t="str">
        <f t="shared" si="0"/>
        <v>memahami literasi finansial</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65.25" customHeight="1" x14ac:dyDescent="0.25">
      <c r="A17" s="35"/>
      <c r="B17" s="38"/>
      <c r="C17" s="37">
        <v>1</v>
      </c>
      <c r="D17" s="39" t="str">
        <f>'DATA SISWA'!F10</f>
        <v>Abdul Karim</v>
      </c>
      <c r="E17" s="41">
        <v>0</v>
      </c>
      <c r="F17" s="43">
        <v>1</v>
      </c>
      <c r="G17" s="41">
        <v>0</v>
      </c>
      <c r="H17" s="43">
        <v>1</v>
      </c>
      <c r="I17" s="41">
        <v>0</v>
      </c>
      <c r="J17" s="43">
        <v>1</v>
      </c>
      <c r="K17" s="41">
        <v>1</v>
      </c>
      <c r="L17" s="43">
        <v>1</v>
      </c>
      <c r="M17" s="41">
        <v>1</v>
      </c>
      <c r="N17" s="43">
        <v>1</v>
      </c>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mengerti tentang intraksi masyarakat abad 21 dan perkembangan transaksi ekonomi pada era digital, memahami literasi finansial, </v>
      </c>
      <c r="BD17" s="150" t="str">
        <f>FJ17</f>
        <v xml:space="preserve">Abdul Karim membutuhkan bimbingan dalam memahami tentang prubahan sosial masyarakat indonesia, menerangkan tentang globalisasi dan kearifan lokal, mengenal uang dan lembaga keuangan, </v>
      </c>
      <c r="BE17" s="35"/>
      <c r="BF17" s="44"/>
      <c r="BG17" s="44">
        <f>F17</f>
        <v>1</v>
      </c>
      <c r="BH17" s="44">
        <f>H17</f>
        <v>1</v>
      </c>
      <c r="BI17" s="44">
        <f>J17</f>
        <v>1</v>
      </c>
      <c r="BJ17" s="44">
        <f>L17</f>
        <v>1</v>
      </c>
      <c r="BK17" s="44">
        <f>N17</f>
        <v>1</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1</v>
      </c>
      <c r="CK17" s="44">
        <f>M17</f>
        <v>1</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xml:space="preserve">mengerti tentang intraksi masyarakat abad 21 dan perkembangan transaksi ekonomi pada era digital, </v>
      </c>
      <c r="DK17" s="44" t="str">
        <f t="shared" si="1"/>
        <v xml:space="preserve">memahami literasi finansial,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xml:space="preserve">memahami tentang prubahan sosial masyarakat indonesia, </v>
      </c>
      <c r="EH17" s="44" t="str">
        <f t="shared" ref="EH17:EW27" si="3">IF(AND(BH17=1,CH17=0),EH$15&amp;", ","")</f>
        <v xml:space="preserve">menerangkan tentang globalisasi dan kearifan lokal, </v>
      </c>
      <c r="EI17" s="44" t="str">
        <f t="shared" si="3"/>
        <v xml:space="preserve">mengenal uang dan lembaga keuangan,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mengerti tentang intraksi masyarakat abad 21 dan perkembangan transaksi ekonomi pada era digital, memahami literasi finansial,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memahami tentang prubahan sosial masyarakat indonesia, menerangkan tentang globalisasi dan kearifan lokal, mengenal uang dan lembaga keuangan,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70.5" customHeight="1" x14ac:dyDescent="0.25">
      <c r="A18" s="35"/>
      <c r="B18" s="38"/>
      <c r="C18" s="37">
        <v>2</v>
      </c>
      <c r="D18" s="39" t="str">
        <f>'DATA SISWA'!F11</f>
        <v>Abil Juandika</v>
      </c>
      <c r="E18" s="41">
        <v>1</v>
      </c>
      <c r="F18" s="43">
        <v>1</v>
      </c>
      <c r="G18" s="41">
        <v>0</v>
      </c>
      <c r="H18" s="43">
        <v>1</v>
      </c>
      <c r="I18" s="41">
        <v>1</v>
      </c>
      <c r="J18" s="43">
        <v>1</v>
      </c>
      <c r="K18" s="41">
        <v>1</v>
      </c>
      <c r="L18" s="43">
        <v>1</v>
      </c>
      <c r="M18" s="41">
        <v>1</v>
      </c>
      <c r="N18" s="43">
        <v>1</v>
      </c>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memahami tentang prubahan sosial masyarakat indonesia, mengenal uang dan lembaga keuangan, mengerti tentang intraksi masyarakat abad 21 dan perkembangan transaksi ekonomi pada era digital, memahami literasi finansial, </v>
      </c>
      <c r="BD18" s="150" t="str">
        <f t="shared" ref="BD18:BD56" si="6">FJ18</f>
        <v xml:space="preserve">Abil Juandika membutuhkan bimbingan dalam menerangkan tentang globalisasi dan kearifan lokal, </v>
      </c>
      <c r="BE18" s="35"/>
      <c r="BF18" s="44"/>
      <c r="BG18" s="44">
        <f t="shared" ref="BG18:BG56" si="7">F18</f>
        <v>1</v>
      </c>
      <c r="BH18" s="44">
        <f t="shared" ref="BH18:BH56" si="8">H18</f>
        <v>1</v>
      </c>
      <c r="BI18" s="44">
        <f t="shared" ref="BI18:BI56" si="9">J18</f>
        <v>1</v>
      </c>
      <c r="BJ18" s="44">
        <f t="shared" ref="BJ18:BJ56" si="10">L18</f>
        <v>1</v>
      </c>
      <c r="BK18" s="44">
        <f t="shared" ref="BK18:BK56" si="11">N18</f>
        <v>1</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1</v>
      </c>
      <c r="CH18" s="44">
        <f t="shared" ref="CH18:CH56" si="33">G18</f>
        <v>0</v>
      </c>
      <c r="CI18" s="44">
        <f t="shared" ref="CI18:CI56" si="34">I18</f>
        <v>1</v>
      </c>
      <c r="CJ18" s="44">
        <f t="shared" ref="CJ18:CJ56" si="35">K18</f>
        <v>1</v>
      </c>
      <c r="CK18" s="44">
        <f t="shared" ref="CK18:CK56" si="36">M18</f>
        <v>1</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xml:space="preserve">memahami tentang prubahan sosial masyarakat indonesia, </v>
      </c>
      <c r="DH18" s="44" t="str">
        <f t="shared" si="1"/>
        <v/>
      </c>
      <c r="DI18" s="44" t="str">
        <f t="shared" si="1"/>
        <v xml:space="preserve">mengenal uang dan lembaga keuangan, </v>
      </c>
      <c r="DJ18" s="44" t="str">
        <f t="shared" si="1"/>
        <v xml:space="preserve">mengerti tentang intraksi masyarakat abad 21 dan perkembangan transaksi ekonomi pada era digital, </v>
      </c>
      <c r="DK18" s="44" t="str">
        <f t="shared" si="1"/>
        <v xml:space="preserve">memahami literasi finansial,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xml:space="preserve">menerangkan tentang globalisasi dan kearifan lokal,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memahami tentang prubahan sosial masyarakat indonesia, mengenal uang dan lembaga keuangan, mengerti tentang intraksi masyarakat abad 21 dan perkembangan transaksi ekonomi pada era digital, memahami literasi finansial,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menerangkan tentang globalisasi dan kearifan lokal,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86.25" customHeight="1" x14ac:dyDescent="0.25">
      <c r="A19" s="35"/>
      <c r="B19" s="38"/>
      <c r="C19" s="37">
        <v>3</v>
      </c>
      <c r="D19" s="39" t="str">
        <f>'DATA SISWA'!F12</f>
        <v>Angga. S</v>
      </c>
      <c r="E19" s="41">
        <v>0</v>
      </c>
      <c r="F19" s="43">
        <v>1</v>
      </c>
      <c r="G19" s="41">
        <v>0</v>
      </c>
      <c r="H19" s="43">
        <v>1</v>
      </c>
      <c r="I19" s="41">
        <v>1</v>
      </c>
      <c r="J19" s="43">
        <v>1</v>
      </c>
      <c r="K19" s="41">
        <v>1</v>
      </c>
      <c r="L19" s="43">
        <v>1</v>
      </c>
      <c r="M19" s="41">
        <v>1</v>
      </c>
      <c r="N19" s="43">
        <v>1</v>
      </c>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mengenal uang dan lembaga keuangan, mengerti tentang intraksi masyarakat abad 21 dan perkembangan transaksi ekonomi pada era digital, memahami literasi finansial, </v>
      </c>
      <c r="BD19" s="150" t="str">
        <f t="shared" si="6"/>
        <v xml:space="preserve">Angga. S membutuhkan bimbingan dalam memahami tentang prubahan sosial masyarakat indonesia, menerangkan tentang globalisasi dan kearifan lokal, </v>
      </c>
      <c r="BE19" s="35"/>
      <c r="BF19" s="44"/>
      <c r="BG19" s="44">
        <f t="shared" si="7"/>
        <v>1</v>
      </c>
      <c r="BH19" s="44">
        <f t="shared" si="8"/>
        <v>1</v>
      </c>
      <c r="BI19" s="44">
        <f t="shared" si="9"/>
        <v>1</v>
      </c>
      <c r="BJ19" s="44">
        <f t="shared" si="10"/>
        <v>1</v>
      </c>
      <c r="BK19" s="44">
        <f t="shared" si="11"/>
        <v>1</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1</v>
      </c>
      <c r="CJ19" s="44">
        <f t="shared" si="35"/>
        <v>1</v>
      </c>
      <c r="CK19" s="44">
        <f t="shared" si="36"/>
        <v>1</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xml:space="preserve">mengenal uang dan lembaga keuangan, </v>
      </c>
      <c r="DJ19" s="44" t="str">
        <f t="shared" si="1"/>
        <v xml:space="preserve">mengerti tentang intraksi masyarakat abad 21 dan perkembangan transaksi ekonomi pada era digital, </v>
      </c>
      <c r="DK19" s="44" t="str">
        <f t="shared" si="1"/>
        <v xml:space="preserve">memahami literasi finansial,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xml:space="preserve">memahami tentang prubahan sosial masyarakat indonesia, </v>
      </c>
      <c r="EH19" s="44" t="str">
        <f t="shared" si="3"/>
        <v xml:space="preserve">menerangkan tentang globalisasi dan kearifan lokal,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mengenal uang dan lembaga keuangan, mengerti tentang intraksi masyarakat abad 21 dan perkembangan transaksi ekonomi pada era digital, memahami literasi finansial, </v>
      </c>
      <c r="FH19" s="44"/>
      <c r="FI19" s="44"/>
      <c r="FJ19" s="44" t="str">
        <f t="shared" si="60"/>
        <v xml:space="preserve">Angga. S membutuhkan bimbingan dalam memahami tentang prubahan sosial masyarakat indonesia, menerangkan tentang globalisasi dan kearifan lokal,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35.25" customHeight="1" x14ac:dyDescent="0.25">
      <c r="A20" s="35"/>
      <c r="B20" s="38"/>
      <c r="C20" s="37">
        <v>4</v>
      </c>
      <c r="D20" s="39" t="str">
        <f>'DATA SISWA'!F13</f>
        <v>Arief Dwi Saputra</v>
      </c>
      <c r="E20" s="41">
        <v>1</v>
      </c>
      <c r="F20" s="43">
        <v>1</v>
      </c>
      <c r="G20" s="41">
        <v>0</v>
      </c>
      <c r="H20" s="43">
        <v>1</v>
      </c>
      <c r="I20" s="41">
        <v>1</v>
      </c>
      <c r="J20" s="43">
        <v>1</v>
      </c>
      <c r="K20" s="41">
        <v>1</v>
      </c>
      <c r="L20" s="43">
        <v>1</v>
      </c>
      <c r="M20" s="41">
        <v>1</v>
      </c>
      <c r="N20" s="43">
        <v>1</v>
      </c>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memahami tentang prubahan sosial masyarakat indonesia, mengenal uang dan lembaga keuangan, mengerti tentang intraksi masyarakat abad 21 dan perkembangan transaksi ekonomi pada era digital, memahami literasi finansial, </v>
      </c>
      <c r="BD20" s="150" t="str">
        <f t="shared" si="6"/>
        <v xml:space="preserve">Arief Dwi Saputra membutuhkan bimbingan dalam menerangkan tentang globalisasi dan kearifan lokal, </v>
      </c>
      <c r="BE20" s="35"/>
      <c r="BF20" s="44"/>
      <c r="BG20" s="44">
        <f t="shared" si="7"/>
        <v>1</v>
      </c>
      <c r="BH20" s="44">
        <f t="shared" si="8"/>
        <v>1</v>
      </c>
      <c r="BI20" s="44">
        <f t="shared" si="9"/>
        <v>1</v>
      </c>
      <c r="BJ20" s="44">
        <f t="shared" si="10"/>
        <v>1</v>
      </c>
      <c r="BK20" s="44">
        <f t="shared" si="11"/>
        <v>1</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1</v>
      </c>
      <c r="CH20" s="44">
        <f t="shared" si="33"/>
        <v>0</v>
      </c>
      <c r="CI20" s="44">
        <f t="shared" si="34"/>
        <v>1</v>
      </c>
      <c r="CJ20" s="44">
        <f t="shared" si="35"/>
        <v>1</v>
      </c>
      <c r="CK20" s="44">
        <f t="shared" si="36"/>
        <v>1</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xml:space="preserve">memahami tentang prubahan sosial masyarakat indonesia, </v>
      </c>
      <c r="DH20" s="44" t="str">
        <f t="shared" si="1"/>
        <v/>
      </c>
      <c r="DI20" s="44" t="str">
        <f t="shared" si="1"/>
        <v xml:space="preserve">mengenal uang dan lembaga keuangan, </v>
      </c>
      <c r="DJ20" s="44" t="str">
        <f t="shared" si="1"/>
        <v xml:space="preserve">mengerti tentang intraksi masyarakat abad 21 dan perkembangan transaksi ekonomi pada era digital, </v>
      </c>
      <c r="DK20" s="44" t="str">
        <f t="shared" si="1"/>
        <v xml:space="preserve">memahami literasi finansial,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xml:space="preserve">menerangkan tentang globalisasi dan kearifan lokal,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memahami tentang prubahan sosial masyarakat indonesia, mengenal uang dan lembaga keuangan, mengerti tentang intraksi masyarakat abad 21 dan perkembangan transaksi ekonomi pada era digital, memahami literasi finansial, </v>
      </c>
      <c r="FH20" s="44"/>
      <c r="FI20" s="44"/>
      <c r="FJ20" s="44" t="str">
        <f t="shared" si="60"/>
        <v xml:space="preserve">Arief Dwi Saputra membutuhkan bimbingan dalam menerangkan tentang globalisasi dan kearifan lokal,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63" customHeight="1" x14ac:dyDescent="0.25">
      <c r="A21" s="35"/>
      <c r="B21" s="38"/>
      <c r="C21" s="37">
        <v>5</v>
      </c>
      <c r="D21" s="39" t="str">
        <f>'DATA SISWA'!F14</f>
        <v>Aser Jude Andra</v>
      </c>
      <c r="E21" s="41">
        <v>1</v>
      </c>
      <c r="F21" s="43">
        <v>1</v>
      </c>
      <c r="G21" s="41">
        <v>0</v>
      </c>
      <c r="H21" s="43">
        <v>1</v>
      </c>
      <c r="I21" s="41">
        <v>1</v>
      </c>
      <c r="J21" s="43">
        <v>1</v>
      </c>
      <c r="K21" s="41">
        <v>1</v>
      </c>
      <c r="L21" s="43">
        <v>1</v>
      </c>
      <c r="M21" s="41">
        <v>1</v>
      </c>
      <c r="N21" s="43">
        <v>1</v>
      </c>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memahami tentang prubahan sosial masyarakat indonesia, mengenal uang dan lembaga keuangan, mengerti tentang intraksi masyarakat abad 21 dan perkembangan transaksi ekonomi pada era digital, memahami literasi finansial, </v>
      </c>
      <c r="BD21" s="150" t="str">
        <f t="shared" si="6"/>
        <v xml:space="preserve">Aser Jude Andra membutuhkan bimbingan dalam menerangkan tentang globalisasi dan kearifan lokal, </v>
      </c>
      <c r="BE21" s="35"/>
      <c r="BF21" s="44"/>
      <c r="BG21" s="44">
        <f t="shared" si="7"/>
        <v>1</v>
      </c>
      <c r="BH21" s="44">
        <f t="shared" si="8"/>
        <v>1</v>
      </c>
      <c r="BI21" s="44">
        <f t="shared" si="9"/>
        <v>1</v>
      </c>
      <c r="BJ21" s="44">
        <f t="shared" si="10"/>
        <v>1</v>
      </c>
      <c r="BK21" s="44">
        <f t="shared" si="11"/>
        <v>1</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1</v>
      </c>
      <c r="CH21" s="44">
        <f t="shared" si="33"/>
        <v>0</v>
      </c>
      <c r="CI21" s="44">
        <f t="shared" si="34"/>
        <v>1</v>
      </c>
      <c r="CJ21" s="44">
        <f t="shared" si="35"/>
        <v>1</v>
      </c>
      <c r="CK21" s="44">
        <f t="shared" si="36"/>
        <v>1</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xml:space="preserve">memahami tentang prubahan sosial masyarakat indonesia, </v>
      </c>
      <c r="DH21" s="44" t="str">
        <f t="shared" si="1"/>
        <v/>
      </c>
      <c r="DI21" s="44" t="str">
        <f t="shared" si="1"/>
        <v xml:space="preserve">mengenal uang dan lembaga keuangan, </v>
      </c>
      <c r="DJ21" s="44" t="str">
        <f t="shared" si="1"/>
        <v xml:space="preserve">mengerti tentang intraksi masyarakat abad 21 dan perkembangan transaksi ekonomi pada era digital, </v>
      </c>
      <c r="DK21" s="44" t="str">
        <f t="shared" si="1"/>
        <v xml:space="preserve">memahami literasi finansial,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xml:space="preserve">menerangkan tentang globalisasi dan kearifan lokal,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memahami tentang prubahan sosial masyarakat indonesia, mengenal uang dan lembaga keuangan, mengerti tentang intraksi masyarakat abad 21 dan perkembangan transaksi ekonomi pada era digital, memahami literasi finansial, </v>
      </c>
      <c r="FH21" s="44"/>
      <c r="FI21" s="44"/>
      <c r="FJ21" s="44" t="str">
        <f t="shared" si="60"/>
        <v xml:space="preserve">Aser Jude Andra membutuhkan bimbingan dalam menerangkan tentang globalisasi dan kearifan lokal,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66" customHeight="1" x14ac:dyDescent="0.25">
      <c r="A22" s="35"/>
      <c r="B22" s="38"/>
      <c r="C22" s="37">
        <v>6</v>
      </c>
      <c r="D22" s="39" t="str">
        <f>'DATA SISWA'!F15</f>
        <v>Azwan Syakhrir. D</v>
      </c>
      <c r="E22" s="41">
        <v>1</v>
      </c>
      <c r="F22" s="43">
        <v>1</v>
      </c>
      <c r="G22" s="41">
        <v>0</v>
      </c>
      <c r="H22" s="43">
        <v>1</v>
      </c>
      <c r="I22" s="41">
        <v>1</v>
      </c>
      <c r="J22" s="43">
        <v>1</v>
      </c>
      <c r="K22" s="41">
        <v>1</v>
      </c>
      <c r="L22" s="43">
        <v>1</v>
      </c>
      <c r="M22" s="41">
        <v>1</v>
      </c>
      <c r="N22" s="43">
        <v>1</v>
      </c>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memahami tentang prubahan sosial masyarakat indonesia, mengenal uang dan lembaga keuangan, mengerti tentang intraksi masyarakat abad 21 dan perkembangan transaksi ekonomi pada era digital, memahami literasi finansial, </v>
      </c>
      <c r="BD22" s="150" t="str">
        <f t="shared" si="6"/>
        <v xml:space="preserve">Azwan Syakhrir. D membutuhkan bimbingan dalam menerangkan tentang globalisasi dan kearifan lokal, </v>
      </c>
      <c r="BE22" s="35"/>
      <c r="BF22" s="44"/>
      <c r="BG22" s="44">
        <f t="shared" si="7"/>
        <v>1</v>
      </c>
      <c r="BH22" s="44">
        <f t="shared" si="8"/>
        <v>1</v>
      </c>
      <c r="BI22" s="44">
        <f t="shared" si="9"/>
        <v>1</v>
      </c>
      <c r="BJ22" s="44">
        <f t="shared" si="10"/>
        <v>1</v>
      </c>
      <c r="BK22" s="44">
        <f t="shared" si="11"/>
        <v>1</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1</v>
      </c>
      <c r="CH22" s="44">
        <f t="shared" si="33"/>
        <v>0</v>
      </c>
      <c r="CI22" s="44">
        <f t="shared" si="34"/>
        <v>1</v>
      </c>
      <c r="CJ22" s="44">
        <f t="shared" si="35"/>
        <v>1</v>
      </c>
      <c r="CK22" s="44">
        <f t="shared" si="36"/>
        <v>1</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xml:space="preserve">memahami tentang prubahan sosial masyarakat indonesia, </v>
      </c>
      <c r="DH22" s="44" t="str">
        <f t="shared" si="1"/>
        <v/>
      </c>
      <c r="DI22" s="44" t="str">
        <f t="shared" si="1"/>
        <v xml:space="preserve">mengenal uang dan lembaga keuangan, </v>
      </c>
      <c r="DJ22" s="44" t="str">
        <f t="shared" si="1"/>
        <v xml:space="preserve">mengerti tentang intraksi masyarakat abad 21 dan perkembangan transaksi ekonomi pada era digital, </v>
      </c>
      <c r="DK22" s="44" t="str">
        <f t="shared" si="1"/>
        <v xml:space="preserve">memahami literasi finansial,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xml:space="preserve">menerangkan tentang globalisasi dan kearifan lokal,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memahami tentang prubahan sosial masyarakat indonesia, mengenal uang dan lembaga keuangan, mengerti tentang intraksi masyarakat abad 21 dan perkembangan transaksi ekonomi pada era digital, memahami literasi finansial, </v>
      </c>
      <c r="FH22" s="44"/>
      <c r="FI22" s="44"/>
      <c r="FJ22" s="44" t="str">
        <f t="shared" si="60"/>
        <v xml:space="preserve">Azwan Syakhrir. D membutuhkan bimbingan dalam menerangkan tentang globalisasi dan kearifan lokal,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80.25" customHeight="1" x14ac:dyDescent="0.25">
      <c r="A23" s="35"/>
      <c r="B23" s="38"/>
      <c r="C23" s="37">
        <v>7</v>
      </c>
      <c r="D23" s="39" t="str">
        <f>'DATA SISWA'!F16</f>
        <v>Bayu Kurniawan</v>
      </c>
      <c r="E23" s="41">
        <v>0</v>
      </c>
      <c r="F23" s="43">
        <v>1</v>
      </c>
      <c r="G23" s="41">
        <v>0</v>
      </c>
      <c r="H23" s="43">
        <v>1</v>
      </c>
      <c r="I23" s="41">
        <v>1</v>
      </c>
      <c r="J23" s="43">
        <v>1</v>
      </c>
      <c r="K23" s="41">
        <v>1</v>
      </c>
      <c r="L23" s="43">
        <v>1</v>
      </c>
      <c r="M23" s="41">
        <v>1</v>
      </c>
      <c r="N23" s="43">
        <v>1</v>
      </c>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mengenal uang dan lembaga keuangan, mengerti tentang intraksi masyarakat abad 21 dan perkembangan transaksi ekonomi pada era digital, memahami literasi finansial, </v>
      </c>
      <c r="BD23" s="150" t="str">
        <f t="shared" si="6"/>
        <v xml:space="preserve">Bayu Kurniawan membutuhkan bimbingan dalam memahami tentang prubahan sosial masyarakat indonesia, menerangkan tentang globalisasi dan kearifan lokal, </v>
      </c>
      <c r="BE23" s="35"/>
      <c r="BF23" s="44"/>
      <c r="BG23" s="44">
        <f t="shared" si="7"/>
        <v>1</v>
      </c>
      <c r="BH23" s="44">
        <f t="shared" si="8"/>
        <v>1</v>
      </c>
      <c r="BI23" s="44">
        <f t="shared" si="9"/>
        <v>1</v>
      </c>
      <c r="BJ23" s="44">
        <f t="shared" si="10"/>
        <v>1</v>
      </c>
      <c r="BK23" s="44">
        <f t="shared" si="11"/>
        <v>1</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1</v>
      </c>
      <c r="CJ23" s="44">
        <f t="shared" si="35"/>
        <v>1</v>
      </c>
      <c r="CK23" s="44">
        <f t="shared" si="36"/>
        <v>1</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xml:space="preserve">mengenal uang dan lembaga keuangan, </v>
      </c>
      <c r="DJ23" s="44" t="str">
        <f t="shared" si="1"/>
        <v xml:space="preserve">mengerti tentang intraksi masyarakat abad 21 dan perkembangan transaksi ekonomi pada era digital, </v>
      </c>
      <c r="DK23" s="44" t="str">
        <f t="shared" si="1"/>
        <v xml:space="preserve">memahami literasi finansial,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xml:space="preserve">memahami tentang prubahan sosial masyarakat indonesia, </v>
      </c>
      <c r="EH23" s="44" t="str">
        <f t="shared" si="3"/>
        <v xml:space="preserve">menerangkan tentang globalisasi dan kearifan lokal,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mengenal uang dan lembaga keuangan, mengerti tentang intraksi masyarakat abad 21 dan perkembangan transaksi ekonomi pada era digital, memahami literasi finansial, </v>
      </c>
      <c r="FH23" s="44"/>
      <c r="FI23" s="44"/>
      <c r="FJ23" s="44" t="str">
        <f t="shared" si="60"/>
        <v xml:space="preserve">Bayu Kurniawan membutuhkan bimbingan dalam memahami tentang prubahan sosial masyarakat indonesia, menerangkan tentang globalisasi dan kearifan lokal,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96.6" x14ac:dyDescent="0.25">
      <c r="A24" s="35"/>
      <c r="B24" s="38"/>
      <c r="C24" s="37">
        <v>8</v>
      </c>
      <c r="D24" s="39" t="str">
        <f>'DATA SISWA'!F17</f>
        <v>Bintang Harif .R</v>
      </c>
      <c r="E24" s="41">
        <v>0</v>
      </c>
      <c r="F24" s="43">
        <v>1</v>
      </c>
      <c r="G24" s="41">
        <v>0</v>
      </c>
      <c r="H24" s="43">
        <v>1</v>
      </c>
      <c r="I24" s="41">
        <v>1</v>
      </c>
      <c r="J24" s="43">
        <v>1</v>
      </c>
      <c r="K24" s="41">
        <v>1</v>
      </c>
      <c r="L24" s="43">
        <v>1</v>
      </c>
      <c r="M24" s="41">
        <v>1</v>
      </c>
      <c r="N24" s="43">
        <v>1</v>
      </c>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mengenal uang dan lembaga keuangan, mengerti tentang intraksi masyarakat abad 21 dan perkembangan transaksi ekonomi pada era digital, memahami literasi finansial, </v>
      </c>
      <c r="BD24" s="150" t="str">
        <f t="shared" si="6"/>
        <v xml:space="preserve">Bintang Harif .R membutuhkan bimbingan dalam memahami tentang prubahan sosial masyarakat indonesia, menerangkan tentang globalisasi dan kearifan lokal, </v>
      </c>
      <c r="BE24" s="35"/>
      <c r="BF24" s="44"/>
      <c r="BG24" s="44">
        <f t="shared" si="7"/>
        <v>1</v>
      </c>
      <c r="BH24" s="44">
        <f t="shared" si="8"/>
        <v>1</v>
      </c>
      <c r="BI24" s="44">
        <f t="shared" si="9"/>
        <v>1</v>
      </c>
      <c r="BJ24" s="44">
        <f t="shared" si="10"/>
        <v>1</v>
      </c>
      <c r="BK24" s="44">
        <f t="shared" si="11"/>
        <v>1</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1</v>
      </c>
      <c r="CJ24" s="44">
        <f t="shared" si="35"/>
        <v>1</v>
      </c>
      <c r="CK24" s="44">
        <f t="shared" si="36"/>
        <v>1</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xml:space="preserve">mengenal uang dan lembaga keuangan, </v>
      </c>
      <c r="DJ24" s="44" t="str">
        <f t="shared" si="1"/>
        <v xml:space="preserve">mengerti tentang intraksi masyarakat abad 21 dan perkembangan transaksi ekonomi pada era digital, </v>
      </c>
      <c r="DK24" s="44" t="str">
        <f t="shared" si="1"/>
        <v xml:space="preserve">memahami literasi finansial,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xml:space="preserve">memahami tentang prubahan sosial masyarakat indonesia, </v>
      </c>
      <c r="EH24" s="44" t="str">
        <f t="shared" si="3"/>
        <v xml:space="preserve">menerangkan tentang globalisasi dan kearifan lokal,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mengenal uang dan lembaga keuangan, mengerti tentang intraksi masyarakat abad 21 dan perkembangan transaksi ekonomi pada era digital, memahami literasi finansial, </v>
      </c>
      <c r="FH24" s="44"/>
      <c r="FI24" s="44"/>
      <c r="FJ24" s="44" t="str">
        <f t="shared" si="60"/>
        <v xml:space="preserve">Bintang Harif .R membutuhkan bimbingan dalam memahami tentang prubahan sosial masyarakat indonesia, menerangkan tentang globalisasi dan kearifan lokal,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84.75" customHeight="1" x14ac:dyDescent="0.25">
      <c r="A25" s="35"/>
      <c r="B25" s="38"/>
      <c r="C25" s="37">
        <v>9</v>
      </c>
      <c r="D25" s="39" t="str">
        <f>'DATA SISWA'!F18</f>
        <v>Daffa Arya Arrozaq</v>
      </c>
      <c r="E25" s="41">
        <v>1</v>
      </c>
      <c r="F25" s="43">
        <v>1</v>
      </c>
      <c r="G25" s="41">
        <v>0</v>
      </c>
      <c r="H25" s="43">
        <v>1</v>
      </c>
      <c r="I25" s="41">
        <v>1</v>
      </c>
      <c r="J25" s="43">
        <v>1</v>
      </c>
      <c r="K25" s="41">
        <v>1</v>
      </c>
      <c r="L25" s="43">
        <v>1</v>
      </c>
      <c r="M25" s="41">
        <v>1</v>
      </c>
      <c r="N25" s="43">
        <v>1</v>
      </c>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memahami tentang prubahan sosial masyarakat indonesia, mengenal uang dan lembaga keuangan, mengerti tentang intraksi masyarakat abad 21 dan perkembangan transaksi ekonomi pada era digital, memahami literasi finansial, </v>
      </c>
      <c r="BD25" s="150" t="str">
        <f t="shared" si="6"/>
        <v xml:space="preserve">Daffa Arya Arrozaq membutuhkan bimbingan dalam menerangkan tentang globalisasi dan kearifan lokal, </v>
      </c>
      <c r="BE25" s="35"/>
      <c r="BF25" s="44"/>
      <c r="BG25" s="44">
        <f t="shared" si="7"/>
        <v>1</v>
      </c>
      <c r="BH25" s="44">
        <f t="shared" si="8"/>
        <v>1</v>
      </c>
      <c r="BI25" s="44">
        <f t="shared" si="9"/>
        <v>1</v>
      </c>
      <c r="BJ25" s="44">
        <f t="shared" si="10"/>
        <v>1</v>
      </c>
      <c r="BK25" s="44">
        <f t="shared" si="11"/>
        <v>1</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1</v>
      </c>
      <c r="CH25" s="44">
        <f t="shared" si="33"/>
        <v>0</v>
      </c>
      <c r="CI25" s="44">
        <f t="shared" si="34"/>
        <v>1</v>
      </c>
      <c r="CJ25" s="44">
        <f t="shared" si="35"/>
        <v>1</v>
      </c>
      <c r="CK25" s="44">
        <f t="shared" si="36"/>
        <v>1</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xml:space="preserve">memahami tentang prubahan sosial masyarakat indonesia, </v>
      </c>
      <c r="DH25" s="44" t="str">
        <f t="shared" si="1"/>
        <v/>
      </c>
      <c r="DI25" s="44" t="str">
        <f t="shared" si="1"/>
        <v xml:space="preserve">mengenal uang dan lembaga keuangan, </v>
      </c>
      <c r="DJ25" s="44" t="str">
        <f t="shared" si="1"/>
        <v xml:space="preserve">mengerti tentang intraksi masyarakat abad 21 dan perkembangan transaksi ekonomi pada era digital, </v>
      </c>
      <c r="DK25" s="44" t="str">
        <f t="shared" si="1"/>
        <v xml:space="preserve">memahami literasi finansial,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xml:space="preserve">menerangkan tentang globalisasi dan kearifan lokal,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memahami tentang prubahan sosial masyarakat indonesia, mengenal uang dan lembaga keuangan, mengerti tentang intraksi masyarakat abad 21 dan perkembangan transaksi ekonomi pada era digital, memahami literasi finansial, </v>
      </c>
      <c r="FH25" s="44"/>
      <c r="FI25" s="44"/>
      <c r="FJ25" s="44" t="str">
        <f t="shared" si="60"/>
        <v xml:space="preserve">Daffa Arya Arrozaq membutuhkan bimbingan dalam menerangkan tentang globalisasi dan kearifan lokal,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93.75" customHeight="1" x14ac:dyDescent="0.25">
      <c r="A26" s="35"/>
      <c r="B26" s="38"/>
      <c r="C26" s="37">
        <v>10</v>
      </c>
      <c r="D26" s="39" t="str">
        <f>'DATA SISWA'!F19</f>
        <v>Giovanni</v>
      </c>
      <c r="E26" s="41">
        <v>1</v>
      </c>
      <c r="F26" s="43">
        <v>1</v>
      </c>
      <c r="G26" s="41">
        <v>0</v>
      </c>
      <c r="H26" s="43">
        <v>1</v>
      </c>
      <c r="I26" s="41">
        <v>1</v>
      </c>
      <c r="J26" s="43">
        <v>1</v>
      </c>
      <c r="K26" s="41">
        <v>1</v>
      </c>
      <c r="L26" s="43">
        <v>1</v>
      </c>
      <c r="M26" s="41">
        <v>1</v>
      </c>
      <c r="N26" s="43">
        <v>1</v>
      </c>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memahami tentang prubahan sosial masyarakat indonesia, mengenal uang dan lembaga keuangan, mengerti tentang intraksi masyarakat abad 21 dan perkembangan transaksi ekonomi pada era digital, memahami literasi finansial, </v>
      </c>
      <c r="BD26" s="150" t="str">
        <f t="shared" si="6"/>
        <v xml:space="preserve">Giovanni membutuhkan bimbingan dalam menerangkan tentang globalisasi dan kearifan lokal, </v>
      </c>
      <c r="BE26" s="35"/>
      <c r="BF26" s="44"/>
      <c r="BG26" s="44">
        <f t="shared" si="7"/>
        <v>1</v>
      </c>
      <c r="BH26" s="44">
        <f t="shared" si="8"/>
        <v>1</v>
      </c>
      <c r="BI26" s="44">
        <f t="shared" si="9"/>
        <v>1</v>
      </c>
      <c r="BJ26" s="44">
        <f t="shared" si="10"/>
        <v>1</v>
      </c>
      <c r="BK26" s="44">
        <f t="shared" si="11"/>
        <v>1</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1</v>
      </c>
      <c r="CH26" s="44">
        <f t="shared" si="33"/>
        <v>0</v>
      </c>
      <c r="CI26" s="44">
        <f t="shared" si="34"/>
        <v>1</v>
      </c>
      <c r="CJ26" s="44">
        <f t="shared" si="35"/>
        <v>1</v>
      </c>
      <c r="CK26" s="44">
        <f t="shared" si="36"/>
        <v>1</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xml:space="preserve">memahami tentang prubahan sosial masyarakat indonesia, </v>
      </c>
      <c r="DH26" s="44" t="str">
        <f t="shared" si="1"/>
        <v/>
      </c>
      <c r="DI26" s="44" t="str">
        <f t="shared" si="1"/>
        <v xml:space="preserve">mengenal uang dan lembaga keuangan, </v>
      </c>
      <c r="DJ26" s="44" t="str">
        <f t="shared" si="1"/>
        <v xml:space="preserve">mengerti tentang intraksi masyarakat abad 21 dan perkembangan transaksi ekonomi pada era digital, </v>
      </c>
      <c r="DK26" s="44" t="str">
        <f t="shared" si="1"/>
        <v xml:space="preserve">memahami literasi finansial,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xml:space="preserve">menerangkan tentang globalisasi dan kearifan lokal,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memahami tentang prubahan sosial masyarakat indonesia, mengenal uang dan lembaga keuangan, mengerti tentang intraksi masyarakat abad 21 dan perkembangan transaksi ekonomi pada era digital, memahami literasi finansial, </v>
      </c>
      <c r="FH26" s="44"/>
      <c r="FI26" s="44"/>
      <c r="FJ26" s="44" t="str">
        <f t="shared" si="60"/>
        <v xml:space="preserve">Giovanni membutuhkan bimbingan dalam menerangkan tentang globalisasi dan kearifan lokal,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80.25" customHeight="1" x14ac:dyDescent="0.25">
      <c r="A27" s="35"/>
      <c r="B27" s="38"/>
      <c r="C27" s="37">
        <v>11</v>
      </c>
      <c r="D27" s="39" t="str">
        <f>'DATA SISWA'!F20</f>
        <v>Hafny Nindytia. F</v>
      </c>
      <c r="E27" s="41">
        <v>1</v>
      </c>
      <c r="F27" s="43">
        <v>1</v>
      </c>
      <c r="G27" s="41">
        <v>0</v>
      </c>
      <c r="H27" s="43">
        <v>1</v>
      </c>
      <c r="I27" s="41">
        <v>1</v>
      </c>
      <c r="J27" s="43">
        <v>1</v>
      </c>
      <c r="K27" s="41">
        <v>1</v>
      </c>
      <c r="L27" s="43">
        <v>1</v>
      </c>
      <c r="M27" s="41">
        <v>1</v>
      </c>
      <c r="N27" s="43">
        <v>1</v>
      </c>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memahami tentang prubahan sosial masyarakat indonesia, mengenal uang dan lembaga keuangan, mengerti tentang intraksi masyarakat abad 21 dan perkembangan transaksi ekonomi pada era digital, memahami literasi finansial, </v>
      </c>
      <c r="BD27" s="150" t="str">
        <f t="shared" si="6"/>
        <v xml:space="preserve">Hafny Nindytia. F membutuhkan bimbingan dalam menerangkan tentang globalisasi dan kearifan lokal, </v>
      </c>
      <c r="BE27" s="35"/>
      <c r="BF27" s="44"/>
      <c r="BG27" s="44">
        <f t="shared" si="7"/>
        <v>1</v>
      </c>
      <c r="BH27" s="44">
        <f t="shared" si="8"/>
        <v>1</v>
      </c>
      <c r="BI27" s="44">
        <f t="shared" si="9"/>
        <v>1</v>
      </c>
      <c r="BJ27" s="44">
        <f t="shared" si="10"/>
        <v>1</v>
      </c>
      <c r="BK27" s="44">
        <f t="shared" si="11"/>
        <v>1</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1</v>
      </c>
      <c r="CH27" s="44">
        <f t="shared" si="33"/>
        <v>0</v>
      </c>
      <c r="CI27" s="44">
        <f t="shared" si="34"/>
        <v>1</v>
      </c>
      <c r="CJ27" s="44">
        <f t="shared" si="35"/>
        <v>1</v>
      </c>
      <c r="CK27" s="44">
        <f t="shared" si="36"/>
        <v>1</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xml:space="preserve">memahami tentang prubahan sosial masyarakat indonesia, </v>
      </c>
      <c r="DH27" s="44" t="str">
        <f t="shared" si="1"/>
        <v/>
      </c>
      <c r="DI27" s="44" t="str">
        <f t="shared" si="1"/>
        <v xml:space="preserve">mengenal uang dan lembaga keuangan, </v>
      </c>
      <c r="DJ27" s="44" t="str">
        <f t="shared" si="1"/>
        <v xml:space="preserve">mengerti tentang intraksi masyarakat abad 21 dan perkembangan transaksi ekonomi pada era digital, </v>
      </c>
      <c r="DK27" s="44" t="str">
        <f t="shared" si="1"/>
        <v xml:space="preserve">memahami literasi finansial,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xml:space="preserve">menerangkan tentang globalisasi dan kearifan lokal,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memahami tentang prubahan sosial masyarakat indonesia, mengenal uang dan lembaga keuangan, mengerti tentang intraksi masyarakat abad 21 dan perkembangan transaksi ekonomi pada era digital, memahami literasi finansial, </v>
      </c>
      <c r="FH27" s="44"/>
      <c r="FI27" s="44"/>
      <c r="FJ27" s="44" t="str">
        <f t="shared" si="60"/>
        <v xml:space="preserve">Hafny Nindytia. F membutuhkan bimbingan dalam menerangkan tentang globalisasi dan kearifan lokal,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77.25" customHeight="1" x14ac:dyDescent="0.25">
      <c r="A28" s="35"/>
      <c r="B28" s="38"/>
      <c r="C28" s="37">
        <v>12</v>
      </c>
      <c r="D28" s="39" t="str">
        <f>'DATA SISWA'!F21</f>
        <v>Ilham Apriyan Saputra</v>
      </c>
      <c r="E28" s="41">
        <v>0</v>
      </c>
      <c r="F28" s="43">
        <v>1</v>
      </c>
      <c r="G28" s="41">
        <v>0</v>
      </c>
      <c r="H28" s="43">
        <v>1</v>
      </c>
      <c r="I28" s="41">
        <v>1</v>
      </c>
      <c r="J28" s="43">
        <v>1</v>
      </c>
      <c r="K28" s="41">
        <v>1</v>
      </c>
      <c r="L28" s="43">
        <v>1</v>
      </c>
      <c r="M28" s="41">
        <v>1</v>
      </c>
      <c r="N28" s="43">
        <v>1</v>
      </c>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mengenal uang dan lembaga keuangan, mengerti tentang intraksi masyarakat abad 21 dan perkembangan transaksi ekonomi pada era digital, memahami literasi finansial, </v>
      </c>
      <c r="BD28" s="150" t="str">
        <f t="shared" si="6"/>
        <v xml:space="preserve">Ilham Apriyan Saputra membutuhkan bimbingan dalam memahami tentang prubahan sosial masyarakat indonesia, menerangkan tentang globalisasi dan kearifan lokal, </v>
      </c>
      <c r="BE28" s="35"/>
      <c r="BF28" s="44"/>
      <c r="BG28" s="44">
        <f t="shared" si="7"/>
        <v>1</v>
      </c>
      <c r="BH28" s="44">
        <f t="shared" si="8"/>
        <v>1</v>
      </c>
      <c r="BI28" s="44">
        <f t="shared" si="9"/>
        <v>1</v>
      </c>
      <c r="BJ28" s="44">
        <f t="shared" si="10"/>
        <v>1</v>
      </c>
      <c r="BK28" s="44">
        <f t="shared" si="11"/>
        <v>1</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1</v>
      </c>
      <c r="CJ28" s="44">
        <f t="shared" si="35"/>
        <v>1</v>
      </c>
      <c r="CK28" s="44">
        <f t="shared" si="36"/>
        <v>1</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xml:space="preserve">mengenal uang dan lembaga keuangan, </v>
      </c>
      <c r="DJ28" s="44" t="str">
        <f t="shared" si="57"/>
        <v xml:space="preserve">mengerti tentang intraksi masyarakat abad 21 dan perkembangan transaksi ekonomi pada era digital, </v>
      </c>
      <c r="DK28" s="44" t="str">
        <f t="shared" si="57"/>
        <v xml:space="preserve">memahami literasi finansial,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xml:space="preserve">memahami tentang prubahan sosial masyarakat indonesia, </v>
      </c>
      <c r="EH28" s="44" t="str">
        <f t="shared" si="58"/>
        <v xml:space="preserve">menerangkan tentang globalisasi dan kearifan lokal,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mengenal uang dan lembaga keuangan, mengerti tentang intraksi masyarakat abad 21 dan perkembangan transaksi ekonomi pada era digital, memahami literasi finansial, </v>
      </c>
      <c r="FH28" s="44"/>
      <c r="FI28" s="44"/>
      <c r="FJ28" s="44" t="str">
        <f t="shared" si="60"/>
        <v xml:space="preserve">Ilham Apriyan Saputra membutuhkan bimbingan dalam memahami tentang prubahan sosial masyarakat indonesia, menerangkan tentang globalisasi dan kearifan lokal,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84" customHeight="1" x14ac:dyDescent="0.25">
      <c r="A29" s="35"/>
      <c r="B29" s="38"/>
      <c r="C29" s="37">
        <v>13</v>
      </c>
      <c r="D29" s="39" t="str">
        <f>'DATA SISWA'!F22</f>
        <v>M. Aryo Galuh</v>
      </c>
      <c r="E29" s="41">
        <v>0</v>
      </c>
      <c r="F29" s="43">
        <v>1</v>
      </c>
      <c r="G29" s="41">
        <v>0</v>
      </c>
      <c r="H29" s="43">
        <v>1</v>
      </c>
      <c r="I29" s="41">
        <v>1</v>
      </c>
      <c r="J29" s="43">
        <v>1</v>
      </c>
      <c r="K29" s="41">
        <v>1</v>
      </c>
      <c r="L29" s="43">
        <v>1</v>
      </c>
      <c r="M29" s="41">
        <v>1</v>
      </c>
      <c r="N29" s="43">
        <v>1</v>
      </c>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mengenal uang dan lembaga keuangan, mengerti tentang intraksi masyarakat abad 21 dan perkembangan transaksi ekonomi pada era digital, memahami literasi finansial, </v>
      </c>
      <c r="BD29" s="150" t="str">
        <f t="shared" si="6"/>
        <v xml:space="preserve">M. Aryo Galuh membutuhkan bimbingan dalam memahami tentang prubahan sosial masyarakat indonesia, menerangkan tentang globalisasi dan kearifan lokal, </v>
      </c>
      <c r="BE29" s="35"/>
      <c r="BF29" s="44"/>
      <c r="BG29" s="44">
        <f t="shared" si="7"/>
        <v>1</v>
      </c>
      <c r="BH29" s="44">
        <f t="shared" si="8"/>
        <v>1</v>
      </c>
      <c r="BI29" s="44">
        <f t="shared" si="9"/>
        <v>1</v>
      </c>
      <c r="BJ29" s="44">
        <f t="shared" si="10"/>
        <v>1</v>
      </c>
      <c r="BK29" s="44">
        <f t="shared" si="11"/>
        <v>1</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1</v>
      </c>
      <c r="CJ29" s="44">
        <f t="shared" si="35"/>
        <v>1</v>
      </c>
      <c r="CK29" s="44">
        <f t="shared" si="36"/>
        <v>1</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xml:space="preserve">mengenal uang dan lembaga keuangan, </v>
      </c>
      <c r="DJ29" s="44" t="str">
        <f t="shared" si="57"/>
        <v xml:space="preserve">mengerti tentang intraksi masyarakat abad 21 dan perkembangan transaksi ekonomi pada era digital, </v>
      </c>
      <c r="DK29" s="44" t="str">
        <f t="shared" si="57"/>
        <v xml:space="preserve">memahami literasi finansial,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xml:space="preserve">memahami tentang prubahan sosial masyarakat indonesia, </v>
      </c>
      <c r="EH29" s="44" t="str">
        <f t="shared" si="58"/>
        <v xml:space="preserve">menerangkan tentang globalisasi dan kearifan lokal,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mengenal uang dan lembaga keuangan, mengerti tentang intraksi masyarakat abad 21 dan perkembangan transaksi ekonomi pada era digital, memahami literasi finansial, </v>
      </c>
      <c r="FH29" s="44"/>
      <c r="FI29" s="44"/>
      <c r="FJ29" s="44" t="str">
        <f t="shared" si="60"/>
        <v xml:space="preserve">M. Aryo Galuh membutuhkan bimbingan dalam memahami tentang prubahan sosial masyarakat indonesia, menerangkan tentang globalisasi dan kearifan lokal,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75" customHeight="1" x14ac:dyDescent="0.25">
      <c r="A30" s="35"/>
      <c r="B30" s="38"/>
      <c r="C30" s="37">
        <v>14</v>
      </c>
      <c r="D30" s="39" t="str">
        <f>'DATA SISWA'!F23</f>
        <v>M. Facri Salim</v>
      </c>
      <c r="E30" s="41">
        <v>0</v>
      </c>
      <c r="F30" s="43">
        <v>1</v>
      </c>
      <c r="G30" s="41">
        <v>0</v>
      </c>
      <c r="H30" s="43">
        <v>1</v>
      </c>
      <c r="I30" s="41">
        <v>1</v>
      </c>
      <c r="J30" s="43">
        <v>1</v>
      </c>
      <c r="K30" s="41">
        <v>1</v>
      </c>
      <c r="L30" s="43">
        <v>1</v>
      </c>
      <c r="M30" s="41">
        <v>1</v>
      </c>
      <c r="N30" s="43">
        <v>1</v>
      </c>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mengenal uang dan lembaga keuangan, mengerti tentang intraksi masyarakat abad 21 dan perkembangan transaksi ekonomi pada era digital, memahami literasi finansial, </v>
      </c>
      <c r="BD30" s="150" t="str">
        <f t="shared" si="6"/>
        <v xml:space="preserve">M. Facri Salim membutuhkan bimbingan dalam memahami tentang prubahan sosial masyarakat indonesia, menerangkan tentang globalisasi dan kearifan lokal, </v>
      </c>
      <c r="BE30" s="35"/>
      <c r="BF30" s="44"/>
      <c r="BG30" s="44">
        <f t="shared" si="7"/>
        <v>1</v>
      </c>
      <c r="BH30" s="44">
        <f t="shared" si="8"/>
        <v>1</v>
      </c>
      <c r="BI30" s="44">
        <f t="shared" si="9"/>
        <v>1</v>
      </c>
      <c r="BJ30" s="44">
        <f t="shared" si="10"/>
        <v>1</v>
      </c>
      <c r="BK30" s="44">
        <f t="shared" si="11"/>
        <v>1</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1</v>
      </c>
      <c r="CJ30" s="44">
        <f t="shared" si="35"/>
        <v>1</v>
      </c>
      <c r="CK30" s="44">
        <f t="shared" si="36"/>
        <v>1</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xml:space="preserve">mengenal uang dan lembaga keuangan, </v>
      </c>
      <c r="DJ30" s="44" t="str">
        <f t="shared" si="57"/>
        <v xml:space="preserve">mengerti tentang intraksi masyarakat abad 21 dan perkembangan transaksi ekonomi pada era digital, </v>
      </c>
      <c r="DK30" s="44" t="str">
        <f t="shared" si="57"/>
        <v xml:space="preserve">memahami literasi finansial,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xml:space="preserve">memahami tentang prubahan sosial masyarakat indonesia, </v>
      </c>
      <c r="EH30" s="44" t="str">
        <f t="shared" si="58"/>
        <v xml:space="preserve">menerangkan tentang globalisasi dan kearifan lokal,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mengenal uang dan lembaga keuangan, mengerti tentang intraksi masyarakat abad 21 dan perkembangan transaksi ekonomi pada era digital, memahami literasi finansial, </v>
      </c>
      <c r="FH30" s="44"/>
      <c r="FI30" s="44"/>
      <c r="FJ30" s="44" t="str">
        <f t="shared" si="60"/>
        <v xml:space="preserve">M. Facri Salim membutuhkan bimbingan dalam memahami tentang prubahan sosial masyarakat indonesia, menerangkan tentang globalisasi dan kearifan lokal,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79.5" customHeight="1" x14ac:dyDescent="0.25">
      <c r="A31" s="35"/>
      <c r="B31" s="38"/>
      <c r="C31" s="37">
        <v>15</v>
      </c>
      <c r="D31" s="39" t="str">
        <f>'DATA SISWA'!F24</f>
        <v>Ghaitsya Ataya Haura Riedy</v>
      </c>
      <c r="E31" s="41">
        <v>0</v>
      </c>
      <c r="F31" s="43">
        <v>1</v>
      </c>
      <c r="G31" s="41">
        <v>0</v>
      </c>
      <c r="H31" s="43">
        <v>1</v>
      </c>
      <c r="I31" s="41">
        <v>1</v>
      </c>
      <c r="J31" s="43">
        <v>1</v>
      </c>
      <c r="K31" s="41">
        <v>1</v>
      </c>
      <c r="L31" s="43">
        <v>1</v>
      </c>
      <c r="M31" s="41">
        <v>1</v>
      </c>
      <c r="N31" s="43">
        <v>1</v>
      </c>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mengenal uang dan lembaga keuangan, mengerti tentang intraksi masyarakat abad 21 dan perkembangan transaksi ekonomi pada era digital, memahami literasi finansial, </v>
      </c>
      <c r="BD31" s="150" t="str">
        <f t="shared" si="6"/>
        <v xml:space="preserve">Ghaitsya Ataya Haura Riedy membutuhkan bimbingan dalam memahami tentang prubahan sosial masyarakat indonesia, menerangkan tentang globalisasi dan kearifan lokal, </v>
      </c>
      <c r="BE31" s="35"/>
      <c r="BF31" s="44"/>
      <c r="BG31" s="44">
        <f t="shared" si="7"/>
        <v>1</v>
      </c>
      <c r="BH31" s="44">
        <f t="shared" si="8"/>
        <v>1</v>
      </c>
      <c r="BI31" s="44">
        <f t="shared" si="9"/>
        <v>1</v>
      </c>
      <c r="BJ31" s="44">
        <f t="shared" si="10"/>
        <v>1</v>
      </c>
      <c r="BK31" s="44">
        <f t="shared" si="11"/>
        <v>1</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1</v>
      </c>
      <c r="CJ31" s="44">
        <f t="shared" si="35"/>
        <v>1</v>
      </c>
      <c r="CK31" s="44">
        <f t="shared" si="36"/>
        <v>1</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xml:space="preserve">mengenal uang dan lembaga keuangan, </v>
      </c>
      <c r="DJ31" s="44" t="str">
        <f t="shared" si="57"/>
        <v xml:space="preserve">mengerti tentang intraksi masyarakat abad 21 dan perkembangan transaksi ekonomi pada era digital, </v>
      </c>
      <c r="DK31" s="44" t="str">
        <f t="shared" si="57"/>
        <v xml:space="preserve">memahami literasi finansial,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xml:space="preserve">memahami tentang prubahan sosial masyarakat indonesia, </v>
      </c>
      <c r="EH31" s="44" t="str">
        <f t="shared" si="58"/>
        <v xml:space="preserve">menerangkan tentang globalisasi dan kearifan lokal,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mengenal uang dan lembaga keuangan, mengerti tentang intraksi masyarakat abad 21 dan perkembangan transaksi ekonomi pada era digital, memahami literasi finansial, </v>
      </c>
      <c r="FH31" s="44"/>
      <c r="FI31" s="44"/>
      <c r="FJ31" s="44" t="str">
        <f t="shared" si="60"/>
        <v xml:space="preserve">Ghaitsya Ataya Haura Riedy membutuhkan bimbingan dalam memahami tentang prubahan sosial masyarakat indonesia, menerangkan tentang globalisasi dan kearifan lokal,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78.75" customHeight="1" x14ac:dyDescent="0.25">
      <c r="A32" s="35"/>
      <c r="B32" s="38"/>
      <c r="C32" s="37">
        <v>16</v>
      </c>
      <c r="D32" s="39" t="str">
        <f>'DATA SISWA'!F25</f>
        <v>Muhammad Hamdani. D</v>
      </c>
      <c r="E32" s="41">
        <v>0</v>
      </c>
      <c r="F32" s="43">
        <v>1</v>
      </c>
      <c r="G32" s="41">
        <v>0</v>
      </c>
      <c r="H32" s="43">
        <v>1</v>
      </c>
      <c r="I32" s="41">
        <v>1</v>
      </c>
      <c r="J32" s="43">
        <v>1</v>
      </c>
      <c r="K32" s="41">
        <v>1</v>
      </c>
      <c r="L32" s="43">
        <v>1</v>
      </c>
      <c r="M32" s="41">
        <v>1</v>
      </c>
      <c r="N32" s="43">
        <v>1</v>
      </c>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mengenal uang dan lembaga keuangan, mengerti tentang intraksi masyarakat abad 21 dan perkembangan transaksi ekonomi pada era digital, memahami literasi finansial, </v>
      </c>
      <c r="BD32" s="150" t="str">
        <f t="shared" si="6"/>
        <v xml:space="preserve">Muhammad Hamdani. D membutuhkan bimbingan dalam memahami tentang prubahan sosial masyarakat indonesia, menerangkan tentang globalisasi dan kearifan lokal, </v>
      </c>
      <c r="BE32" s="35"/>
      <c r="BF32" s="44"/>
      <c r="BG32" s="44">
        <f t="shared" si="7"/>
        <v>1</v>
      </c>
      <c r="BH32" s="44">
        <f t="shared" si="8"/>
        <v>1</v>
      </c>
      <c r="BI32" s="44">
        <f t="shared" si="9"/>
        <v>1</v>
      </c>
      <c r="BJ32" s="44">
        <f t="shared" si="10"/>
        <v>1</v>
      </c>
      <c r="BK32" s="44">
        <f t="shared" si="11"/>
        <v>1</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1</v>
      </c>
      <c r="CJ32" s="44">
        <f t="shared" si="35"/>
        <v>1</v>
      </c>
      <c r="CK32" s="44">
        <f t="shared" si="36"/>
        <v>1</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xml:space="preserve">mengenal uang dan lembaga keuangan, </v>
      </c>
      <c r="DJ32" s="44" t="str">
        <f t="shared" si="57"/>
        <v xml:space="preserve">mengerti tentang intraksi masyarakat abad 21 dan perkembangan transaksi ekonomi pada era digital, </v>
      </c>
      <c r="DK32" s="44" t="str">
        <f t="shared" si="57"/>
        <v xml:space="preserve">memahami literasi finansial,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xml:space="preserve">memahami tentang prubahan sosial masyarakat indonesia, </v>
      </c>
      <c r="EH32" s="44" t="str">
        <f t="shared" si="58"/>
        <v xml:space="preserve">menerangkan tentang globalisasi dan kearifan lokal,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mengenal uang dan lembaga keuangan, mengerti tentang intraksi masyarakat abad 21 dan perkembangan transaksi ekonomi pada era digital, memahami literasi finansial, </v>
      </c>
      <c r="FH32" s="44"/>
      <c r="FI32" s="44"/>
      <c r="FJ32" s="44" t="str">
        <f t="shared" si="60"/>
        <v xml:space="preserve">Muhammad Hamdani. D membutuhkan bimbingan dalam memahami tentang prubahan sosial masyarakat indonesia, menerangkan tentang globalisasi dan kearifan lokal,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78" customHeight="1" x14ac:dyDescent="0.25">
      <c r="A33" s="35"/>
      <c r="B33" s="38"/>
      <c r="C33" s="37">
        <v>17</v>
      </c>
      <c r="D33" s="39" t="str">
        <f>'DATA SISWA'!F26</f>
        <v>Muhammad Rasyid</v>
      </c>
      <c r="E33" s="41">
        <v>0</v>
      </c>
      <c r="F33" s="43">
        <v>1</v>
      </c>
      <c r="G33" s="41">
        <v>0</v>
      </c>
      <c r="H33" s="43">
        <v>1</v>
      </c>
      <c r="I33" s="41">
        <v>1</v>
      </c>
      <c r="J33" s="43">
        <v>1</v>
      </c>
      <c r="K33" s="41">
        <v>1</v>
      </c>
      <c r="L33" s="43">
        <v>1</v>
      </c>
      <c r="M33" s="41">
        <v>1</v>
      </c>
      <c r="N33" s="43">
        <v>1</v>
      </c>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mengenal uang dan lembaga keuangan, mengerti tentang intraksi masyarakat abad 21 dan perkembangan transaksi ekonomi pada era digital, memahami literasi finansial, </v>
      </c>
      <c r="BD33" s="150" t="str">
        <f t="shared" si="6"/>
        <v xml:space="preserve">Muhammad Rasyid membutuhkan bimbingan dalam memahami tentang prubahan sosial masyarakat indonesia, menerangkan tentang globalisasi dan kearifan lokal, </v>
      </c>
      <c r="BE33" s="35"/>
      <c r="BF33" s="44"/>
      <c r="BG33" s="44">
        <f t="shared" si="7"/>
        <v>1</v>
      </c>
      <c r="BH33" s="44">
        <f t="shared" si="8"/>
        <v>1</v>
      </c>
      <c r="BI33" s="44">
        <f t="shared" si="9"/>
        <v>1</v>
      </c>
      <c r="BJ33" s="44">
        <f t="shared" si="10"/>
        <v>1</v>
      </c>
      <c r="BK33" s="44">
        <f t="shared" si="11"/>
        <v>1</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1</v>
      </c>
      <c r="CJ33" s="44">
        <f t="shared" si="35"/>
        <v>1</v>
      </c>
      <c r="CK33" s="44">
        <f t="shared" si="36"/>
        <v>1</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xml:space="preserve">mengenal uang dan lembaga keuangan, </v>
      </c>
      <c r="DJ33" s="44" t="str">
        <f t="shared" si="57"/>
        <v xml:space="preserve">mengerti tentang intraksi masyarakat abad 21 dan perkembangan transaksi ekonomi pada era digital, </v>
      </c>
      <c r="DK33" s="44" t="str">
        <f t="shared" si="57"/>
        <v xml:space="preserve">memahami literasi finansial,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xml:space="preserve">memahami tentang prubahan sosial masyarakat indonesia, </v>
      </c>
      <c r="EH33" s="44" t="str">
        <f t="shared" si="58"/>
        <v xml:space="preserve">menerangkan tentang globalisasi dan kearifan lokal,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mengenal uang dan lembaga keuangan, mengerti tentang intraksi masyarakat abad 21 dan perkembangan transaksi ekonomi pada era digital, memahami literasi finansial, </v>
      </c>
      <c r="FH33" s="44"/>
      <c r="FI33" s="44"/>
      <c r="FJ33" s="44" t="str">
        <f t="shared" si="60"/>
        <v xml:space="preserve">Muhammad Rasyid membutuhkan bimbingan dalam memahami tentang prubahan sosial masyarakat indonesia, menerangkan tentang globalisasi dan kearifan lokal,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87" customHeight="1" x14ac:dyDescent="0.25">
      <c r="A34" s="35"/>
      <c r="B34" s="38"/>
      <c r="C34" s="37">
        <v>18</v>
      </c>
      <c r="D34" s="39" t="str">
        <f>'DATA SISWA'!F27</f>
        <v>Raja Arhavis Moralis Akbar</v>
      </c>
      <c r="E34" s="41">
        <v>1</v>
      </c>
      <c r="F34" s="43">
        <v>1</v>
      </c>
      <c r="G34" s="41">
        <v>0</v>
      </c>
      <c r="H34" s="43">
        <v>1</v>
      </c>
      <c r="I34" s="41">
        <v>1</v>
      </c>
      <c r="J34" s="43">
        <v>1</v>
      </c>
      <c r="K34" s="41">
        <v>1</v>
      </c>
      <c r="L34" s="43">
        <v>1</v>
      </c>
      <c r="M34" s="41">
        <v>1</v>
      </c>
      <c r="N34" s="43">
        <v>1</v>
      </c>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memahami tentang prubahan sosial masyarakat indonesia, mengenal uang dan lembaga keuangan, mengerti tentang intraksi masyarakat abad 21 dan perkembangan transaksi ekonomi pada era digital, memahami literasi finansial, </v>
      </c>
      <c r="BD34" s="150" t="str">
        <f t="shared" si="6"/>
        <v xml:space="preserve">Raja Arhavis Moralis Akbar membutuhkan bimbingan dalam menerangkan tentang globalisasi dan kearifan lokal, </v>
      </c>
      <c r="BE34" s="35"/>
      <c r="BF34" s="44"/>
      <c r="BG34" s="44">
        <f t="shared" si="7"/>
        <v>1</v>
      </c>
      <c r="BH34" s="44">
        <f t="shared" si="8"/>
        <v>1</v>
      </c>
      <c r="BI34" s="44">
        <f t="shared" si="9"/>
        <v>1</v>
      </c>
      <c r="BJ34" s="44">
        <f t="shared" si="10"/>
        <v>1</v>
      </c>
      <c r="BK34" s="44">
        <f t="shared" si="11"/>
        <v>1</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1</v>
      </c>
      <c r="CH34" s="44">
        <f t="shared" si="33"/>
        <v>0</v>
      </c>
      <c r="CI34" s="44">
        <f t="shared" si="34"/>
        <v>1</v>
      </c>
      <c r="CJ34" s="44">
        <f t="shared" si="35"/>
        <v>1</v>
      </c>
      <c r="CK34" s="44">
        <f t="shared" si="36"/>
        <v>1</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xml:space="preserve">memahami tentang prubahan sosial masyarakat indonesia, </v>
      </c>
      <c r="DH34" s="44" t="str">
        <f t="shared" si="57"/>
        <v/>
      </c>
      <c r="DI34" s="44" t="str">
        <f t="shared" si="57"/>
        <v xml:space="preserve">mengenal uang dan lembaga keuangan, </v>
      </c>
      <c r="DJ34" s="44" t="str">
        <f t="shared" si="57"/>
        <v xml:space="preserve">mengerti tentang intraksi masyarakat abad 21 dan perkembangan transaksi ekonomi pada era digital, </v>
      </c>
      <c r="DK34" s="44" t="str">
        <f t="shared" si="57"/>
        <v xml:space="preserve">memahami literasi finansial,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xml:space="preserve">menerangkan tentang globalisasi dan kearifan lokal,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memahami tentang prubahan sosial masyarakat indonesia, mengenal uang dan lembaga keuangan, mengerti tentang intraksi masyarakat abad 21 dan perkembangan transaksi ekonomi pada era digital, memahami literasi finansial, </v>
      </c>
      <c r="FH34" s="44"/>
      <c r="FI34" s="44"/>
      <c r="FJ34" s="44" t="str">
        <f t="shared" si="60"/>
        <v xml:space="preserve">Raja Arhavis Moralis Akbar membutuhkan bimbingan dalam menerangkan tentang globalisasi dan kearifan lokal,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96" customHeight="1" x14ac:dyDescent="0.25">
      <c r="A35" s="35"/>
      <c r="B35" s="38"/>
      <c r="C35" s="37">
        <v>19</v>
      </c>
      <c r="D35" s="39" t="str">
        <f>'DATA SISWA'!F28</f>
        <v>Revan Aljisri</v>
      </c>
      <c r="E35" s="41">
        <v>0</v>
      </c>
      <c r="F35" s="43">
        <v>1</v>
      </c>
      <c r="G35" s="41">
        <v>0</v>
      </c>
      <c r="H35" s="43">
        <v>1</v>
      </c>
      <c r="I35" s="41">
        <v>1</v>
      </c>
      <c r="J35" s="43">
        <v>1</v>
      </c>
      <c r="K35" s="41">
        <v>1</v>
      </c>
      <c r="L35" s="43">
        <v>1</v>
      </c>
      <c r="M35" s="41">
        <v>1</v>
      </c>
      <c r="N35" s="43">
        <v>1</v>
      </c>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mengenal uang dan lembaga keuangan, mengerti tentang intraksi masyarakat abad 21 dan perkembangan transaksi ekonomi pada era digital, memahami literasi finansial, </v>
      </c>
      <c r="BD35" s="150" t="str">
        <f t="shared" si="6"/>
        <v xml:space="preserve">Revan Aljisri membutuhkan bimbingan dalam memahami tentang prubahan sosial masyarakat indonesia, menerangkan tentang globalisasi dan kearifan lokal, </v>
      </c>
      <c r="BE35" s="35"/>
      <c r="BF35" s="44"/>
      <c r="BG35" s="44">
        <f t="shared" si="7"/>
        <v>1</v>
      </c>
      <c r="BH35" s="44">
        <f t="shared" si="8"/>
        <v>1</v>
      </c>
      <c r="BI35" s="44">
        <f t="shared" si="9"/>
        <v>1</v>
      </c>
      <c r="BJ35" s="44">
        <f t="shared" si="10"/>
        <v>1</v>
      </c>
      <c r="BK35" s="44">
        <f t="shared" si="11"/>
        <v>1</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1</v>
      </c>
      <c r="CJ35" s="44">
        <f t="shared" si="35"/>
        <v>1</v>
      </c>
      <c r="CK35" s="44">
        <f t="shared" si="36"/>
        <v>1</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xml:space="preserve">mengenal uang dan lembaga keuangan, </v>
      </c>
      <c r="DJ35" s="44" t="str">
        <f t="shared" si="57"/>
        <v xml:space="preserve">mengerti tentang intraksi masyarakat abad 21 dan perkembangan transaksi ekonomi pada era digital, </v>
      </c>
      <c r="DK35" s="44" t="str">
        <f t="shared" si="57"/>
        <v xml:space="preserve">memahami literasi finansial,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xml:space="preserve">memahami tentang prubahan sosial masyarakat indonesia, </v>
      </c>
      <c r="EH35" s="44" t="str">
        <f t="shared" si="58"/>
        <v xml:space="preserve">menerangkan tentang globalisasi dan kearifan lokal,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mengenal uang dan lembaga keuangan, mengerti tentang intraksi masyarakat abad 21 dan perkembangan transaksi ekonomi pada era digital, memahami literasi finansial, </v>
      </c>
      <c r="FH35" s="44"/>
      <c r="FI35" s="44"/>
      <c r="FJ35" s="44" t="str">
        <f t="shared" si="60"/>
        <v xml:space="preserve">Revan Aljisri membutuhkan bimbingan dalam memahami tentang prubahan sosial masyarakat indonesia, menerangkan tentang globalisasi dan kearifan lokal,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85.5" customHeight="1" x14ac:dyDescent="0.25">
      <c r="A36" s="35"/>
      <c r="B36" s="38"/>
      <c r="C36" s="37">
        <v>20</v>
      </c>
      <c r="D36" s="39" t="str">
        <f>'DATA SISWA'!F29</f>
        <v>Shakira Ramadhani</v>
      </c>
      <c r="E36" s="41">
        <v>0</v>
      </c>
      <c r="F36" s="43">
        <v>1</v>
      </c>
      <c r="G36" s="41">
        <v>0</v>
      </c>
      <c r="H36" s="43">
        <v>1</v>
      </c>
      <c r="I36" s="41">
        <v>1</v>
      </c>
      <c r="J36" s="43">
        <v>1</v>
      </c>
      <c r="K36" s="41">
        <v>1</v>
      </c>
      <c r="L36" s="43">
        <v>1</v>
      </c>
      <c r="M36" s="41">
        <v>1</v>
      </c>
      <c r="N36" s="43">
        <v>1</v>
      </c>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mengenal uang dan lembaga keuangan, mengerti tentang intraksi masyarakat abad 21 dan perkembangan transaksi ekonomi pada era digital, memahami literasi finansial, </v>
      </c>
      <c r="BD36" s="150" t="str">
        <f t="shared" si="6"/>
        <v xml:space="preserve">Shakira Ramadhani membutuhkan bimbingan dalam memahami tentang prubahan sosial masyarakat indonesia, menerangkan tentang globalisasi dan kearifan lokal, </v>
      </c>
      <c r="BE36" s="35"/>
      <c r="BF36" s="44"/>
      <c r="BG36" s="44">
        <f t="shared" si="7"/>
        <v>1</v>
      </c>
      <c r="BH36" s="44">
        <f t="shared" si="8"/>
        <v>1</v>
      </c>
      <c r="BI36" s="44">
        <f t="shared" si="9"/>
        <v>1</v>
      </c>
      <c r="BJ36" s="44">
        <f t="shared" si="10"/>
        <v>1</v>
      </c>
      <c r="BK36" s="44">
        <f t="shared" si="11"/>
        <v>1</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1</v>
      </c>
      <c r="CJ36" s="44">
        <f t="shared" si="35"/>
        <v>1</v>
      </c>
      <c r="CK36" s="44">
        <f t="shared" si="36"/>
        <v>1</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xml:space="preserve">mengenal uang dan lembaga keuangan, </v>
      </c>
      <c r="DJ36" s="44" t="str">
        <f t="shared" si="57"/>
        <v xml:space="preserve">mengerti tentang intraksi masyarakat abad 21 dan perkembangan transaksi ekonomi pada era digital, </v>
      </c>
      <c r="DK36" s="44" t="str">
        <f t="shared" si="57"/>
        <v xml:space="preserve">memahami literasi finansial,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xml:space="preserve">memahami tentang prubahan sosial masyarakat indonesia, </v>
      </c>
      <c r="EH36" s="44" t="str">
        <f t="shared" si="58"/>
        <v xml:space="preserve">menerangkan tentang globalisasi dan kearifan lokal,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mengenal uang dan lembaga keuangan, mengerti tentang intraksi masyarakat abad 21 dan perkembangan transaksi ekonomi pada era digital, memahami literasi finansial, </v>
      </c>
      <c r="FH36" s="44"/>
      <c r="FI36" s="44"/>
      <c r="FJ36" s="44" t="str">
        <f t="shared" si="60"/>
        <v xml:space="preserve">Shakira Ramadhani membutuhkan bimbingan dalam memahami tentang prubahan sosial masyarakat indonesia, menerangkan tentang globalisasi dan kearifan lokal,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81" customHeight="1" x14ac:dyDescent="0.25">
      <c r="A37" s="35"/>
      <c r="B37" s="38"/>
      <c r="C37" s="37">
        <v>21</v>
      </c>
      <c r="D37" s="39" t="str">
        <f>'DATA SISWA'!F30</f>
        <v>Zafif Al Syathir</v>
      </c>
      <c r="E37" s="41">
        <v>0</v>
      </c>
      <c r="F37" s="43">
        <v>1</v>
      </c>
      <c r="G37" s="41">
        <v>0</v>
      </c>
      <c r="H37" s="43">
        <v>1</v>
      </c>
      <c r="I37" s="41">
        <v>1</v>
      </c>
      <c r="J37" s="43">
        <v>1</v>
      </c>
      <c r="K37" s="41">
        <v>1</v>
      </c>
      <c r="L37" s="43">
        <v>1</v>
      </c>
      <c r="M37" s="41">
        <v>1</v>
      </c>
      <c r="N37" s="43">
        <v>1</v>
      </c>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mengenal uang dan lembaga keuangan, mengerti tentang intraksi masyarakat abad 21 dan perkembangan transaksi ekonomi pada era digital, memahami literasi finansial, </v>
      </c>
      <c r="BD37" s="150" t="str">
        <f t="shared" si="6"/>
        <v xml:space="preserve">Zafif Al Syathir membutuhkan bimbingan dalam memahami tentang prubahan sosial masyarakat indonesia, menerangkan tentang globalisasi dan kearifan lokal, </v>
      </c>
      <c r="BE37" s="35"/>
      <c r="BF37" s="44"/>
      <c r="BG37" s="44">
        <f t="shared" si="7"/>
        <v>1</v>
      </c>
      <c r="BH37" s="44">
        <f t="shared" si="8"/>
        <v>1</v>
      </c>
      <c r="BI37" s="44">
        <f t="shared" si="9"/>
        <v>1</v>
      </c>
      <c r="BJ37" s="44">
        <f t="shared" si="10"/>
        <v>1</v>
      </c>
      <c r="BK37" s="44">
        <f t="shared" si="11"/>
        <v>1</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1</v>
      </c>
      <c r="CJ37" s="44">
        <f t="shared" si="35"/>
        <v>1</v>
      </c>
      <c r="CK37" s="44">
        <f t="shared" si="36"/>
        <v>1</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xml:space="preserve">mengenal uang dan lembaga keuangan, </v>
      </c>
      <c r="DJ37" s="44" t="str">
        <f t="shared" si="57"/>
        <v xml:space="preserve">mengerti tentang intraksi masyarakat abad 21 dan perkembangan transaksi ekonomi pada era digital, </v>
      </c>
      <c r="DK37" s="44" t="str">
        <f t="shared" si="57"/>
        <v xml:space="preserve">memahami literasi finansial,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xml:space="preserve">memahami tentang prubahan sosial masyarakat indonesia, </v>
      </c>
      <c r="EH37" s="44" t="str">
        <f t="shared" si="58"/>
        <v xml:space="preserve">menerangkan tentang globalisasi dan kearifan lokal,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mengenal uang dan lembaga keuangan, mengerti tentang intraksi masyarakat abad 21 dan perkembangan transaksi ekonomi pada era digital, memahami literasi finansial, </v>
      </c>
      <c r="FH37" s="44"/>
      <c r="FI37" s="44"/>
      <c r="FJ37" s="44" t="str">
        <f t="shared" si="60"/>
        <v xml:space="preserve">Zafif Al Syathir membutuhkan bimbingan dalam memahami tentang prubahan sosial masyarakat indonesia, menerangkan tentang globalisasi dan kearifan lokal,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ht="85.5" customHeight="1" x14ac:dyDescent="0.25">
      <c r="A38" s="35"/>
      <c r="B38" s="38"/>
      <c r="C38" s="37">
        <v>22</v>
      </c>
      <c r="D38" s="39">
        <f>'DATA SISWA'!F31</f>
        <v>0</v>
      </c>
      <c r="E38" s="41">
        <v>1</v>
      </c>
      <c r="F38" s="43">
        <v>1</v>
      </c>
      <c r="G38" s="41">
        <v>0</v>
      </c>
      <c r="H38" s="43">
        <v>1</v>
      </c>
      <c r="I38" s="41">
        <v>1</v>
      </c>
      <c r="J38" s="43">
        <v>1</v>
      </c>
      <c r="K38" s="41">
        <v>1</v>
      </c>
      <c r="L38" s="43">
        <v>1</v>
      </c>
      <c r="M38" s="41">
        <v>1</v>
      </c>
      <c r="N38" s="43">
        <v>1</v>
      </c>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memahami tentang prubahan sosial masyarakat indonesia, mengenal uang dan lembaga keuangan, mengerti tentang intraksi masyarakat abad 21 dan perkembangan transaksi ekonomi pada era digital, memahami literasi finansial, </v>
      </c>
      <c r="BD38" s="150" t="str">
        <f t="shared" si="6"/>
        <v xml:space="preserve">0 membutuhkan bimbingan dalam menerangkan tentang globalisasi dan kearifan lokal, </v>
      </c>
      <c r="BE38" s="35"/>
      <c r="BF38" s="44"/>
      <c r="BG38" s="44">
        <f t="shared" si="7"/>
        <v>1</v>
      </c>
      <c r="BH38" s="44">
        <f t="shared" si="8"/>
        <v>1</v>
      </c>
      <c r="BI38" s="44">
        <f t="shared" si="9"/>
        <v>1</v>
      </c>
      <c r="BJ38" s="44">
        <f t="shared" si="10"/>
        <v>1</v>
      </c>
      <c r="BK38" s="44">
        <f t="shared" si="11"/>
        <v>1</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1</v>
      </c>
      <c r="CH38" s="44">
        <f t="shared" si="33"/>
        <v>0</v>
      </c>
      <c r="CI38" s="44">
        <f t="shared" si="34"/>
        <v>1</v>
      </c>
      <c r="CJ38" s="44">
        <f t="shared" si="35"/>
        <v>1</v>
      </c>
      <c r="CK38" s="44">
        <f t="shared" si="36"/>
        <v>1</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xml:space="preserve">memahami tentang prubahan sosial masyarakat indonesia, </v>
      </c>
      <c r="DH38" s="44" t="str">
        <f t="shared" si="57"/>
        <v/>
      </c>
      <c r="DI38" s="44" t="str">
        <f t="shared" si="57"/>
        <v xml:space="preserve">mengenal uang dan lembaga keuangan, </v>
      </c>
      <c r="DJ38" s="44" t="str">
        <f t="shared" si="57"/>
        <v xml:space="preserve">mengerti tentang intraksi masyarakat abad 21 dan perkembangan transaksi ekonomi pada era digital, </v>
      </c>
      <c r="DK38" s="44" t="str">
        <f t="shared" si="57"/>
        <v xml:space="preserve">memahami literasi finansial,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xml:space="preserve">menerangkan tentang globalisasi dan kearifan lokal,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memahami tentang prubahan sosial masyarakat indonesia, mengenal uang dan lembaga keuangan, mengerti tentang intraksi masyarakat abad 21 dan perkembangan transaksi ekonomi pada era digital, memahami literasi finansial, </v>
      </c>
      <c r="FH38" s="44"/>
      <c r="FI38" s="44"/>
      <c r="FJ38" s="44" t="str">
        <f t="shared" si="60"/>
        <v xml:space="preserve">0 membutuhkan bimbingan dalam menerangkan tentang globalisasi dan kearifan lokal,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ht="90" customHeight="1" x14ac:dyDescent="0.25">
      <c r="A39" s="35"/>
      <c r="B39" s="38"/>
      <c r="C39" s="37">
        <v>23</v>
      </c>
      <c r="D39" s="39">
        <f>'DATA SISWA'!F32</f>
        <v>0</v>
      </c>
      <c r="E39" s="41">
        <v>1</v>
      </c>
      <c r="F39" s="43">
        <v>1</v>
      </c>
      <c r="G39" s="41">
        <v>0</v>
      </c>
      <c r="H39" s="43">
        <v>1</v>
      </c>
      <c r="I39" s="41">
        <v>1</v>
      </c>
      <c r="J39" s="43">
        <v>1</v>
      </c>
      <c r="K39" s="41">
        <v>1</v>
      </c>
      <c r="L39" s="43">
        <v>1</v>
      </c>
      <c r="M39" s="41">
        <v>1</v>
      </c>
      <c r="N39" s="43">
        <v>1</v>
      </c>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memahami tentang prubahan sosial masyarakat indonesia, mengenal uang dan lembaga keuangan, mengerti tentang intraksi masyarakat abad 21 dan perkembangan transaksi ekonomi pada era digital, memahami literasi finansial, </v>
      </c>
      <c r="BD39" s="150" t="str">
        <f t="shared" si="6"/>
        <v xml:space="preserve">0 membutuhkan bimbingan dalam menerangkan tentang globalisasi dan kearifan lokal, </v>
      </c>
      <c r="BE39" s="35"/>
      <c r="BF39" s="44"/>
      <c r="BG39" s="44">
        <f t="shared" si="7"/>
        <v>1</v>
      </c>
      <c r="BH39" s="44">
        <f t="shared" si="8"/>
        <v>1</v>
      </c>
      <c r="BI39" s="44">
        <f t="shared" si="9"/>
        <v>1</v>
      </c>
      <c r="BJ39" s="44">
        <f t="shared" si="10"/>
        <v>1</v>
      </c>
      <c r="BK39" s="44">
        <f t="shared" si="11"/>
        <v>1</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1</v>
      </c>
      <c r="CH39" s="44">
        <f t="shared" si="33"/>
        <v>0</v>
      </c>
      <c r="CI39" s="44">
        <f t="shared" si="34"/>
        <v>1</v>
      </c>
      <c r="CJ39" s="44">
        <f t="shared" si="35"/>
        <v>1</v>
      </c>
      <c r="CK39" s="44">
        <f t="shared" si="36"/>
        <v>1</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xml:space="preserve">memahami tentang prubahan sosial masyarakat indonesia, </v>
      </c>
      <c r="DH39" s="44" t="str">
        <f t="shared" si="57"/>
        <v/>
      </c>
      <c r="DI39" s="44" t="str">
        <f t="shared" si="57"/>
        <v xml:space="preserve">mengenal uang dan lembaga keuangan, </v>
      </c>
      <c r="DJ39" s="44" t="str">
        <f t="shared" si="57"/>
        <v xml:space="preserve">mengerti tentang intraksi masyarakat abad 21 dan perkembangan transaksi ekonomi pada era digital, </v>
      </c>
      <c r="DK39" s="44" t="str">
        <f t="shared" si="57"/>
        <v xml:space="preserve">memahami literasi finansial,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xml:space="preserve">menerangkan tentang globalisasi dan kearifan lokal,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memahami tentang prubahan sosial masyarakat indonesia, mengenal uang dan lembaga keuangan, mengerti tentang intraksi masyarakat abad 21 dan perkembangan transaksi ekonomi pada era digital, memahami literasi finansial, </v>
      </c>
      <c r="FH39" s="44"/>
      <c r="FI39" s="44"/>
      <c r="FJ39" s="44" t="str">
        <f t="shared" si="60"/>
        <v xml:space="preserve">0 membutuhkan bimbingan dalam menerangkan tentang globalisasi dan kearifan lokal,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ht="84" customHeight="1" x14ac:dyDescent="0.25">
      <c r="A40" s="35"/>
      <c r="B40" s="38"/>
      <c r="C40" s="37">
        <v>24</v>
      </c>
      <c r="D40" s="39">
        <f>'DATA SISWA'!F33</f>
        <v>0</v>
      </c>
      <c r="E40" s="41">
        <v>0</v>
      </c>
      <c r="F40" s="43">
        <v>1</v>
      </c>
      <c r="G40" s="41">
        <v>0</v>
      </c>
      <c r="H40" s="43">
        <v>1</v>
      </c>
      <c r="I40" s="41">
        <v>1</v>
      </c>
      <c r="J40" s="43">
        <v>1</v>
      </c>
      <c r="K40" s="41">
        <v>1</v>
      </c>
      <c r="L40" s="43">
        <v>1</v>
      </c>
      <c r="M40" s="41">
        <v>1</v>
      </c>
      <c r="N40" s="43">
        <v>1</v>
      </c>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mengenal uang dan lembaga keuangan, mengerti tentang intraksi masyarakat abad 21 dan perkembangan transaksi ekonomi pada era digital, memahami literasi finansial, </v>
      </c>
      <c r="BD40" s="150" t="str">
        <f t="shared" si="6"/>
        <v xml:space="preserve">0 membutuhkan bimbingan dalam memahami tentang prubahan sosial masyarakat indonesia, menerangkan tentang globalisasi dan kearifan lokal, </v>
      </c>
      <c r="BE40" s="35"/>
      <c r="BF40" s="44"/>
      <c r="BG40" s="44">
        <f t="shared" si="7"/>
        <v>1</v>
      </c>
      <c r="BH40" s="44">
        <f t="shared" si="8"/>
        <v>1</v>
      </c>
      <c r="BI40" s="44">
        <f t="shared" si="9"/>
        <v>1</v>
      </c>
      <c r="BJ40" s="44">
        <f t="shared" si="10"/>
        <v>1</v>
      </c>
      <c r="BK40" s="44">
        <f t="shared" si="11"/>
        <v>1</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1</v>
      </c>
      <c r="CJ40" s="44">
        <f t="shared" si="35"/>
        <v>1</v>
      </c>
      <c r="CK40" s="44">
        <f t="shared" si="36"/>
        <v>1</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xml:space="preserve">mengenal uang dan lembaga keuangan, </v>
      </c>
      <c r="DJ40" s="44" t="str">
        <f t="shared" si="57"/>
        <v xml:space="preserve">mengerti tentang intraksi masyarakat abad 21 dan perkembangan transaksi ekonomi pada era digital, </v>
      </c>
      <c r="DK40" s="44" t="str">
        <f t="shared" si="57"/>
        <v xml:space="preserve">memahami literasi finansial,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xml:space="preserve">memahami tentang prubahan sosial masyarakat indonesia, </v>
      </c>
      <c r="EH40" s="44" t="str">
        <f t="shared" si="58"/>
        <v xml:space="preserve">menerangkan tentang globalisasi dan kearifan lokal,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mengenal uang dan lembaga keuangan, mengerti tentang intraksi masyarakat abad 21 dan perkembangan transaksi ekonomi pada era digital, memahami literasi finansial, </v>
      </c>
      <c r="FH40" s="44"/>
      <c r="FI40" s="44"/>
      <c r="FJ40" s="44" t="str">
        <f t="shared" si="60"/>
        <v xml:space="preserve">0 membutuhkan bimbingan dalam memahami tentang prubahan sosial masyarakat indonesia, menerangkan tentang globalisasi dan kearifan lokal,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ht="84" customHeight="1"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BC13:BC16"/>
    <mergeCell ref="BD13:BD16"/>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W14:AX14"/>
    <mergeCell ref="AA14:AB14"/>
    <mergeCell ref="AC14:AD14"/>
    <mergeCell ref="AE14:AF14"/>
    <mergeCell ref="AG14:AH14"/>
    <mergeCell ref="AI14:AJ14"/>
    <mergeCell ref="AK14:AL14"/>
    <mergeCell ref="AM14:AN14"/>
    <mergeCell ref="AO14:AP14"/>
    <mergeCell ref="AQ14:AR14"/>
    <mergeCell ref="AS14:AT14"/>
    <mergeCell ref="AU14:AV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A15:BB15"/>
    <mergeCell ref="AO15:AP15"/>
    <mergeCell ref="AQ15:AR15"/>
    <mergeCell ref="AS15:AT15"/>
    <mergeCell ref="AU15:AV15"/>
    <mergeCell ref="AW15:AX15"/>
    <mergeCell ref="AY15:AZ15"/>
  </mergeCells>
  <dataValidations count="2">
    <dataValidation type="list" allowBlank="1" showInputMessage="1" showErrorMessage="1" prompt="Isikan 0 jika tidak ingin ditampilkan pada deskripsi rapor, Isikan 1 jika ingin ditampilka di deskripsi rapor" sqref="P17:P56 R17:R56 T17:T56 V17:V56 X17:X56 Z17:Z56 AB17:AB56 AD17:AD56 AF17:AF56 AH17:AH56 AJ17:AJ56 AL17:AL56 AN17:AN56 AP17:AP56 AR17:AR56 AT17:AT56 AV17:AV56 AX17:AX56 AZ17:AZ56 BB17:BB56 H17:H56 J17:J56 L17:L56 N17:N56 F17:F56" xr:uid="{00000000-0002-0000-2700-000000000000}">
      <formula1>$BG$9:$BG$12</formula1>
    </dataValidation>
    <dataValidation type="list" allowBlank="1" showInputMessage="1" showErrorMessage="1" prompt="Isikan 0 jika siswa tidak mencapai KKTP, Isikan 1 jika siswa mencapai KKTP" sqref="AY17:AY56 BA17:BA56 O17:O56 Q17:Q56 S17:S56 U17:U56 W17:W56 Y17:Y56 AA17:AA56 AC17:AC56 AE17:AE56 AG17:AG56 AI17:AI56 AK17:AK56 AM17:AM56 AO17:AO56 AQ17:AQ56 AS17:AS56 AU17:AU56 AW17:AW56 E17:E56 G17:G56 I17:I56 K17:K56 M17:M56" xr:uid="{00000000-0002-0000-2700-000001000000}">
      <formula1>$BG$9:$BG$12</formula1>
    </dataValidation>
  </dataValidations>
  <pageMargins left="0.7" right="0.7" top="0.75" bottom="0.75" header="0.3" footer="0.3"/>
  <pageSetup paperSize="9" orientation="portrait" horizontalDpi="0" verticalDpi="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2"/>
  <dimension ref="A1:GM149"/>
  <sheetViews>
    <sheetView zoomScaleNormal="100" workbookViewId="0"/>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6640625" style="36" customWidth="1"/>
    <col min="25" max="54" width="4" style="36" hidden="1" customWidth="1"/>
    <col min="55" max="56" width="28.3320312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"&amp;INTRAKURIKULER!D15</f>
        <v>MATA PELAJARAN : BAHASA INGGRIS</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7'!D8</f>
        <v>1</v>
      </c>
      <c r="F15" s="357"/>
      <c r="G15" s="357">
        <f>'TP 7'!D9</f>
        <v>2</v>
      </c>
      <c r="H15" s="357"/>
      <c r="I15" s="357">
        <f>'TP 7'!D10</f>
        <v>3</v>
      </c>
      <c r="J15" s="357"/>
      <c r="K15" s="357">
        <f>'TP 7'!D11</f>
        <v>4</v>
      </c>
      <c r="L15" s="357"/>
      <c r="M15" s="357">
        <f>'TP 7'!D12</f>
        <v>5</v>
      </c>
      <c r="N15" s="357"/>
      <c r="O15" s="357">
        <f>'TP 7'!D13</f>
        <v>6</v>
      </c>
      <c r="P15" s="357"/>
      <c r="Q15" s="357">
        <f>'TP 7'!D14</f>
        <v>7</v>
      </c>
      <c r="R15" s="357"/>
      <c r="S15" s="357">
        <f>'TP 7'!D15</f>
        <v>8</v>
      </c>
      <c r="T15" s="357"/>
      <c r="U15" s="357">
        <f>'TP 7'!D16</f>
        <v>9</v>
      </c>
      <c r="V15" s="357"/>
      <c r="W15" s="357">
        <f>'TP 7'!D17</f>
        <v>10</v>
      </c>
      <c r="X15" s="357"/>
      <c r="Y15" s="357">
        <f>'TP 7'!D18</f>
        <v>11</v>
      </c>
      <c r="Z15" s="357"/>
      <c r="AA15" s="357">
        <f>'TP 7'!D19</f>
        <v>12</v>
      </c>
      <c r="AB15" s="357"/>
      <c r="AC15" s="357">
        <f>'TP 7'!D20</f>
        <v>13</v>
      </c>
      <c r="AD15" s="357"/>
      <c r="AE15" s="357">
        <f>'TP 7'!D21</f>
        <v>14</v>
      </c>
      <c r="AF15" s="357"/>
      <c r="AG15" s="357">
        <f>'TP 7'!D22</f>
        <v>15</v>
      </c>
      <c r="AH15" s="357"/>
      <c r="AI15" s="357">
        <f>'TP 7'!D23</f>
        <v>16</v>
      </c>
      <c r="AJ15" s="357"/>
      <c r="AK15" s="357">
        <f>'TP 7'!D24</f>
        <v>17</v>
      </c>
      <c r="AL15" s="357"/>
      <c r="AM15" s="357">
        <f>'TP 7'!D25</f>
        <v>18</v>
      </c>
      <c r="AN15" s="357"/>
      <c r="AO15" s="357">
        <f>'TP 7'!D26</f>
        <v>19</v>
      </c>
      <c r="AP15" s="357"/>
      <c r="AQ15" s="357">
        <f>'TP 7'!D27</f>
        <v>20</v>
      </c>
      <c r="AR15" s="357"/>
      <c r="AS15" s="357">
        <f>'TP 7'!D28</f>
        <v>21</v>
      </c>
      <c r="AT15" s="357"/>
      <c r="AU15" s="357">
        <f>'TP 7'!D29</f>
        <v>22</v>
      </c>
      <c r="AV15" s="357"/>
      <c r="AW15" s="357">
        <f>'TP 7'!D30</f>
        <v>23</v>
      </c>
      <c r="AX15" s="357"/>
      <c r="AY15" s="357">
        <f>'TP 7'!D31</f>
        <v>24</v>
      </c>
      <c r="AZ15" s="357"/>
      <c r="BA15" s="357">
        <f>'TP 7'!D32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BC13:BC16"/>
    <mergeCell ref="BD13:BD16"/>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W14:AX14"/>
    <mergeCell ref="AA14:AB14"/>
    <mergeCell ref="AC14:AD14"/>
    <mergeCell ref="AE14:AF14"/>
    <mergeCell ref="AG14:AH14"/>
    <mergeCell ref="AI14:AJ14"/>
    <mergeCell ref="AK14:AL14"/>
    <mergeCell ref="AM14:AN14"/>
    <mergeCell ref="AO14:AP14"/>
    <mergeCell ref="AQ14:AR14"/>
    <mergeCell ref="AS14:AT14"/>
    <mergeCell ref="AU14:AV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A15:BB15"/>
    <mergeCell ref="AO15:AP15"/>
    <mergeCell ref="AQ15:AR15"/>
    <mergeCell ref="AS15:AT15"/>
    <mergeCell ref="AU15:AV15"/>
    <mergeCell ref="AW15:AX15"/>
    <mergeCell ref="AY15:AZ15"/>
  </mergeCells>
  <dataValidations count="2">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800-000000000000}">
      <formula1>$BG$9:$BG$12</formula1>
    </dataValidation>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800-000001000000}">
      <formula1>$BG$9:$BG$12</formula1>
    </dataValidation>
  </dataValidations>
  <pageMargins left="0.7" right="0.7" top="0.75" bottom="0.75" header="0.3" footer="0.3"/>
  <pageSetup paperSize="9" orientation="portrait" horizontalDpi="0"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3"/>
  <dimension ref="A1:GM149"/>
  <sheetViews>
    <sheetView zoomScaleNormal="100" workbookViewId="0"/>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88671875" style="36" customWidth="1"/>
    <col min="25" max="54" width="4" style="36" hidden="1" customWidth="1"/>
    <col min="55" max="56" width="28.4414062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"&amp;INTRAKURIKULER!D16</f>
        <v>MATA PELAJARAN : PJOK</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t="str">
        <f>'TP 8'!D8</f>
        <v>Menganalisis variasi dan kombinasi aktivitas keterampilan gerak spesifik dan fungsional pada permainan sepak bola (menendang/ mengumpan bola, menghentikan bola, menggiring bola, menyundul bola)</v>
      </c>
      <c r="F15" s="357"/>
      <c r="G15" s="357" t="str">
        <f>'TP 8'!D9</f>
        <v>menganalisis variasi dan kombinasi aktivitas keterampilan gerak spesifik dan fungsional pada permainan bola Voli (passing,servis,smes dan blok)</v>
      </c>
      <c r="H15" s="357"/>
      <c r="I15" s="357" t="str">
        <f>'TP 8'!D10</f>
        <v>menganalisis variasi dan kombinasi aktivitas keterampilan gerak spesifik dan fungsional pada olahraga bela diri Taekwondo</v>
      </c>
      <c r="J15" s="357"/>
      <c r="K15" s="357" t="str">
        <f>'TP 8'!D11</f>
        <v>menganalisis variasi dan kombinasi aktivitas keterampilan gerak spesifik dan fungsional pada olahraga Senam Lantai</v>
      </c>
      <c r="L15" s="357"/>
      <c r="M15" s="357">
        <f>'TP 8'!D12</f>
        <v>5</v>
      </c>
      <c r="N15" s="357"/>
      <c r="O15" s="357">
        <f>'TP 8'!D13</f>
        <v>6</v>
      </c>
      <c r="P15" s="357"/>
      <c r="Q15" s="357">
        <f>'TP 8'!D14</f>
        <v>7</v>
      </c>
      <c r="R15" s="357"/>
      <c r="S15" s="357">
        <f>'TP 8'!D15</f>
        <v>8</v>
      </c>
      <c r="T15" s="357"/>
      <c r="U15" s="357">
        <f>'TP 8'!D16</f>
        <v>9</v>
      </c>
      <c r="V15" s="357"/>
      <c r="W15" s="357">
        <f>'TP 8'!D17</f>
        <v>10</v>
      </c>
      <c r="X15" s="357"/>
      <c r="Y15" s="357">
        <f>'TP 8'!D18</f>
        <v>11</v>
      </c>
      <c r="Z15" s="357"/>
      <c r="AA15" s="357">
        <f>'TP 8'!D19</f>
        <v>12</v>
      </c>
      <c r="AB15" s="357"/>
      <c r="AC15" s="357">
        <f>'TP 8'!D20</f>
        <v>13</v>
      </c>
      <c r="AD15" s="357"/>
      <c r="AE15" s="357">
        <f>'TP 8'!D21</f>
        <v>14</v>
      </c>
      <c r="AF15" s="357"/>
      <c r="AG15" s="357">
        <f>'TP 8'!D22</f>
        <v>15</v>
      </c>
      <c r="AH15" s="357"/>
      <c r="AI15" s="357">
        <f>'TP 8'!D23</f>
        <v>16</v>
      </c>
      <c r="AJ15" s="357"/>
      <c r="AK15" s="357">
        <f>'TP 8'!D24</f>
        <v>17</v>
      </c>
      <c r="AL15" s="357"/>
      <c r="AM15" s="357">
        <f>'TP 8'!D25</f>
        <v>18</v>
      </c>
      <c r="AN15" s="357"/>
      <c r="AO15" s="357">
        <f>'TP 8'!D26</f>
        <v>19</v>
      </c>
      <c r="AP15" s="357"/>
      <c r="AQ15" s="357">
        <f>'TP 8'!D27</f>
        <v>20</v>
      </c>
      <c r="AR15" s="357"/>
      <c r="AS15" s="357">
        <f>'TP 8'!D28</f>
        <v>21</v>
      </c>
      <c r="AT15" s="357"/>
      <c r="AU15" s="357">
        <f>'TP 8'!D29</f>
        <v>22</v>
      </c>
      <c r="AV15" s="357"/>
      <c r="AW15" s="357">
        <f>'TP 8'!D30</f>
        <v>23</v>
      </c>
      <c r="AX15" s="357"/>
      <c r="AY15" s="357">
        <f>'TP 8'!D31</f>
        <v>24</v>
      </c>
      <c r="AZ15" s="357"/>
      <c r="BA15" s="357">
        <f>'TP 8'!D32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t="str">
        <f>E15</f>
        <v>Menganalisis variasi dan kombinasi aktivitas keterampilan gerak spesifik dan fungsional pada permainan sepak bola (menendang/ mengumpan bola, menghentikan bola, menggiring bola, menyundul bola)</v>
      </c>
      <c r="DH15" s="44" t="str">
        <f>G15</f>
        <v>menganalisis variasi dan kombinasi aktivitas keterampilan gerak spesifik dan fungsional pada permainan bola Voli (passing,servis,smes dan blok)</v>
      </c>
      <c r="DI15" s="44" t="str">
        <f>I15</f>
        <v>menganalisis variasi dan kombinasi aktivitas keterampilan gerak spesifik dan fungsional pada olahraga bela diri Taekwondo</v>
      </c>
      <c r="DJ15" s="44" t="str">
        <f>K15</f>
        <v>menganalisis variasi dan kombinasi aktivitas keterampilan gerak spesifik dan fungsional pada olahraga Senam Lantai</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t="str">
        <f>DG15</f>
        <v>Menganalisis variasi dan kombinasi aktivitas keterampilan gerak spesifik dan fungsional pada permainan sepak bola (menendang/ mengumpan bola, menghentikan bola, menggiring bola, menyundul bola)</v>
      </c>
      <c r="EH15" s="44" t="str">
        <f t="shared" ref="EH15:FE15" si="0">DH15</f>
        <v>menganalisis variasi dan kombinasi aktivitas keterampilan gerak spesifik dan fungsional pada permainan bola Voli (passing,servis,smes dan blok)</v>
      </c>
      <c r="EI15" s="44" t="str">
        <f t="shared" si="0"/>
        <v>menganalisis variasi dan kombinasi aktivitas keterampilan gerak spesifik dan fungsional pada olahraga bela diri Taekwondo</v>
      </c>
      <c r="EJ15" s="44" t="str">
        <f t="shared" si="0"/>
        <v>menganalisis variasi dan kombinasi aktivitas keterampilan gerak spesifik dan fungsional pada olahraga Senam Lantai</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BC13:BC16"/>
    <mergeCell ref="BD13:BD16"/>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W14:AX14"/>
    <mergeCell ref="AA14:AB14"/>
    <mergeCell ref="AC14:AD14"/>
    <mergeCell ref="AE14:AF14"/>
    <mergeCell ref="AG14:AH14"/>
    <mergeCell ref="AI14:AJ14"/>
    <mergeCell ref="AK14:AL14"/>
    <mergeCell ref="AM14:AN14"/>
    <mergeCell ref="AO14:AP14"/>
    <mergeCell ref="AQ14:AR14"/>
    <mergeCell ref="AS14:AT14"/>
    <mergeCell ref="AU14:AV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A15:BB15"/>
    <mergeCell ref="AO15:AP15"/>
    <mergeCell ref="AQ15:AR15"/>
    <mergeCell ref="AS15:AT15"/>
    <mergeCell ref="AU15:AV15"/>
    <mergeCell ref="AW15:AX15"/>
    <mergeCell ref="AY15:AZ15"/>
  </mergeCells>
  <dataValidations count="2">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900-000000000000}">
      <formula1>$BG$9:$BG$12</formula1>
    </dataValidation>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900-000001000000}">
      <formula1>$BG$9:$BG$12</formula1>
    </dataValidation>
  </dataValidations>
  <pageMargins left="0.7" right="0.7" top="0.75" bottom="0.75" header="0.3" footer="0.3"/>
  <pageSetup paperSize="9" orientation="portrait" horizontalDpi="0"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4"/>
  <dimension ref="A1:GM149"/>
  <sheetViews>
    <sheetView zoomScaleNormal="100" workbookViewId="0">
      <selection activeCell="F17" sqref="F17"/>
    </sheetView>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5" style="36" customWidth="1"/>
    <col min="25" max="54" width="4" style="36" hidden="1" customWidth="1"/>
    <col min="55" max="56" width="27"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"&amp;INTRAKURIKULER!D17</f>
        <v>MATA PELAJARAN : INFORMATIKA</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9'!D8</f>
        <v>1</v>
      </c>
      <c r="F15" s="357"/>
      <c r="G15" s="357">
        <f>'TP 9'!D9</f>
        <v>2</v>
      </c>
      <c r="H15" s="357"/>
      <c r="I15" s="357">
        <f>'TP 9'!D10</f>
        <v>3</v>
      </c>
      <c r="J15" s="357"/>
      <c r="K15" s="357">
        <f>'TP 9'!D11</f>
        <v>4</v>
      </c>
      <c r="L15" s="357"/>
      <c r="M15" s="357">
        <f>'TP 9'!D12</f>
        <v>5</v>
      </c>
      <c r="N15" s="357"/>
      <c r="O15" s="357">
        <f>'TP 9'!D13</f>
        <v>6</v>
      </c>
      <c r="P15" s="357"/>
      <c r="Q15" s="357">
        <f>'TP 9'!D14</f>
        <v>7</v>
      </c>
      <c r="R15" s="357"/>
      <c r="S15" s="357">
        <f>'TP 9'!D15</f>
        <v>8</v>
      </c>
      <c r="T15" s="357"/>
      <c r="U15" s="357">
        <f>'TP 9'!D16</f>
        <v>9</v>
      </c>
      <c r="V15" s="357"/>
      <c r="W15" s="357">
        <f>'TP 9'!D17</f>
        <v>10</v>
      </c>
      <c r="X15" s="357"/>
      <c r="Y15" s="357">
        <f>'TP 9'!D18</f>
        <v>11</v>
      </c>
      <c r="Z15" s="357"/>
      <c r="AA15" s="357">
        <f>'TP 9'!D19</f>
        <v>12</v>
      </c>
      <c r="AB15" s="357"/>
      <c r="AC15" s="357">
        <f>'TP 9'!D20</f>
        <v>13</v>
      </c>
      <c r="AD15" s="357"/>
      <c r="AE15" s="357">
        <f>'TP 9'!D21</f>
        <v>14</v>
      </c>
      <c r="AF15" s="357"/>
      <c r="AG15" s="357">
        <f>'TP 9'!D22</f>
        <v>15</v>
      </c>
      <c r="AH15" s="357"/>
      <c r="AI15" s="357">
        <f>'TP 9'!D23</f>
        <v>16</v>
      </c>
      <c r="AJ15" s="357"/>
      <c r="AK15" s="357">
        <f>'TP 9'!D24</f>
        <v>17</v>
      </c>
      <c r="AL15" s="357"/>
      <c r="AM15" s="357">
        <f>'TP 9'!D25</f>
        <v>18</v>
      </c>
      <c r="AN15" s="357"/>
      <c r="AO15" s="357">
        <f>'TP 9'!D26</f>
        <v>19</v>
      </c>
      <c r="AP15" s="357"/>
      <c r="AQ15" s="357">
        <f>'TP 9'!D27</f>
        <v>20</v>
      </c>
      <c r="AR15" s="357"/>
      <c r="AS15" s="357">
        <f>'TP 9'!D28</f>
        <v>21</v>
      </c>
      <c r="AT15" s="357"/>
      <c r="AU15" s="357">
        <f>'TP 9'!D29</f>
        <v>22</v>
      </c>
      <c r="AV15" s="357"/>
      <c r="AW15" s="357">
        <f>'TP 9'!D30</f>
        <v>23</v>
      </c>
      <c r="AX15" s="357"/>
      <c r="AY15" s="357">
        <f>'TP 9'!D31</f>
        <v>24</v>
      </c>
      <c r="AZ15" s="357"/>
      <c r="BA15" s="357">
        <f>'TP 9'!D32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BC13:BC16"/>
    <mergeCell ref="BD13:BD16"/>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W14:AX14"/>
    <mergeCell ref="AA14:AB14"/>
    <mergeCell ref="AC14:AD14"/>
    <mergeCell ref="AE14:AF14"/>
    <mergeCell ref="AG14:AH14"/>
    <mergeCell ref="AI14:AJ14"/>
    <mergeCell ref="AK14:AL14"/>
    <mergeCell ref="AM14:AN14"/>
    <mergeCell ref="AO14:AP14"/>
    <mergeCell ref="AQ14:AR14"/>
    <mergeCell ref="AS14:AT14"/>
    <mergeCell ref="AU14:AV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A15:BB15"/>
    <mergeCell ref="AO15:AP15"/>
    <mergeCell ref="AQ15:AR15"/>
    <mergeCell ref="AS15:AT15"/>
    <mergeCell ref="AU15:AV15"/>
    <mergeCell ref="AW15:AX15"/>
    <mergeCell ref="AY15:AZ15"/>
  </mergeCells>
  <dataValidations count="2">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A00-000000000000}">
      <formula1>$BG$9:$BG$12</formula1>
    </dataValidation>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A00-000001000000}">
      <formula1>$BG$9:$BG$12</formula1>
    </dataValidation>
  </dataValidations>
  <pageMargins left="0.7" right="0.7" top="0.75" bottom="0.75" header="0.3" footer="0.3"/>
  <pageSetup paperSize="9" orientation="portrait" horizontalDpi="0" verticalDpi="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dimension ref="A1:GM149"/>
  <sheetViews>
    <sheetView zoomScaleNormal="100" workbookViewId="0">
      <selection activeCell="BF1" sqref="BF1:FL1048576"/>
    </sheetView>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44140625" style="36" customWidth="1"/>
    <col min="25" max="54" width="4" style="36" hidden="1" customWidth="1"/>
    <col min="55" max="56" width="25.8867187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"&amp;INTRAKURIKULER!D18</f>
        <v>MATA PELAJARAN : SENI TARI</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10'!D8</f>
        <v>1</v>
      </c>
      <c r="F15" s="357"/>
      <c r="G15" s="357">
        <f>'TP 10'!D9</f>
        <v>2</v>
      </c>
      <c r="H15" s="357"/>
      <c r="I15" s="357">
        <f>'TP 10'!D10</f>
        <v>3</v>
      </c>
      <c r="J15" s="357"/>
      <c r="K15" s="357">
        <f>'TP 10'!D11</f>
        <v>4</v>
      </c>
      <c r="L15" s="357"/>
      <c r="M15" s="357">
        <f>'TP 10'!D12</f>
        <v>5</v>
      </c>
      <c r="N15" s="357"/>
      <c r="O15" s="357">
        <f>'TP 10'!D13</f>
        <v>6</v>
      </c>
      <c r="P15" s="357"/>
      <c r="Q15" s="357">
        <f>'TP 10'!D14</f>
        <v>7</v>
      </c>
      <c r="R15" s="357"/>
      <c r="S15" s="357">
        <f>'TP 10'!D15</f>
        <v>8</v>
      </c>
      <c r="T15" s="357"/>
      <c r="U15" s="357">
        <f>'TP 10'!D16</f>
        <v>9</v>
      </c>
      <c r="V15" s="357"/>
      <c r="W15" s="357">
        <f>'TP 10'!D17</f>
        <v>10</v>
      </c>
      <c r="X15" s="357"/>
      <c r="Y15" s="357">
        <f>'TP 10'!D18</f>
        <v>11</v>
      </c>
      <c r="Z15" s="357"/>
      <c r="AA15" s="357">
        <f>'TP 10'!D19</f>
        <v>12</v>
      </c>
      <c r="AB15" s="357"/>
      <c r="AC15" s="357">
        <f>'TP 10'!D20</f>
        <v>13</v>
      </c>
      <c r="AD15" s="357"/>
      <c r="AE15" s="357">
        <f>'TP 10'!D21</f>
        <v>14</v>
      </c>
      <c r="AF15" s="357"/>
      <c r="AG15" s="357">
        <f>'TP 10'!D22</f>
        <v>15</v>
      </c>
      <c r="AH15" s="357"/>
      <c r="AI15" s="357">
        <f>'TP 10'!D23</f>
        <v>16</v>
      </c>
      <c r="AJ15" s="357"/>
      <c r="AK15" s="357">
        <f>'TP 10'!D24</f>
        <v>17</v>
      </c>
      <c r="AL15" s="357"/>
      <c r="AM15" s="357">
        <f>'TP 10'!D25</f>
        <v>18</v>
      </c>
      <c r="AN15" s="357"/>
      <c r="AO15" s="357">
        <f>'TP 10'!D26</f>
        <v>19</v>
      </c>
      <c r="AP15" s="357"/>
      <c r="AQ15" s="357">
        <f>'TP 10'!D27</f>
        <v>20</v>
      </c>
      <c r="AR15" s="357"/>
      <c r="AS15" s="357">
        <f>'TP 10'!D28</f>
        <v>21</v>
      </c>
      <c r="AT15" s="357"/>
      <c r="AU15" s="357">
        <f>'TP 10'!D29</f>
        <v>22</v>
      </c>
      <c r="AV15" s="357"/>
      <c r="AW15" s="357">
        <f>'TP 10'!D30</f>
        <v>23</v>
      </c>
      <c r="AX15" s="357"/>
      <c r="AY15" s="357">
        <f>'TP 10'!D31</f>
        <v>24</v>
      </c>
      <c r="AZ15" s="357"/>
      <c r="BA15" s="357">
        <f>'TP 10'!D32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42" t="s">
        <v>139</v>
      </c>
      <c r="G16" s="40" t="s">
        <v>112</v>
      </c>
      <c r="H16" s="42" t="s">
        <v>139</v>
      </c>
      <c r="I16" s="40" t="s">
        <v>112</v>
      </c>
      <c r="J16" s="42" t="s">
        <v>139</v>
      </c>
      <c r="K16" s="40" t="s">
        <v>112</v>
      </c>
      <c r="L16" s="42" t="s">
        <v>139</v>
      </c>
      <c r="M16" s="40" t="s">
        <v>112</v>
      </c>
      <c r="N16" s="42" t="s">
        <v>139</v>
      </c>
      <c r="O16" s="40" t="s">
        <v>112</v>
      </c>
      <c r="P16" s="42" t="s">
        <v>139</v>
      </c>
      <c r="Q16" s="40" t="s">
        <v>112</v>
      </c>
      <c r="R16" s="42" t="s">
        <v>139</v>
      </c>
      <c r="S16" s="40" t="s">
        <v>112</v>
      </c>
      <c r="T16" s="42" t="s">
        <v>139</v>
      </c>
      <c r="U16" s="40" t="s">
        <v>112</v>
      </c>
      <c r="V16" s="42" t="s">
        <v>139</v>
      </c>
      <c r="W16" s="40" t="s">
        <v>112</v>
      </c>
      <c r="X16" s="42"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ht="27.6"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ht="27.6"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ht="27.6"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ht="27.6"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ht="27.6"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ht="27.6"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ht="27.6"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ht="27.6"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ht="27.6"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ht="27.6"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ht="27.6"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ht="27.6"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ht="27.6"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ht="27.6"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ht="27.6"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ht="27.6"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ht="27.6"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ht="27.6"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ht="27.6"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K14:AL14"/>
    <mergeCell ref="AM14:AN14"/>
    <mergeCell ref="AO14:AP14"/>
    <mergeCell ref="AQ14:AR14"/>
    <mergeCell ref="AS14:AT14"/>
    <mergeCell ref="AA14:AB14"/>
    <mergeCell ref="AC14:AD14"/>
    <mergeCell ref="AE14:AF14"/>
    <mergeCell ref="AG14:AH14"/>
    <mergeCell ref="AI14:AJ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C13:BC16"/>
    <mergeCell ref="BD13:BD16"/>
    <mergeCell ref="BA15:BB15"/>
    <mergeCell ref="AO15:AP15"/>
    <mergeCell ref="AQ15:AR15"/>
    <mergeCell ref="AS15:AT15"/>
    <mergeCell ref="AU15:AV15"/>
    <mergeCell ref="AW15:AX15"/>
    <mergeCell ref="AY15:AZ15"/>
    <mergeCell ref="AW14:AX14"/>
    <mergeCell ref="AU14:AV14"/>
  </mergeCells>
  <dataValidations count="2">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B00-000000000000}">
      <formula1>$BG$9:$BG$12</formula1>
    </dataValidation>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B00-000001000000}">
      <formula1>$BG$9:$BG$12</formula1>
    </dataValidation>
  </dataValidations>
  <pageMargins left="0.7" right="0.7" top="0.75" bottom="0.75" header="0.3" footer="0.3"/>
  <pageSetup paperSize="9" orientation="portrait" horizontalDpi="0" verticalDpi="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6"/>
  <dimension ref="A1:GM149"/>
  <sheetViews>
    <sheetView zoomScaleNormal="100" workbookViewId="0"/>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88671875" style="36" customWidth="1"/>
    <col min="25" max="54" width="4" style="36" hidden="1" customWidth="1"/>
    <col min="55" max="56" width="26.3320312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"&amp;INTRAKURIKULER!D19</f>
        <v>MATA PELAJARAN : BUDAYA MELAYU RIAU</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ht="14.25" customHeight="1"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11'!D8</f>
        <v>1</v>
      </c>
      <c r="F15" s="357"/>
      <c r="G15" s="357">
        <f>'TP 11'!D9</f>
        <v>2</v>
      </c>
      <c r="H15" s="357"/>
      <c r="I15" s="357">
        <f>'TP 11'!D10</f>
        <v>3</v>
      </c>
      <c r="J15" s="357"/>
      <c r="K15" s="357">
        <f>'TP 11'!D11</f>
        <v>4</v>
      </c>
      <c r="L15" s="357"/>
      <c r="M15" s="357">
        <f>'TP 11'!D12</f>
        <v>5</v>
      </c>
      <c r="N15" s="357"/>
      <c r="O15" s="357">
        <f>'TP 11'!D13</f>
        <v>6</v>
      </c>
      <c r="P15" s="357"/>
      <c r="Q15" s="357">
        <f>'TP 11'!D14</f>
        <v>7</v>
      </c>
      <c r="R15" s="357"/>
      <c r="S15" s="357">
        <f>'TP 11'!D15</f>
        <v>8</v>
      </c>
      <c r="T15" s="357"/>
      <c r="U15" s="357">
        <f>'TP 11'!D16</f>
        <v>9</v>
      </c>
      <c r="V15" s="357"/>
      <c r="W15" s="357">
        <f>'TP 11'!D17</f>
        <v>10</v>
      </c>
      <c r="X15" s="357"/>
      <c r="Y15" s="357">
        <f>'TP 11'!D18</f>
        <v>11</v>
      </c>
      <c r="Z15" s="357"/>
      <c r="AA15" s="357">
        <f>'TP 11'!D19</f>
        <v>12</v>
      </c>
      <c r="AB15" s="357"/>
      <c r="AC15" s="357">
        <f>'TP 11'!D20</f>
        <v>13</v>
      </c>
      <c r="AD15" s="357"/>
      <c r="AE15" s="357">
        <f>'TP 11'!D21</f>
        <v>14</v>
      </c>
      <c r="AF15" s="357"/>
      <c r="AG15" s="357">
        <f>'TP 11'!D22</f>
        <v>15</v>
      </c>
      <c r="AH15" s="357"/>
      <c r="AI15" s="357">
        <f>'TP 11'!D23</f>
        <v>16</v>
      </c>
      <c r="AJ15" s="357"/>
      <c r="AK15" s="357">
        <f>'TP 11'!D24</f>
        <v>17</v>
      </c>
      <c r="AL15" s="357"/>
      <c r="AM15" s="357">
        <f>'TP 11'!D25</f>
        <v>18</v>
      </c>
      <c r="AN15" s="357"/>
      <c r="AO15" s="357">
        <f>'TP 11'!D26</f>
        <v>19</v>
      </c>
      <c r="AP15" s="357"/>
      <c r="AQ15" s="357">
        <f>'TP 11'!D27</f>
        <v>20</v>
      </c>
      <c r="AR15" s="357"/>
      <c r="AS15" s="357">
        <f>'TP 11'!D28</f>
        <v>21</v>
      </c>
      <c r="AT15" s="357"/>
      <c r="AU15" s="357">
        <f>'TP 11'!D29</f>
        <v>22</v>
      </c>
      <c r="AV15" s="357"/>
      <c r="AW15" s="357">
        <f>'TP 11'!D30</f>
        <v>23</v>
      </c>
      <c r="AX15" s="357"/>
      <c r="AY15" s="357">
        <f>'TP 11'!D31</f>
        <v>24</v>
      </c>
      <c r="AZ15" s="357"/>
      <c r="BA15" s="357">
        <f>'TP 11'!D32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ht="27.6"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ht="27.6"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ht="27.6"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ht="27.6"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ht="27.6"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ht="27.6"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ht="27.6"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ht="27.6"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ht="27.6"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ht="27.6"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ht="27.6"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ht="27.6"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ht="27.6"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ht="27.6"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ht="27.6"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ht="27.6"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ht="27.6"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ht="27.6"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ht="27.6"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K14:AL14"/>
    <mergeCell ref="AM14:AN14"/>
    <mergeCell ref="AO14:AP14"/>
    <mergeCell ref="AQ14:AR14"/>
    <mergeCell ref="AS14:AT14"/>
    <mergeCell ref="AA14:AB14"/>
    <mergeCell ref="AC14:AD14"/>
    <mergeCell ref="AE14:AF14"/>
    <mergeCell ref="AG14:AH14"/>
    <mergeCell ref="AI14:AJ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C13:BC16"/>
    <mergeCell ref="BD13:BD16"/>
    <mergeCell ref="BA15:BB15"/>
    <mergeCell ref="AO15:AP15"/>
    <mergeCell ref="AQ15:AR15"/>
    <mergeCell ref="AS15:AT15"/>
    <mergeCell ref="AU15:AV15"/>
    <mergeCell ref="AW15:AX15"/>
    <mergeCell ref="AY15:AZ15"/>
    <mergeCell ref="AW14:AX14"/>
    <mergeCell ref="AU14:AV14"/>
  </mergeCells>
  <dataValidations count="2">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C00-000000000000}">
      <formula1>$BG$9:$BG$12</formula1>
    </dataValidation>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C00-000001000000}">
      <formula1>$BG$9:$BG$12</formula1>
    </dataValidation>
  </dataValidations>
  <pageMargins left="0.7" right="0.7" top="0.75" bottom="0.75" header="0.3" footer="0.3"/>
  <pageSetup paperSize="9" orientation="portrait" horizontalDpi="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7"/>
  <dimension ref="A1:GM149"/>
  <sheetViews>
    <sheetView zoomScaleNormal="100" workbookViewId="0"/>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5" style="36" customWidth="1"/>
    <col min="25" max="54" width="4" style="36" hidden="1" customWidth="1"/>
    <col min="55" max="56" width="27"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7" width="9.109375" style="36" hidden="1" customWidth="1"/>
    <col min="168"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"&amp;INTRAKURIKULER!D20</f>
        <v>MATA PELAJARAN : SEJARAH KEBUDAYAAN ISLAM</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12'!D8</f>
        <v>1</v>
      </c>
      <c r="F15" s="357"/>
      <c r="G15" s="357">
        <f>'TP 12'!D9</f>
        <v>2</v>
      </c>
      <c r="H15" s="357"/>
      <c r="I15" s="357">
        <f>'TP 12'!D10</f>
        <v>3</v>
      </c>
      <c r="J15" s="357"/>
      <c r="K15" s="357">
        <f>'TP 12'!D11</f>
        <v>4</v>
      </c>
      <c r="L15" s="357"/>
      <c r="M15" s="357">
        <f>'TP 12'!D12</f>
        <v>5</v>
      </c>
      <c r="N15" s="357"/>
      <c r="O15" s="357">
        <f>'TP 12'!D13</f>
        <v>6</v>
      </c>
      <c r="P15" s="357"/>
      <c r="Q15" s="357">
        <f>'TP 12'!D14</f>
        <v>7</v>
      </c>
      <c r="R15" s="357"/>
      <c r="S15" s="357">
        <f>'TP 12'!D15</f>
        <v>8</v>
      </c>
      <c r="T15" s="357"/>
      <c r="U15" s="357">
        <f>'TP 12'!D16</f>
        <v>9</v>
      </c>
      <c r="V15" s="357"/>
      <c r="W15" s="357">
        <f>'TP 12'!D17</f>
        <v>10</v>
      </c>
      <c r="X15" s="357"/>
      <c r="Y15" s="357">
        <f>'TP 12'!D18</f>
        <v>11</v>
      </c>
      <c r="Z15" s="357"/>
      <c r="AA15" s="357">
        <f>'TP 12'!D19</f>
        <v>12</v>
      </c>
      <c r="AB15" s="357"/>
      <c r="AC15" s="357">
        <f>'TP 12'!D20</f>
        <v>13</v>
      </c>
      <c r="AD15" s="357"/>
      <c r="AE15" s="357">
        <f>'TP 12'!D21</f>
        <v>14</v>
      </c>
      <c r="AF15" s="357"/>
      <c r="AG15" s="357">
        <f>'TP 12'!D22</f>
        <v>15</v>
      </c>
      <c r="AH15" s="357"/>
      <c r="AI15" s="357">
        <f>'TP 12'!D23</f>
        <v>16</v>
      </c>
      <c r="AJ15" s="357"/>
      <c r="AK15" s="357">
        <f>'TP 12'!D24</f>
        <v>17</v>
      </c>
      <c r="AL15" s="357"/>
      <c r="AM15" s="357">
        <f>'TP 12'!D25</f>
        <v>18</v>
      </c>
      <c r="AN15" s="357"/>
      <c r="AO15" s="357">
        <f>'TP 12'!D26</f>
        <v>19</v>
      </c>
      <c r="AP15" s="357"/>
      <c r="AQ15" s="357">
        <f>'TP 12'!D27</f>
        <v>20</v>
      </c>
      <c r="AR15" s="357"/>
      <c r="AS15" s="357">
        <f>'TP 12'!D28</f>
        <v>21</v>
      </c>
      <c r="AT15" s="357"/>
      <c r="AU15" s="357">
        <f>'TP 12'!D29</f>
        <v>22</v>
      </c>
      <c r="AV15" s="357"/>
      <c r="AW15" s="357">
        <f>'TP 12'!D30</f>
        <v>23</v>
      </c>
      <c r="AX15" s="357"/>
      <c r="AY15" s="357">
        <f>'TP 12'!D31</f>
        <v>24</v>
      </c>
      <c r="AZ15" s="357"/>
      <c r="BA15" s="357">
        <f>'TP 12'!D32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42" t="s">
        <v>139</v>
      </c>
      <c r="G16" s="40" t="s">
        <v>112</v>
      </c>
      <c r="H16" s="42" t="s">
        <v>139</v>
      </c>
      <c r="I16" s="40" t="s">
        <v>112</v>
      </c>
      <c r="J16" s="42" t="s">
        <v>139</v>
      </c>
      <c r="K16" s="40" t="s">
        <v>112</v>
      </c>
      <c r="L16" s="42" t="s">
        <v>139</v>
      </c>
      <c r="M16" s="40" t="s">
        <v>112</v>
      </c>
      <c r="N16" s="42" t="s">
        <v>139</v>
      </c>
      <c r="O16" s="40" t="s">
        <v>112</v>
      </c>
      <c r="P16" s="42" t="s">
        <v>139</v>
      </c>
      <c r="Q16" s="40" t="s">
        <v>112</v>
      </c>
      <c r="R16" s="42" t="s">
        <v>139</v>
      </c>
      <c r="S16" s="40" t="s">
        <v>112</v>
      </c>
      <c r="T16" s="42" t="s">
        <v>139</v>
      </c>
      <c r="U16" s="40" t="s">
        <v>112</v>
      </c>
      <c r="V16" s="42" t="s">
        <v>139</v>
      </c>
      <c r="W16" s="40" t="s">
        <v>112</v>
      </c>
      <c r="X16" s="42"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K14:AL14"/>
    <mergeCell ref="AM14:AN14"/>
    <mergeCell ref="AO14:AP14"/>
    <mergeCell ref="AQ14:AR14"/>
    <mergeCell ref="AS14:AT14"/>
    <mergeCell ref="AA14:AB14"/>
    <mergeCell ref="AC14:AD14"/>
    <mergeCell ref="AE14:AF14"/>
    <mergeCell ref="AG14:AH14"/>
    <mergeCell ref="AI14:AJ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C13:BC16"/>
    <mergeCell ref="BD13:BD16"/>
    <mergeCell ref="BA15:BB15"/>
    <mergeCell ref="AO15:AP15"/>
    <mergeCell ref="AQ15:AR15"/>
    <mergeCell ref="AS15:AT15"/>
    <mergeCell ref="AU15:AV15"/>
    <mergeCell ref="AW15:AX15"/>
    <mergeCell ref="AY15:AZ15"/>
    <mergeCell ref="AW14:AX14"/>
    <mergeCell ref="AU14:AV14"/>
  </mergeCells>
  <dataValidations count="2">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D00-000000000000}">
      <formula1>$BG$9:$BG$12</formula1>
    </dataValidation>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D00-000001000000}">
      <formula1>$BG$9:$BG$12</formula1>
    </dataValidation>
  </dataValidations>
  <pageMargins left="0.7" right="0.7" top="0.75" bottom="0.75" header="0.3" footer="0.3"/>
  <pageSetup paperSize="9" orientation="portrait" horizontalDpi="0" verticalDpi="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8"/>
  <dimension ref="A1:GM149"/>
  <sheetViews>
    <sheetView zoomScaleNormal="100" workbookViewId="0">
      <selection activeCell="J17" sqref="J17:K17"/>
    </sheetView>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88671875" style="36" customWidth="1"/>
    <col min="25" max="54" width="4" style="36" hidden="1" customWidth="1"/>
    <col min="55" max="56" width="26.109375" style="36" customWidth="1"/>
    <col min="57" max="57" width="4" style="36" customWidth="1"/>
    <col min="58" max="58" width="9.109375" style="36"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"&amp;INTRAKURIKULER!D21</f>
        <v>MATA PELAJARAN : AKIDAH AKHLAK</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13'!D8</f>
        <v>1</v>
      </c>
      <c r="F15" s="357"/>
      <c r="G15" s="357">
        <f>'TP 13'!D9</f>
        <v>2</v>
      </c>
      <c r="H15" s="357"/>
      <c r="I15" s="357">
        <f>'TP 13'!D10</f>
        <v>3</v>
      </c>
      <c r="J15" s="357"/>
      <c r="K15" s="357">
        <f>'TP 13'!D11</f>
        <v>4</v>
      </c>
      <c r="L15" s="357"/>
      <c r="M15" s="357">
        <f>'TP 13'!D12</f>
        <v>5</v>
      </c>
      <c r="N15" s="357"/>
      <c r="O15" s="357">
        <f>'TP 13'!D13</f>
        <v>6</v>
      </c>
      <c r="P15" s="357"/>
      <c r="Q15" s="357">
        <f>'TP 13'!D14</f>
        <v>7</v>
      </c>
      <c r="R15" s="357"/>
      <c r="S15" s="357">
        <f>'TP 13'!D15</f>
        <v>8</v>
      </c>
      <c r="T15" s="357"/>
      <c r="U15" s="357">
        <f>'TP 13'!D16</f>
        <v>9</v>
      </c>
      <c r="V15" s="357"/>
      <c r="W15" s="357">
        <f>'TP 13'!D17</f>
        <v>10</v>
      </c>
      <c r="X15" s="357"/>
      <c r="Y15" s="357">
        <f>'TP 13'!D18</f>
        <v>11</v>
      </c>
      <c r="Z15" s="357"/>
      <c r="AA15" s="357">
        <f>'TP 13'!D19</f>
        <v>12</v>
      </c>
      <c r="AB15" s="357"/>
      <c r="AC15" s="357">
        <f>'TP 13'!D20</f>
        <v>13</v>
      </c>
      <c r="AD15" s="357"/>
      <c r="AE15" s="357">
        <f>'TP 13'!D21</f>
        <v>14</v>
      </c>
      <c r="AF15" s="357"/>
      <c r="AG15" s="357">
        <f>'TP 13'!D22</f>
        <v>15</v>
      </c>
      <c r="AH15" s="357"/>
      <c r="AI15" s="357">
        <f>'TP 13'!D23</f>
        <v>16</v>
      </c>
      <c r="AJ15" s="357"/>
      <c r="AK15" s="357">
        <f>'TP 13'!D24</f>
        <v>17</v>
      </c>
      <c r="AL15" s="357"/>
      <c r="AM15" s="357">
        <f>'TP 13'!D25</f>
        <v>18</v>
      </c>
      <c r="AN15" s="357"/>
      <c r="AO15" s="357">
        <f>'TP 13'!D26</f>
        <v>19</v>
      </c>
      <c r="AP15" s="357"/>
      <c r="AQ15" s="357">
        <f>'TP 13'!D27</f>
        <v>20</v>
      </c>
      <c r="AR15" s="357"/>
      <c r="AS15" s="357">
        <f>'TP 13'!D28</f>
        <v>21</v>
      </c>
      <c r="AT15" s="357"/>
      <c r="AU15" s="357">
        <f>'TP 13'!D29</f>
        <v>22</v>
      </c>
      <c r="AV15" s="357"/>
      <c r="AW15" s="357">
        <f>'TP 13'!D30</f>
        <v>23</v>
      </c>
      <c r="AX15" s="357"/>
      <c r="AY15" s="357">
        <f>'TP 13'!D31</f>
        <v>24</v>
      </c>
      <c r="AZ15" s="357"/>
      <c r="BA15" s="357">
        <f>'TP 13'!D32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154" t="s">
        <v>139</v>
      </c>
      <c r="G16" s="40" t="s">
        <v>112</v>
      </c>
      <c r="H16" s="154" t="s">
        <v>139</v>
      </c>
      <c r="I16" s="40" t="s">
        <v>112</v>
      </c>
      <c r="J16" s="154" t="s">
        <v>139</v>
      </c>
      <c r="K16" s="40" t="s">
        <v>112</v>
      </c>
      <c r="L16" s="154" t="s">
        <v>139</v>
      </c>
      <c r="M16" s="40" t="s">
        <v>112</v>
      </c>
      <c r="N16" s="154" t="s">
        <v>139</v>
      </c>
      <c r="O16" s="40" t="s">
        <v>112</v>
      </c>
      <c r="P16" s="154" t="s">
        <v>139</v>
      </c>
      <c r="Q16" s="40" t="s">
        <v>112</v>
      </c>
      <c r="R16" s="154" t="s">
        <v>139</v>
      </c>
      <c r="S16" s="40" t="s">
        <v>112</v>
      </c>
      <c r="T16" s="154" t="s">
        <v>139</v>
      </c>
      <c r="U16" s="40" t="s">
        <v>112</v>
      </c>
      <c r="V16" s="154" t="s">
        <v>139</v>
      </c>
      <c r="W16" s="40" t="s">
        <v>112</v>
      </c>
      <c r="X16" s="154"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 t="shared" ref="BG17:BG56" si="1">F17</f>
        <v>0</v>
      </c>
      <c r="BH17" s="44">
        <f t="shared" ref="BH17:BH56" si="2">H17</f>
        <v>0</v>
      </c>
      <c r="BI17" s="44">
        <f t="shared" ref="BI17:BI56" si="3">J17</f>
        <v>0</v>
      </c>
      <c r="BJ17" s="44">
        <f t="shared" ref="BJ17:BJ56" si="4">L17</f>
        <v>0</v>
      </c>
      <c r="BK17" s="44">
        <f t="shared" ref="BK17:BK56" si="5">N17</f>
        <v>0</v>
      </c>
      <c r="BL17" s="44">
        <f t="shared" ref="BL17:BL56" si="6">P17</f>
        <v>0</v>
      </c>
      <c r="BM17" s="44">
        <f t="shared" ref="BM17:BM56" si="7">R17</f>
        <v>0</v>
      </c>
      <c r="BN17" s="44">
        <f t="shared" ref="BN17:BN56" si="8">T17</f>
        <v>0</v>
      </c>
      <c r="BO17" s="44">
        <f t="shared" ref="BO17:BO56" si="9">V17</f>
        <v>0</v>
      </c>
      <c r="BP17" s="44">
        <f t="shared" ref="BP17:BP56" si="10">X17</f>
        <v>0</v>
      </c>
      <c r="BQ17" s="44">
        <f t="shared" ref="BQ17:BQ56" si="11">Z17</f>
        <v>0</v>
      </c>
      <c r="BR17" s="44">
        <f t="shared" ref="BR17:BR56" si="12">AB17</f>
        <v>0</v>
      </c>
      <c r="BS17" s="44">
        <f t="shared" ref="BS17:BS56" si="13">AD17</f>
        <v>0</v>
      </c>
      <c r="BT17" s="44">
        <f t="shared" ref="BT17:BT56" si="14">AF17</f>
        <v>0</v>
      </c>
      <c r="BU17" s="44">
        <f t="shared" ref="BU17:BU56" si="15">AH17</f>
        <v>0</v>
      </c>
      <c r="BV17" s="44">
        <f t="shared" ref="BV17:BV56" si="16">AJ17</f>
        <v>0</v>
      </c>
      <c r="BW17" s="44">
        <f t="shared" ref="BW17:BW56" si="17">AL17</f>
        <v>0</v>
      </c>
      <c r="BX17" s="44">
        <f t="shared" ref="BX17:BX56" si="18">AN17</f>
        <v>0</v>
      </c>
      <c r="BY17" s="44">
        <f t="shared" ref="BY17:BY56" si="19">AP17</f>
        <v>0</v>
      </c>
      <c r="BZ17" s="44">
        <f t="shared" ref="BZ17:BZ56" si="20">AR17</f>
        <v>0</v>
      </c>
      <c r="CA17" s="44">
        <f t="shared" ref="CA17:CA56" si="21">AT17</f>
        <v>0</v>
      </c>
      <c r="CB17" s="44">
        <f t="shared" ref="CB17:CB56" si="22">AV17</f>
        <v>0</v>
      </c>
      <c r="CC17" s="44">
        <f t="shared" ref="CC17:CC56" si="23">AX17</f>
        <v>0</v>
      </c>
      <c r="CD17" s="44">
        <f t="shared" ref="CD17:CD56" si="24">AZ17</f>
        <v>0</v>
      </c>
      <c r="CE17" s="44">
        <f t="shared" ref="CE17:CE56" si="25">BB17</f>
        <v>0</v>
      </c>
      <c r="CF17" s="44"/>
      <c r="CG17" s="44">
        <f t="shared" ref="CG17:CG56" si="26">E17</f>
        <v>0</v>
      </c>
      <c r="CH17" s="44">
        <f t="shared" ref="CH17:CH56" si="27">G17</f>
        <v>0</v>
      </c>
      <c r="CI17" s="44">
        <f t="shared" ref="CI17:CI56" si="28">I17</f>
        <v>0</v>
      </c>
      <c r="CJ17" s="44">
        <f t="shared" ref="CJ17:CJ56" si="29">K17</f>
        <v>0</v>
      </c>
      <c r="CK17" s="44">
        <f t="shared" ref="CK17:CK56" si="30">M17</f>
        <v>0</v>
      </c>
      <c r="CL17" s="44">
        <f t="shared" ref="CL17:CL56" si="31">O17</f>
        <v>0</v>
      </c>
      <c r="CM17" s="44">
        <f t="shared" ref="CM17:CM56" si="32">Q17</f>
        <v>0</v>
      </c>
      <c r="CN17" s="44">
        <f t="shared" ref="CN17:CN56" si="33">S17</f>
        <v>0</v>
      </c>
      <c r="CO17" s="44">
        <f t="shared" ref="CO17:CO56" si="34">U17</f>
        <v>0</v>
      </c>
      <c r="CP17" s="44">
        <f t="shared" ref="CP17:CP56" si="35">W17</f>
        <v>0</v>
      </c>
      <c r="CQ17" s="44">
        <f t="shared" ref="CQ17:CQ56" si="36">Y17</f>
        <v>0</v>
      </c>
      <c r="CR17" s="44">
        <f t="shared" ref="CR17:CR56" si="37">AA17</f>
        <v>0</v>
      </c>
      <c r="CS17" s="44">
        <f t="shared" ref="CS17:CS56" si="38">AC17</f>
        <v>0</v>
      </c>
      <c r="CT17" s="44">
        <f t="shared" ref="CT17:CT56" si="39">AE17</f>
        <v>0</v>
      </c>
      <c r="CU17" s="44">
        <f t="shared" ref="CU17:CU56" si="40">AG17</f>
        <v>0</v>
      </c>
      <c r="CV17" s="44">
        <f t="shared" ref="CV17:CV56" si="41">AI17</f>
        <v>0</v>
      </c>
      <c r="CW17" s="44">
        <f t="shared" ref="CW17:CW56" si="42">AK17</f>
        <v>0</v>
      </c>
      <c r="CX17" s="44">
        <f t="shared" ref="CX17:CX56" si="43">AM17</f>
        <v>0</v>
      </c>
      <c r="CY17" s="44">
        <f t="shared" ref="CY17:CY56" si="44">AO17</f>
        <v>0</v>
      </c>
      <c r="CZ17" s="44">
        <f t="shared" ref="CZ17:CZ56" si="45">AQ17</f>
        <v>0</v>
      </c>
      <c r="DA17" s="44">
        <f t="shared" ref="DA17:DA56" si="46">AS17</f>
        <v>0</v>
      </c>
      <c r="DB17" s="44">
        <f t="shared" ref="DB17:DB56" si="47">AU17</f>
        <v>0</v>
      </c>
      <c r="DC17" s="44">
        <f t="shared" ref="DC17:DC56" si="48">AW17</f>
        <v>0</v>
      </c>
      <c r="DD17" s="44">
        <f t="shared" ref="DD17:DD56" si="49">AY17</f>
        <v>0</v>
      </c>
      <c r="DE17" s="44">
        <f t="shared" ref="DE17:DE56" si="50">BA17</f>
        <v>0</v>
      </c>
      <c r="DF17" s="44"/>
      <c r="DG17" s="44" t="str">
        <f>IF(AND(BG17=1,CG17=1),DG$15&amp;", ","")</f>
        <v/>
      </c>
      <c r="DH17" s="44" t="str">
        <f t="shared" ref="DH17:DW27" si="51">IF(AND(BH17=1,CH17=1),DH$15&amp;", ","")</f>
        <v/>
      </c>
      <c r="DI17" s="44" t="str">
        <f t="shared" si="51"/>
        <v/>
      </c>
      <c r="DJ17" s="44" t="str">
        <f t="shared" si="51"/>
        <v/>
      </c>
      <c r="DK17" s="44" t="str">
        <f t="shared" si="51"/>
        <v/>
      </c>
      <c r="DL17" s="44" t="str">
        <f t="shared" si="51"/>
        <v/>
      </c>
      <c r="DM17" s="44" t="str">
        <f t="shared" si="51"/>
        <v/>
      </c>
      <c r="DN17" s="44" t="str">
        <f t="shared" si="51"/>
        <v/>
      </c>
      <c r="DO17" s="44" t="str">
        <f t="shared" si="51"/>
        <v/>
      </c>
      <c r="DP17" s="44" t="str">
        <f t="shared" si="51"/>
        <v/>
      </c>
      <c r="DQ17" s="44" t="str">
        <f t="shared" si="51"/>
        <v/>
      </c>
      <c r="DR17" s="44" t="str">
        <f t="shared" si="51"/>
        <v/>
      </c>
      <c r="DS17" s="44" t="str">
        <f t="shared" si="51"/>
        <v/>
      </c>
      <c r="DT17" s="44" t="str">
        <f t="shared" si="51"/>
        <v/>
      </c>
      <c r="DU17" s="44" t="str">
        <f t="shared" si="51"/>
        <v/>
      </c>
      <c r="DV17" s="44" t="str">
        <f t="shared" si="51"/>
        <v/>
      </c>
      <c r="DW17" s="44" t="str">
        <f t="shared" si="51"/>
        <v/>
      </c>
      <c r="DX17" s="44" t="str">
        <f t="shared" ref="DW17:EE32" si="52">IF(AND(BX17=1,CX17=1),DX$15&amp;", ","")</f>
        <v/>
      </c>
      <c r="DY17" s="44" t="str">
        <f t="shared" si="52"/>
        <v/>
      </c>
      <c r="DZ17" s="44" t="str">
        <f t="shared" si="52"/>
        <v/>
      </c>
      <c r="EA17" s="44" t="str">
        <f t="shared" si="52"/>
        <v/>
      </c>
      <c r="EB17" s="44" t="str">
        <f t="shared" si="52"/>
        <v/>
      </c>
      <c r="EC17" s="44" t="str">
        <f t="shared" si="52"/>
        <v/>
      </c>
      <c r="ED17" s="44" t="str">
        <f t="shared" si="52"/>
        <v/>
      </c>
      <c r="EE17" s="44" t="str">
        <f t="shared" si="52"/>
        <v/>
      </c>
      <c r="EF17" s="44"/>
      <c r="EG17" s="44" t="str">
        <f>IF(AND(BG17=1,CG17=0),EG$15&amp;", ","")</f>
        <v/>
      </c>
      <c r="EH17" s="44" t="str">
        <f t="shared" ref="EH17:EW27" si="53">IF(AND(BH17=1,CH17=0),EH$15&amp;", ","")</f>
        <v/>
      </c>
      <c r="EI17" s="44" t="str">
        <f t="shared" si="53"/>
        <v/>
      </c>
      <c r="EJ17" s="44" t="str">
        <f t="shared" si="53"/>
        <v/>
      </c>
      <c r="EK17" s="44" t="str">
        <f t="shared" si="53"/>
        <v/>
      </c>
      <c r="EL17" s="44" t="str">
        <f t="shared" si="53"/>
        <v/>
      </c>
      <c r="EM17" s="44" t="str">
        <f t="shared" si="53"/>
        <v/>
      </c>
      <c r="EN17" s="44" t="str">
        <f t="shared" si="53"/>
        <v/>
      </c>
      <c r="EO17" s="44" t="str">
        <f t="shared" si="53"/>
        <v/>
      </c>
      <c r="EP17" s="44" t="str">
        <f t="shared" si="53"/>
        <v/>
      </c>
      <c r="EQ17" s="44" t="str">
        <f t="shared" si="53"/>
        <v/>
      </c>
      <c r="ER17" s="44" t="str">
        <f t="shared" si="53"/>
        <v/>
      </c>
      <c r="ES17" s="44" t="str">
        <f t="shared" si="53"/>
        <v/>
      </c>
      <c r="ET17" s="44" t="str">
        <f t="shared" si="53"/>
        <v/>
      </c>
      <c r="EU17" s="44" t="str">
        <f t="shared" si="53"/>
        <v/>
      </c>
      <c r="EV17" s="44" t="str">
        <f t="shared" si="53"/>
        <v/>
      </c>
      <c r="EW17" s="44" t="str">
        <f t="shared" si="53"/>
        <v/>
      </c>
      <c r="EX17" s="44" t="str">
        <f t="shared" ref="EW17:FE32" si="54">IF(AND(BX17=1,CX17=0),EX$15&amp;", ","")</f>
        <v/>
      </c>
      <c r="EY17" s="44" t="str">
        <f t="shared" si="54"/>
        <v/>
      </c>
      <c r="EZ17" s="44" t="str">
        <f t="shared" si="54"/>
        <v/>
      </c>
      <c r="FA17" s="44" t="str">
        <f t="shared" si="54"/>
        <v/>
      </c>
      <c r="FB17" s="44" t="str">
        <f t="shared" si="54"/>
        <v/>
      </c>
      <c r="FC17" s="44" t="str">
        <f t="shared" si="54"/>
        <v/>
      </c>
      <c r="FD17" s="44" t="str">
        <f t="shared" si="54"/>
        <v/>
      </c>
      <c r="FE17" s="44" t="str">
        <f t="shared" si="54"/>
        <v/>
      </c>
      <c r="FF17" s="44"/>
      <c r="FG17" s="44" t="str">
        <f t="shared" ref="FG17:FG56" si="55">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 t="shared" ref="FJ17:FJ56" si="56">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7">FG18</f>
        <v xml:space="preserve">Abil Juandika menunjukkan pemahaman dalam </v>
      </c>
      <c r="BD18" s="150" t="str">
        <f t="shared" ref="BD18:BD56" si="58">FJ18</f>
        <v xml:space="preserve">Abil Juandika membutuhkan bimbingan dalam </v>
      </c>
      <c r="BE18" s="35"/>
      <c r="BF18" s="44"/>
      <c r="BG18" s="44">
        <f t="shared" si="1"/>
        <v>0</v>
      </c>
      <c r="BH18" s="44">
        <f t="shared" si="2"/>
        <v>0</v>
      </c>
      <c r="BI18" s="44">
        <f t="shared" si="3"/>
        <v>0</v>
      </c>
      <c r="BJ18" s="44">
        <f t="shared" si="4"/>
        <v>0</v>
      </c>
      <c r="BK18" s="44">
        <f t="shared" si="5"/>
        <v>0</v>
      </c>
      <c r="BL18" s="44">
        <f t="shared" si="6"/>
        <v>0</v>
      </c>
      <c r="BM18" s="44">
        <f t="shared" si="7"/>
        <v>0</v>
      </c>
      <c r="BN18" s="44">
        <f t="shared" si="8"/>
        <v>0</v>
      </c>
      <c r="BO18" s="44">
        <f t="shared" si="9"/>
        <v>0</v>
      </c>
      <c r="BP18" s="44">
        <f t="shared" si="10"/>
        <v>0</v>
      </c>
      <c r="BQ18" s="44">
        <f t="shared" si="11"/>
        <v>0</v>
      </c>
      <c r="BR18" s="44">
        <f t="shared" si="12"/>
        <v>0</v>
      </c>
      <c r="BS18" s="44">
        <f t="shared" si="13"/>
        <v>0</v>
      </c>
      <c r="BT18" s="44">
        <f t="shared" si="14"/>
        <v>0</v>
      </c>
      <c r="BU18" s="44">
        <f t="shared" si="15"/>
        <v>0</v>
      </c>
      <c r="BV18" s="44">
        <f t="shared" si="16"/>
        <v>0</v>
      </c>
      <c r="BW18" s="44">
        <f t="shared" si="17"/>
        <v>0</v>
      </c>
      <c r="BX18" s="44">
        <f t="shared" si="18"/>
        <v>0</v>
      </c>
      <c r="BY18" s="44">
        <f t="shared" si="19"/>
        <v>0</v>
      </c>
      <c r="BZ18" s="44">
        <f t="shared" si="20"/>
        <v>0</v>
      </c>
      <c r="CA18" s="44">
        <f t="shared" si="21"/>
        <v>0</v>
      </c>
      <c r="CB18" s="44">
        <f t="shared" si="22"/>
        <v>0</v>
      </c>
      <c r="CC18" s="44">
        <f t="shared" si="23"/>
        <v>0</v>
      </c>
      <c r="CD18" s="44">
        <f t="shared" si="24"/>
        <v>0</v>
      </c>
      <c r="CE18" s="44">
        <f t="shared" si="25"/>
        <v>0</v>
      </c>
      <c r="CF18" s="44"/>
      <c r="CG18" s="44">
        <f t="shared" si="26"/>
        <v>0</v>
      </c>
      <c r="CH18" s="44">
        <f t="shared" si="27"/>
        <v>0</v>
      </c>
      <c r="CI18" s="44">
        <f t="shared" si="28"/>
        <v>0</v>
      </c>
      <c r="CJ18" s="44">
        <f t="shared" si="29"/>
        <v>0</v>
      </c>
      <c r="CK18" s="44">
        <f t="shared" si="30"/>
        <v>0</v>
      </c>
      <c r="CL18" s="44">
        <f t="shared" si="31"/>
        <v>0</v>
      </c>
      <c r="CM18" s="44">
        <f t="shared" si="32"/>
        <v>0</v>
      </c>
      <c r="CN18" s="44">
        <f t="shared" si="33"/>
        <v>0</v>
      </c>
      <c r="CO18" s="44">
        <f t="shared" si="34"/>
        <v>0</v>
      </c>
      <c r="CP18" s="44">
        <f t="shared" si="35"/>
        <v>0</v>
      </c>
      <c r="CQ18" s="44">
        <f t="shared" si="36"/>
        <v>0</v>
      </c>
      <c r="CR18" s="44">
        <f t="shared" si="37"/>
        <v>0</v>
      </c>
      <c r="CS18" s="44">
        <f t="shared" si="38"/>
        <v>0</v>
      </c>
      <c r="CT18" s="44">
        <f t="shared" si="39"/>
        <v>0</v>
      </c>
      <c r="CU18" s="44">
        <f t="shared" si="40"/>
        <v>0</v>
      </c>
      <c r="CV18" s="44">
        <f t="shared" si="41"/>
        <v>0</v>
      </c>
      <c r="CW18" s="44">
        <f t="shared" si="42"/>
        <v>0</v>
      </c>
      <c r="CX18" s="44">
        <f t="shared" si="43"/>
        <v>0</v>
      </c>
      <c r="CY18" s="44">
        <f t="shared" si="44"/>
        <v>0</v>
      </c>
      <c r="CZ18" s="44">
        <f t="shared" si="45"/>
        <v>0</v>
      </c>
      <c r="DA18" s="44">
        <f t="shared" si="46"/>
        <v>0</v>
      </c>
      <c r="DB18" s="44">
        <f t="shared" si="47"/>
        <v>0</v>
      </c>
      <c r="DC18" s="44">
        <f t="shared" si="48"/>
        <v>0</v>
      </c>
      <c r="DD18" s="44">
        <f t="shared" si="49"/>
        <v>0</v>
      </c>
      <c r="DE18" s="44">
        <f t="shared" si="50"/>
        <v>0</v>
      </c>
      <c r="DF18" s="44"/>
      <c r="DG18" s="44" t="str">
        <f t="shared" ref="DG18:DV43" si="59">IF(AND(BG18=1,CG18=1),DG$15&amp;", ","")</f>
        <v/>
      </c>
      <c r="DH18" s="44" t="str">
        <f t="shared" si="51"/>
        <v/>
      </c>
      <c r="DI18" s="44" t="str">
        <f t="shared" si="51"/>
        <v/>
      </c>
      <c r="DJ18" s="44" t="str">
        <f t="shared" si="51"/>
        <v/>
      </c>
      <c r="DK18" s="44" t="str">
        <f t="shared" si="51"/>
        <v/>
      </c>
      <c r="DL18" s="44" t="str">
        <f t="shared" si="51"/>
        <v/>
      </c>
      <c r="DM18" s="44" t="str">
        <f t="shared" si="51"/>
        <v/>
      </c>
      <c r="DN18" s="44" t="str">
        <f t="shared" si="51"/>
        <v/>
      </c>
      <c r="DO18" s="44" t="str">
        <f t="shared" si="51"/>
        <v/>
      </c>
      <c r="DP18" s="44" t="str">
        <f t="shared" si="51"/>
        <v/>
      </c>
      <c r="DQ18" s="44" t="str">
        <f t="shared" si="51"/>
        <v/>
      </c>
      <c r="DR18" s="44" t="str">
        <f t="shared" si="51"/>
        <v/>
      </c>
      <c r="DS18" s="44" t="str">
        <f t="shared" si="51"/>
        <v/>
      </c>
      <c r="DT18" s="44" t="str">
        <f t="shared" si="51"/>
        <v/>
      </c>
      <c r="DU18" s="44" t="str">
        <f t="shared" si="51"/>
        <v/>
      </c>
      <c r="DV18" s="44" t="str">
        <f t="shared" si="51"/>
        <v/>
      </c>
      <c r="DW18" s="44" t="str">
        <f t="shared" si="51"/>
        <v/>
      </c>
      <c r="DX18" s="44" t="str">
        <f t="shared" si="52"/>
        <v/>
      </c>
      <c r="DY18" s="44" t="str">
        <f t="shared" si="52"/>
        <v/>
      </c>
      <c r="DZ18" s="44" t="str">
        <f t="shared" si="52"/>
        <v/>
      </c>
      <c r="EA18" s="44" t="str">
        <f t="shared" si="52"/>
        <v/>
      </c>
      <c r="EB18" s="44" t="str">
        <f t="shared" si="52"/>
        <v/>
      </c>
      <c r="EC18" s="44" t="str">
        <f t="shared" si="52"/>
        <v/>
      </c>
      <c r="ED18" s="44" t="str">
        <f t="shared" si="52"/>
        <v/>
      </c>
      <c r="EE18" s="44" t="str">
        <f t="shared" si="52"/>
        <v/>
      </c>
      <c r="EF18" s="44"/>
      <c r="EG18" s="44" t="str">
        <f t="shared" ref="EG18:EV43" si="60">IF(AND(BG18=1,CG18=0),EG$15&amp;", ","")</f>
        <v/>
      </c>
      <c r="EH18" s="44" t="str">
        <f t="shared" si="53"/>
        <v/>
      </c>
      <c r="EI18" s="44" t="str">
        <f t="shared" si="53"/>
        <v/>
      </c>
      <c r="EJ18" s="44" t="str">
        <f t="shared" si="53"/>
        <v/>
      </c>
      <c r="EK18" s="44" t="str">
        <f t="shared" si="53"/>
        <v/>
      </c>
      <c r="EL18" s="44" t="str">
        <f t="shared" si="53"/>
        <v/>
      </c>
      <c r="EM18" s="44" t="str">
        <f t="shared" si="53"/>
        <v/>
      </c>
      <c r="EN18" s="44" t="str">
        <f t="shared" si="53"/>
        <v/>
      </c>
      <c r="EO18" s="44" t="str">
        <f t="shared" si="53"/>
        <v/>
      </c>
      <c r="EP18" s="44" t="str">
        <f t="shared" si="53"/>
        <v/>
      </c>
      <c r="EQ18" s="44" t="str">
        <f t="shared" si="53"/>
        <v/>
      </c>
      <c r="ER18" s="44" t="str">
        <f t="shared" si="53"/>
        <v/>
      </c>
      <c r="ES18" s="44" t="str">
        <f t="shared" si="53"/>
        <v/>
      </c>
      <c r="ET18" s="44" t="str">
        <f t="shared" si="53"/>
        <v/>
      </c>
      <c r="EU18" s="44" t="str">
        <f t="shared" si="53"/>
        <v/>
      </c>
      <c r="EV18" s="44" t="str">
        <f t="shared" si="53"/>
        <v/>
      </c>
      <c r="EW18" s="44" t="str">
        <f t="shared" si="53"/>
        <v/>
      </c>
      <c r="EX18" s="44" t="str">
        <f t="shared" si="54"/>
        <v/>
      </c>
      <c r="EY18" s="44" t="str">
        <f t="shared" si="54"/>
        <v/>
      </c>
      <c r="EZ18" s="44" t="str">
        <f t="shared" si="54"/>
        <v/>
      </c>
      <c r="FA18" s="44" t="str">
        <f t="shared" si="54"/>
        <v/>
      </c>
      <c r="FB18" s="44" t="str">
        <f t="shared" si="54"/>
        <v/>
      </c>
      <c r="FC18" s="44" t="str">
        <f t="shared" si="54"/>
        <v/>
      </c>
      <c r="FD18" s="44" t="str">
        <f t="shared" si="54"/>
        <v/>
      </c>
      <c r="FE18" s="44" t="str">
        <f t="shared" si="54"/>
        <v/>
      </c>
      <c r="FF18" s="44"/>
      <c r="FG18" s="44" t="str">
        <f t="shared" si="55"/>
        <v xml:space="preserve">Abil Juandika menunjukkan pemahaman dalam </v>
      </c>
      <c r="FH18" s="44"/>
      <c r="FI18" s="44"/>
      <c r="FJ18" s="44" t="str">
        <f t="shared" si="56"/>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7"/>
        <v xml:space="preserve">Angga. S menunjukkan pemahaman dalam </v>
      </c>
      <c r="BD19" s="150" t="str">
        <f t="shared" si="58"/>
        <v xml:space="preserve">Angga. S membutuhkan bimbingan dalam </v>
      </c>
      <c r="BE19" s="35"/>
      <c r="BF19" s="44"/>
      <c r="BG19" s="44">
        <f t="shared" si="1"/>
        <v>0</v>
      </c>
      <c r="BH19" s="44">
        <f t="shared" si="2"/>
        <v>0</v>
      </c>
      <c r="BI19" s="44">
        <f t="shared" si="3"/>
        <v>0</v>
      </c>
      <c r="BJ19" s="44">
        <f t="shared" si="4"/>
        <v>0</v>
      </c>
      <c r="BK19" s="44">
        <f t="shared" si="5"/>
        <v>0</v>
      </c>
      <c r="BL19" s="44">
        <f t="shared" si="6"/>
        <v>0</v>
      </c>
      <c r="BM19" s="44">
        <f t="shared" si="7"/>
        <v>0</v>
      </c>
      <c r="BN19" s="44">
        <f t="shared" si="8"/>
        <v>0</v>
      </c>
      <c r="BO19" s="44">
        <f t="shared" si="9"/>
        <v>0</v>
      </c>
      <c r="BP19" s="44">
        <f t="shared" si="10"/>
        <v>0</v>
      </c>
      <c r="BQ19" s="44">
        <f t="shared" si="11"/>
        <v>0</v>
      </c>
      <c r="BR19" s="44">
        <f t="shared" si="12"/>
        <v>0</v>
      </c>
      <c r="BS19" s="44">
        <f t="shared" si="13"/>
        <v>0</v>
      </c>
      <c r="BT19" s="44">
        <f t="shared" si="14"/>
        <v>0</v>
      </c>
      <c r="BU19" s="44">
        <f t="shared" si="15"/>
        <v>0</v>
      </c>
      <c r="BV19" s="44">
        <f t="shared" si="16"/>
        <v>0</v>
      </c>
      <c r="BW19" s="44">
        <f t="shared" si="17"/>
        <v>0</v>
      </c>
      <c r="BX19" s="44">
        <f t="shared" si="18"/>
        <v>0</v>
      </c>
      <c r="BY19" s="44">
        <f t="shared" si="19"/>
        <v>0</v>
      </c>
      <c r="BZ19" s="44">
        <f t="shared" si="20"/>
        <v>0</v>
      </c>
      <c r="CA19" s="44">
        <f t="shared" si="21"/>
        <v>0</v>
      </c>
      <c r="CB19" s="44">
        <f t="shared" si="22"/>
        <v>0</v>
      </c>
      <c r="CC19" s="44">
        <f t="shared" si="23"/>
        <v>0</v>
      </c>
      <c r="CD19" s="44">
        <f t="shared" si="24"/>
        <v>0</v>
      </c>
      <c r="CE19" s="44">
        <f t="shared" si="25"/>
        <v>0</v>
      </c>
      <c r="CF19" s="44"/>
      <c r="CG19" s="44">
        <f t="shared" si="26"/>
        <v>0</v>
      </c>
      <c r="CH19" s="44">
        <f t="shared" si="27"/>
        <v>0</v>
      </c>
      <c r="CI19" s="44">
        <f t="shared" si="28"/>
        <v>0</v>
      </c>
      <c r="CJ19" s="44">
        <f t="shared" si="29"/>
        <v>0</v>
      </c>
      <c r="CK19" s="44">
        <f t="shared" si="30"/>
        <v>0</v>
      </c>
      <c r="CL19" s="44">
        <f t="shared" si="31"/>
        <v>0</v>
      </c>
      <c r="CM19" s="44">
        <f t="shared" si="32"/>
        <v>0</v>
      </c>
      <c r="CN19" s="44">
        <f t="shared" si="33"/>
        <v>0</v>
      </c>
      <c r="CO19" s="44">
        <f t="shared" si="34"/>
        <v>0</v>
      </c>
      <c r="CP19" s="44">
        <f t="shared" si="35"/>
        <v>0</v>
      </c>
      <c r="CQ19" s="44">
        <f t="shared" si="36"/>
        <v>0</v>
      </c>
      <c r="CR19" s="44">
        <f t="shared" si="37"/>
        <v>0</v>
      </c>
      <c r="CS19" s="44">
        <f t="shared" si="38"/>
        <v>0</v>
      </c>
      <c r="CT19" s="44">
        <f t="shared" si="39"/>
        <v>0</v>
      </c>
      <c r="CU19" s="44">
        <f t="shared" si="40"/>
        <v>0</v>
      </c>
      <c r="CV19" s="44">
        <f t="shared" si="41"/>
        <v>0</v>
      </c>
      <c r="CW19" s="44">
        <f t="shared" si="42"/>
        <v>0</v>
      </c>
      <c r="CX19" s="44">
        <f t="shared" si="43"/>
        <v>0</v>
      </c>
      <c r="CY19" s="44">
        <f t="shared" si="44"/>
        <v>0</v>
      </c>
      <c r="CZ19" s="44">
        <f t="shared" si="45"/>
        <v>0</v>
      </c>
      <c r="DA19" s="44">
        <f t="shared" si="46"/>
        <v>0</v>
      </c>
      <c r="DB19" s="44">
        <f t="shared" si="47"/>
        <v>0</v>
      </c>
      <c r="DC19" s="44">
        <f t="shared" si="48"/>
        <v>0</v>
      </c>
      <c r="DD19" s="44">
        <f t="shared" si="49"/>
        <v>0</v>
      </c>
      <c r="DE19" s="44">
        <f t="shared" si="50"/>
        <v>0</v>
      </c>
      <c r="DF19" s="44"/>
      <c r="DG19" s="44" t="str">
        <f t="shared" si="59"/>
        <v/>
      </c>
      <c r="DH19" s="44" t="str">
        <f t="shared" si="51"/>
        <v/>
      </c>
      <c r="DI19" s="44" t="str">
        <f t="shared" si="51"/>
        <v/>
      </c>
      <c r="DJ19" s="44" t="str">
        <f t="shared" si="51"/>
        <v/>
      </c>
      <c r="DK19" s="44" t="str">
        <f t="shared" si="51"/>
        <v/>
      </c>
      <c r="DL19" s="44" t="str">
        <f t="shared" si="51"/>
        <v/>
      </c>
      <c r="DM19" s="44" t="str">
        <f t="shared" si="51"/>
        <v/>
      </c>
      <c r="DN19" s="44" t="str">
        <f t="shared" si="51"/>
        <v/>
      </c>
      <c r="DO19" s="44" t="str">
        <f t="shared" si="51"/>
        <v/>
      </c>
      <c r="DP19" s="44" t="str">
        <f t="shared" si="51"/>
        <v/>
      </c>
      <c r="DQ19" s="44" t="str">
        <f t="shared" si="51"/>
        <v/>
      </c>
      <c r="DR19" s="44" t="str">
        <f t="shared" si="51"/>
        <v/>
      </c>
      <c r="DS19" s="44" t="str">
        <f t="shared" si="51"/>
        <v/>
      </c>
      <c r="DT19" s="44" t="str">
        <f t="shared" si="51"/>
        <v/>
      </c>
      <c r="DU19" s="44" t="str">
        <f t="shared" si="51"/>
        <v/>
      </c>
      <c r="DV19" s="44" t="str">
        <f t="shared" si="51"/>
        <v/>
      </c>
      <c r="DW19" s="44" t="str">
        <f t="shared" si="51"/>
        <v/>
      </c>
      <c r="DX19" s="44" t="str">
        <f t="shared" si="52"/>
        <v/>
      </c>
      <c r="DY19" s="44" t="str">
        <f t="shared" si="52"/>
        <v/>
      </c>
      <c r="DZ19" s="44" t="str">
        <f t="shared" si="52"/>
        <v/>
      </c>
      <c r="EA19" s="44" t="str">
        <f t="shared" si="52"/>
        <v/>
      </c>
      <c r="EB19" s="44" t="str">
        <f t="shared" si="52"/>
        <v/>
      </c>
      <c r="EC19" s="44" t="str">
        <f t="shared" si="52"/>
        <v/>
      </c>
      <c r="ED19" s="44" t="str">
        <f t="shared" si="52"/>
        <v/>
      </c>
      <c r="EE19" s="44" t="str">
        <f t="shared" si="52"/>
        <v/>
      </c>
      <c r="EF19" s="44"/>
      <c r="EG19" s="44" t="str">
        <f t="shared" si="60"/>
        <v/>
      </c>
      <c r="EH19" s="44" t="str">
        <f t="shared" si="53"/>
        <v/>
      </c>
      <c r="EI19" s="44" t="str">
        <f t="shared" si="53"/>
        <v/>
      </c>
      <c r="EJ19" s="44" t="str">
        <f t="shared" si="53"/>
        <v/>
      </c>
      <c r="EK19" s="44" t="str">
        <f t="shared" si="53"/>
        <v/>
      </c>
      <c r="EL19" s="44" t="str">
        <f t="shared" si="53"/>
        <v/>
      </c>
      <c r="EM19" s="44" t="str">
        <f t="shared" si="53"/>
        <v/>
      </c>
      <c r="EN19" s="44" t="str">
        <f t="shared" si="53"/>
        <v/>
      </c>
      <c r="EO19" s="44" t="str">
        <f t="shared" si="53"/>
        <v/>
      </c>
      <c r="EP19" s="44" t="str">
        <f t="shared" si="53"/>
        <v/>
      </c>
      <c r="EQ19" s="44" t="str">
        <f t="shared" si="53"/>
        <v/>
      </c>
      <c r="ER19" s="44" t="str">
        <f t="shared" si="53"/>
        <v/>
      </c>
      <c r="ES19" s="44" t="str">
        <f t="shared" si="53"/>
        <v/>
      </c>
      <c r="ET19" s="44" t="str">
        <f t="shared" si="53"/>
        <v/>
      </c>
      <c r="EU19" s="44" t="str">
        <f t="shared" si="53"/>
        <v/>
      </c>
      <c r="EV19" s="44" t="str">
        <f t="shared" si="53"/>
        <v/>
      </c>
      <c r="EW19" s="44" t="str">
        <f t="shared" si="53"/>
        <v/>
      </c>
      <c r="EX19" s="44" t="str">
        <f t="shared" si="54"/>
        <v/>
      </c>
      <c r="EY19" s="44" t="str">
        <f t="shared" si="54"/>
        <v/>
      </c>
      <c r="EZ19" s="44" t="str">
        <f t="shared" si="54"/>
        <v/>
      </c>
      <c r="FA19" s="44" t="str">
        <f t="shared" si="54"/>
        <v/>
      </c>
      <c r="FB19" s="44" t="str">
        <f t="shared" si="54"/>
        <v/>
      </c>
      <c r="FC19" s="44" t="str">
        <f t="shared" si="54"/>
        <v/>
      </c>
      <c r="FD19" s="44" t="str">
        <f t="shared" si="54"/>
        <v/>
      </c>
      <c r="FE19" s="44" t="str">
        <f t="shared" si="54"/>
        <v/>
      </c>
      <c r="FF19" s="44"/>
      <c r="FG19" s="44" t="str">
        <f t="shared" si="55"/>
        <v xml:space="preserve">Angga. S menunjukkan pemahaman dalam </v>
      </c>
      <c r="FH19" s="44"/>
      <c r="FI19" s="44"/>
      <c r="FJ19" s="44" t="str">
        <f t="shared" si="56"/>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7"/>
        <v xml:space="preserve">Arief Dwi Saputra menunjukkan pemahaman dalam </v>
      </c>
      <c r="BD20" s="150" t="str">
        <f t="shared" si="58"/>
        <v xml:space="preserve">Arief Dwi Saputra membutuhkan bimbingan dalam </v>
      </c>
      <c r="BE20" s="35"/>
      <c r="BF20" s="44"/>
      <c r="BG20" s="44">
        <f t="shared" si="1"/>
        <v>0</v>
      </c>
      <c r="BH20" s="44">
        <f t="shared" si="2"/>
        <v>0</v>
      </c>
      <c r="BI20" s="44">
        <f t="shared" si="3"/>
        <v>0</v>
      </c>
      <c r="BJ20" s="44">
        <f t="shared" si="4"/>
        <v>0</v>
      </c>
      <c r="BK20" s="44">
        <f t="shared" si="5"/>
        <v>0</v>
      </c>
      <c r="BL20" s="44">
        <f t="shared" si="6"/>
        <v>0</v>
      </c>
      <c r="BM20" s="44">
        <f t="shared" si="7"/>
        <v>0</v>
      </c>
      <c r="BN20" s="44">
        <f t="shared" si="8"/>
        <v>0</v>
      </c>
      <c r="BO20" s="44">
        <f t="shared" si="9"/>
        <v>0</v>
      </c>
      <c r="BP20" s="44">
        <f t="shared" si="10"/>
        <v>0</v>
      </c>
      <c r="BQ20" s="44">
        <f t="shared" si="11"/>
        <v>0</v>
      </c>
      <c r="BR20" s="44">
        <f t="shared" si="12"/>
        <v>0</v>
      </c>
      <c r="BS20" s="44">
        <f t="shared" si="13"/>
        <v>0</v>
      </c>
      <c r="BT20" s="44">
        <f t="shared" si="14"/>
        <v>0</v>
      </c>
      <c r="BU20" s="44">
        <f t="shared" si="15"/>
        <v>0</v>
      </c>
      <c r="BV20" s="44">
        <f t="shared" si="16"/>
        <v>0</v>
      </c>
      <c r="BW20" s="44">
        <f t="shared" si="17"/>
        <v>0</v>
      </c>
      <c r="BX20" s="44">
        <f t="shared" si="18"/>
        <v>0</v>
      </c>
      <c r="BY20" s="44">
        <f t="shared" si="19"/>
        <v>0</v>
      </c>
      <c r="BZ20" s="44">
        <f t="shared" si="20"/>
        <v>0</v>
      </c>
      <c r="CA20" s="44">
        <f t="shared" si="21"/>
        <v>0</v>
      </c>
      <c r="CB20" s="44">
        <f t="shared" si="22"/>
        <v>0</v>
      </c>
      <c r="CC20" s="44">
        <f t="shared" si="23"/>
        <v>0</v>
      </c>
      <c r="CD20" s="44">
        <f t="shared" si="24"/>
        <v>0</v>
      </c>
      <c r="CE20" s="44">
        <f t="shared" si="25"/>
        <v>0</v>
      </c>
      <c r="CF20" s="44"/>
      <c r="CG20" s="44">
        <f t="shared" si="26"/>
        <v>0</v>
      </c>
      <c r="CH20" s="44">
        <f t="shared" si="27"/>
        <v>0</v>
      </c>
      <c r="CI20" s="44">
        <f t="shared" si="28"/>
        <v>0</v>
      </c>
      <c r="CJ20" s="44">
        <f t="shared" si="29"/>
        <v>0</v>
      </c>
      <c r="CK20" s="44">
        <f t="shared" si="30"/>
        <v>0</v>
      </c>
      <c r="CL20" s="44">
        <f t="shared" si="31"/>
        <v>0</v>
      </c>
      <c r="CM20" s="44">
        <f t="shared" si="32"/>
        <v>0</v>
      </c>
      <c r="CN20" s="44">
        <f t="shared" si="33"/>
        <v>0</v>
      </c>
      <c r="CO20" s="44">
        <f t="shared" si="34"/>
        <v>0</v>
      </c>
      <c r="CP20" s="44">
        <f t="shared" si="35"/>
        <v>0</v>
      </c>
      <c r="CQ20" s="44">
        <f t="shared" si="36"/>
        <v>0</v>
      </c>
      <c r="CR20" s="44">
        <f t="shared" si="37"/>
        <v>0</v>
      </c>
      <c r="CS20" s="44">
        <f t="shared" si="38"/>
        <v>0</v>
      </c>
      <c r="CT20" s="44">
        <f t="shared" si="39"/>
        <v>0</v>
      </c>
      <c r="CU20" s="44">
        <f t="shared" si="40"/>
        <v>0</v>
      </c>
      <c r="CV20" s="44">
        <f t="shared" si="41"/>
        <v>0</v>
      </c>
      <c r="CW20" s="44">
        <f t="shared" si="42"/>
        <v>0</v>
      </c>
      <c r="CX20" s="44">
        <f t="shared" si="43"/>
        <v>0</v>
      </c>
      <c r="CY20" s="44">
        <f t="shared" si="44"/>
        <v>0</v>
      </c>
      <c r="CZ20" s="44">
        <f t="shared" si="45"/>
        <v>0</v>
      </c>
      <c r="DA20" s="44">
        <f t="shared" si="46"/>
        <v>0</v>
      </c>
      <c r="DB20" s="44">
        <f t="shared" si="47"/>
        <v>0</v>
      </c>
      <c r="DC20" s="44">
        <f t="shared" si="48"/>
        <v>0</v>
      </c>
      <c r="DD20" s="44">
        <f t="shared" si="49"/>
        <v>0</v>
      </c>
      <c r="DE20" s="44">
        <f t="shared" si="50"/>
        <v>0</v>
      </c>
      <c r="DF20" s="44"/>
      <c r="DG20" s="44" t="str">
        <f t="shared" si="59"/>
        <v/>
      </c>
      <c r="DH20" s="44" t="str">
        <f t="shared" si="51"/>
        <v/>
      </c>
      <c r="DI20" s="44" t="str">
        <f t="shared" si="51"/>
        <v/>
      </c>
      <c r="DJ20" s="44" t="str">
        <f t="shared" si="51"/>
        <v/>
      </c>
      <c r="DK20" s="44" t="str">
        <f t="shared" si="51"/>
        <v/>
      </c>
      <c r="DL20" s="44" t="str">
        <f t="shared" si="51"/>
        <v/>
      </c>
      <c r="DM20" s="44" t="str">
        <f t="shared" si="51"/>
        <v/>
      </c>
      <c r="DN20" s="44" t="str">
        <f t="shared" si="51"/>
        <v/>
      </c>
      <c r="DO20" s="44" t="str">
        <f t="shared" si="51"/>
        <v/>
      </c>
      <c r="DP20" s="44" t="str">
        <f t="shared" si="51"/>
        <v/>
      </c>
      <c r="DQ20" s="44" t="str">
        <f t="shared" si="51"/>
        <v/>
      </c>
      <c r="DR20" s="44" t="str">
        <f t="shared" si="51"/>
        <v/>
      </c>
      <c r="DS20" s="44" t="str">
        <f t="shared" si="51"/>
        <v/>
      </c>
      <c r="DT20" s="44" t="str">
        <f t="shared" si="51"/>
        <v/>
      </c>
      <c r="DU20" s="44" t="str">
        <f t="shared" si="51"/>
        <v/>
      </c>
      <c r="DV20" s="44" t="str">
        <f t="shared" si="51"/>
        <v/>
      </c>
      <c r="DW20" s="44" t="str">
        <f t="shared" si="51"/>
        <v/>
      </c>
      <c r="DX20" s="44" t="str">
        <f t="shared" si="52"/>
        <v/>
      </c>
      <c r="DY20" s="44" t="str">
        <f t="shared" si="52"/>
        <v/>
      </c>
      <c r="DZ20" s="44" t="str">
        <f t="shared" si="52"/>
        <v/>
      </c>
      <c r="EA20" s="44" t="str">
        <f t="shared" si="52"/>
        <v/>
      </c>
      <c r="EB20" s="44" t="str">
        <f t="shared" si="52"/>
        <v/>
      </c>
      <c r="EC20" s="44" t="str">
        <f t="shared" si="52"/>
        <v/>
      </c>
      <c r="ED20" s="44" t="str">
        <f t="shared" si="52"/>
        <v/>
      </c>
      <c r="EE20" s="44" t="str">
        <f t="shared" si="52"/>
        <v/>
      </c>
      <c r="EF20" s="44"/>
      <c r="EG20" s="44" t="str">
        <f t="shared" si="60"/>
        <v/>
      </c>
      <c r="EH20" s="44" t="str">
        <f t="shared" si="53"/>
        <v/>
      </c>
      <c r="EI20" s="44" t="str">
        <f t="shared" si="53"/>
        <v/>
      </c>
      <c r="EJ20" s="44" t="str">
        <f t="shared" si="53"/>
        <v/>
      </c>
      <c r="EK20" s="44" t="str">
        <f t="shared" si="53"/>
        <v/>
      </c>
      <c r="EL20" s="44" t="str">
        <f t="shared" si="53"/>
        <v/>
      </c>
      <c r="EM20" s="44" t="str">
        <f t="shared" si="53"/>
        <v/>
      </c>
      <c r="EN20" s="44" t="str">
        <f t="shared" si="53"/>
        <v/>
      </c>
      <c r="EO20" s="44" t="str">
        <f t="shared" si="53"/>
        <v/>
      </c>
      <c r="EP20" s="44" t="str">
        <f t="shared" si="53"/>
        <v/>
      </c>
      <c r="EQ20" s="44" t="str">
        <f t="shared" si="53"/>
        <v/>
      </c>
      <c r="ER20" s="44" t="str">
        <f t="shared" si="53"/>
        <v/>
      </c>
      <c r="ES20" s="44" t="str">
        <f t="shared" si="53"/>
        <v/>
      </c>
      <c r="ET20" s="44" t="str">
        <f t="shared" si="53"/>
        <v/>
      </c>
      <c r="EU20" s="44" t="str">
        <f t="shared" si="53"/>
        <v/>
      </c>
      <c r="EV20" s="44" t="str">
        <f t="shared" si="53"/>
        <v/>
      </c>
      <c r="EW20" s="44" t="str">
        <f t="shared" si="53"/>
        <v/>
      </c>
      <c r="EX20" s="44" t="str">
        <f t="shared" si="54"/>
        <v/>
      </c>
      <c r="EY20" s="44" t="str">
        <f t="shared" si="54"/>
        <v/>
      </c>
      <c r="EZ20" s="44" t="str">
        <f t="shared" si="54"/>
        <v/>
      </c>
      <c r="FA20" s="44" t="str">
        <f t="shared" si="54"/>
        <v/>
      </c>
      <c r="FB20" s="44" t="str">
        <f t="shared" si="54"/>
        <v/>
      </c>
      <c r="FC20" s="44" t="str">
        <f t="shared" si="54"/>
        <v/>
      </c>
      <c r="FD20" s="44" t="str">
        <f t="shared" si="54"/>
        <v/>
      </c>
      <c r="FE20" s="44" t="str">
        <f t="shared" si="54"/>
        <v/>
      </c>
      <c r="FF20" s="44"/>
      <c r="FG20" s="44" t="str">
        <f t="shared" si="55"/>
        <v xml:space="preserve">Arief Dwi Saputra menunjukkan pemahaman dalam </v>
      </c>
      <c r="FH20" s="44"/>
      <c r="FI20" s="44"/>
      <c r="FJ20" s="44" t="str">
        <f t="shared" si="56"/>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7"/>
        <v xml:space="preserve">Aser Jude Andra menunjukkan pemahaman dalam </v>
      </c>
      <c r="BD21" s="150" t="str">
        <f t="shared" si="58"/>
        <v xml:space="preserve">Aser Jude Andra membutuhkan bimbingan dalam </v>
      </c>
      <c r="BE21" s="35"/>
      <c r="BF21" s="44"/>
      <c r="BG21" s="44">
        <f t="shared" si="1"/>
        <v>0</v>
      </c>
      <c r="BH21" s="44">
        <f t="shared" si="2"/>
        <v>0</v>
      </c>
      <c r="BI21" s="44">
        <f t="shared" si="3"/>
        <v>0</v>
      </c>
      <c r="BJ21" s="44">
        <f t="shared" si="4"/>
        <v>0</v>
      </c>
      <c r="BK21" s="44">
        <f t="shared" si="5"/>
        <v>0</v>
      </c>
      <c r="BL21" s="44">
        <f t="shared" si="6"/>
        <v>0</v>
      </c>
      <c r="BM21" s="44">
        <f t="shared" si="7"/>
        <v>0</v>
      </c>
      <c r="BN21" s="44">
        <f t="shared" si="8"/>
        <v>0</v>
      </c>
      <c r="BO21" s="44">
        <f t="shared" si="9"/>
        <v>0</v>
      </c>
      <c r="BP21" s="44">
        <f t="shared" si="10"/>
        <v>0</v>
      </c>
      <c r="BQ21" s="44">
        <f t="shared" si="11"/>
        <v>0</v>
      </c>
      <c r="BR21" s="44">
        <f t="shared" si="12"/>
        <v>0</v>
      </c>
      <c r="BS21" s="44">
        <f t="shared" si="13"/>
        <v>0</v>
      </c>
      <c r="BT21" s="44">
        <f t="shared" si="14"/>
        <v>0</v>
      </c>
      <c r="BU21" s="44">
        <f t="shared" si="15"/>
        <v>0</v>
      </c>
      <c r="BV21" s="44">
        <f t="shared" si="16"/>
        <v>0</v>
      </c>
      <c r="BW21" s="44">
        <f t="shared" si="17"/>
        <v>0</v>
      </c>
      <c r="BX21" s="44">
        <f t="shared" si="18"/>
        <v>0</v>
      </c>
      <c r="BY21" s="44">
        <f t="shared" si="19"/>
        <v>0</v>
      </c>
      <c r="BZ21" s="44">
        <f t="shared" si="20"/>
        <v>0</v>
      </c>
      <c r="CA21" s="44">
        <f t="shared" si="21"/>
        <v>0</v>
      </c>
      <c r="CB21" s="44">
        <f t="shared" si="22"/>
        <v>0</v>
      </c>
      <c r="CC21" s="44">
        <f t="shared" si="23"/>
        <v>0</v>
      </c>
      <c r="CD21" s="44">
        <f t="shared" si="24"/>
        <v>0</v>
      </c>
      <c r="CE21" s="44">
        <f t="shared" si="25"/>
        <v>0</v>
      </c>
      <c r="CF21" s="44"/>
      <c r="CG21" s="44">
        <f t="shared" si="26"/>
        <v>0</v>
      </c>
      <c r="CH21" s="44">
        <f t="shared" si="27"/>
        <v>0</v>
      </c>
      <c r="CI21" s="44">
        <f t="shared" si="28"/>
        <v>0</v>
      </c>
      <c r="CJ21" s="44">
        <f t="shared" si="29"/>
        <v>0</v>
      </c>
      <c r="CK21" s="44">
        <f t="shared" si="30"/>
        <v>0</v>
      </c>
      <c r="CL21" s="44">
        <f t="shared" si="31"/>
        <v>0</v>
      </c>
      <c r="CM21" s="44">
        <f t="shared" si="32"/>
        <v>0</v>
      </c>
      <c r="CN21" s="44">
        <f t="shared" si="33"/>
        <v>0</v>
      </c>
      <c r="CO21" s="44">
        <f t="shared" si="34"/>
        <v>0</v>
      </c>
      <c r="CP21" s="44">
        <f t="shared" si="35"/>
        <v>0</v>
      </c>
      <c r="CQ21" s="44">
        <f t="shared" si="36"/>
        <v>0</v>
      </c>
      <c r="CR21" s="44">
        <f t="shared" si="37"/>
        <v>0</v>
      </c>
      <c r="CS21" s="44">
        <f t="shared" si="38"/>
        <v>0</v>
      </c>
      <c r="CT21" s="44">
        <f t="shared" si="39"/>
        <v>0</v>
      </c>
      <c r="CU21" s="44">
        <f t="shared" si="40"/>
        <v>0</v>
      </c>
      <c r="CV21" s="44">
        <f t="shared" si="41"/>
        <v>0</v>
      </c>
      <c r="CW21" s="44">
        <f t="shared" si="42"/>
        <v>0</v>
      </c>
      <c r="CX21" s="44">
        <f t="shared" si="43"/>
        <v>0</v>
      </c>
      <c r="CY21" s="44">
        <f t="shared" si="44"/>
        <v>0</v>
      </c>
      <c r="CZ21" s="44">
        <f t="shared" si="45"/>
        <v>0</v>
      </c>
      <c r="DA21" s="44">
        <f t="shared" si="46"/>
        <v>0</v>
      </c>
      <c r="DB21" s="44">
        <f t="shared" si="47"/>
        <v>0</v>
      </c>
      <c r="DC21" s="44">
        <f t="shared" si="48"/>
        <v>0</v>
      </c>
      <c r="DD21" s="44">
        <f t="shared" si="49"/>
        <v>0</v>
      </c>
      <c r="DE21" s="44">
        <f t="shared" si="50"/>
        <v>0</v>
      </c>
      <c r="DF21" s="44"/>
      <c r="DG21" s="44" t="str">
        <f t="shared" si="59"/>
        <v/>
      </c>
      <c r="DH21" s="44" t="str">
        <f t="shared" si="51"/>
        <v/>
      </c>
      <c r="DI21" s="44" t="str">
        <f t="shared" si="51"/>
        <v/>
      </c>
      <c r="DJ21" s="44" t="str">
        <f t="shared" si="51"/>
        <v/>
      </c>
      <c r="DK21" s="44" t="str">
        <f t="shared" si="51"/>
        <v/>
      </c>
      <c r="DL21" s="44" t="str">
        <f t="shared" si="51"/>
        <v/>
      </c>
      <c r="DM21" s="44" t="str">
        <f t="shared" si="51"/>
        <v/>
      </c>
      <c r="DN21" s="44" t="str">
        <f t="shared" si="51"/>
        <v/>
      </c>
      <c r="DO21" s="44" t="str">
        <f t="shared" si="51"/>
        <v/>
      </c>
      <c r="DP21" s="44" t="str">
        <f t="shared" si="51"/>
        <v/>
      </c>
      <c r="DQ21" s="44" t="str">
        <f t="shared" si="51"/>
        <v/>
      </c>
      <c r="DR21" s="44" t="str">
        <f t="shared" si="51"/>
        <v/>
      </c>
      <c r="DS21" s="44" t="str">
        <f t="shared" si="51"/>
        <v/>
      </c>
      <c r="DT21" s="44" t="str">
        <f t="shared" si="51"/>
        <v/>
      </c>
      <c r="DU21" s="44" t="str">
        <f t="shared" si="51"/>
        <v/>
      </c>
      <c r="DV21" s="44" t="str">
        <f t="shared" si="51"/>
        <v/>
      </c>
      <c r="DW21" s="44" t="str">
        <f t="shared" si="51"/>
        <v/>
      </c>
      <c r="DX21" s="44" t="str">
        <f t="shared" si="52"/>
        <v/>
      </c>
      <c r="DY21" s="44" t="str">
        <f t="shared" si="52"/>
        <v/>
      </c>
      <c r="DZ21" s="44" t="str">
        <f t="shared" si="52"/>
        <v/>
      </c>
      <c r="EA21" s="44" t="str">
        <f t="shared" si="52"/>
        <v/>
      </c>
      <c r="EB21" s="44" t="str">
        <f t="shared" si="52"/>
        <v/>
      </c>
      <c r="EC21" s="44" t="str">
        <f t="shared" si="52"/>
        <v/>
      </c>
      <c r="ED21" s="44" t="str">
        <f t="shared" si="52"/>
        <v/>
      </c>
      <c r="EE21" s="44" t="str">
        <f t="shared" si="52"/>
        <v/>
      </c>
      <c r="EF21" s="44"/>
      <c r="EG21" s="44" t="str">
        <f t="shared" si="60"/>
        <v/>
      </c>
      <c r="EH21" s="44" t="str">
        <f t="shared" si="53"/>
        <v/>
      </c>
      <c r="EI21" s="44" t="str">
        <f t="shared" si="53"/>
        <v/>
      </c>
      <c r="EJ21" s="44" t="str">
        <f t="shared" si="53"/>
        <v/>
      </c>
      <c r="EK21" s="44" t="str">
        <f t="shared" si="53"/>
        <v/>
      </c>
      <c r="EL21" s="44" t="str">
        <f t="shared" si="53"/>
        <v/>
      </c>
      <c r="EM21" s="44" t="str">
        <f t="shared" si="53"/>
        <v/>
      </c>
      <c r="EN21" s="44" t="str">
        <f t="shared" si="53"/>
        <v/>
      </c>
      <c r="EO21" s="44" t="str">
        <f t="shared" si="53"/>
        <v/>
      </c>
      <c r="EP21" s="44" t="str">
        <f t="shared" si="53"/>
        <v/>
      </c>
      <c r="EQ21" s="44" t="str">
        <f t="shared" si="53"/>
        <v/>
      </c>
      <c r="ER21" s="44" t="str">
        <f t="shared" si="53"/>
        <v/>
      </c>
      <c r="ES21" s="44" t="str">
        <f t="shared" si="53"/>
        <v/>
      </c>
      <c r="ET21" s="44" t="str">
        <f t="shared" si="53"/>
        <v/>
      </c>
      <c r="EU21" s="44" t="str">
        <f t="shared" si="53"/>
        <v/>
      </c>
      <c r="EV21" s="44" t="str">
        <f t="shared" si="53"/>
        <v/>
      </c>
      <c r="EW21" s="44" t="str">
        <f t="shared" si="53"/>
        <v/>
      </c>
      <c r="EX21" s="44" t="str">
        <f t="shared" si="54"/>
        <v/>
      </c>
      <c r="EY21" s="44" t="str">
        <f t="shared" si="54"/>
        <v/>
      </c>
      <c r="EZ21" s="44" t="str">
        <f t="shared" si="54"/>
        <v/>
      </c>
      <c r="FA21" s="44" t="str">
        <f t="shared" si="54"/>
        <v/>
      </c>
      <c r="FB21" s="44" t="str">
        <f t="shared" si="54"/>
        <v/>
      </c>
      <c r="FC21" s="44" t="str">
        <f t="shared" si="54"/>
        <v/>
      </c>
      <c r="FD21" s="44" t="str">
        <f t="shared" si="54"/>
        <v/>
      </c>
      <c r="FE21" s="44" t="str">
        <f t="shared" si="54"/>
        <v/>
      </c>
      <c r="FF21" s="44"/>
      <c r="FG21" s="44" t="str">
        <f t="shared" si="55"/>
        <v xml:space="preserve">Aser Jude Andra menunjukkan pemahaman dalam </v>
      </c>
      <c r="FH21" s="44"/>
      <c r="FI21" s="44"/>
      <c r="FJ21" s="44" t="str">
        <f t="shared" si="56"/>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7"/>
        <v xml:space="preserve">Azwan Syakhrir. D menunjukkan pemahaman dalam </v>
      </c>
      <c r="BD22" s="150" t="str">
        <f t="shared" si="58"/>
        <v xml:space="preserve">Azwan Syakhrir. D membutuhkan bimbingan dalam </v>
      </c>
      <c r="BE22" s="35"/>
      <c r="BF22" s="44"/>
      <c r="BG22" s="44">
        <f t="shared" si="1"/>
        <v>0</v>
      </c>
      <c r="BH22" s="44">
        <f t="shared" si="2"/>
        <v>0</v>
      </c>
      <c r="BI22" s="44">
        <f t="shared" si="3"/>
        <v>0</v>
      </c>
      <c r="BJ22" s="44">
        <f t="shared" si="4"/>
        <v>0</v>
      </c>
      <c r="BK22" s="44">
        <f t="shared" si="5"/>
        <v>0</v>
      </c>
      <c r="BL22" s="44">
        <f t="shared" si="6"/>
        <v>0</v>
      </c>
      <c r="BM22" s="44">
        <f t="shared" si="7"/>
        <v>0</v>
      </c>
      <c r="BN22" s="44">
        <f t="shared" si="8"/>
        <v>0</v>
      </c>
      <c r="BO22" s="44">
        <f t="shared" si="9"/>
        <v>0</v>
      </c>
      <c r="BP22" s="44">
        <f t="shared" si="10"/>
        <v>0</v>
      </c>
      <c r="BQ22" s="44">
        <f t="shared" si="11"/>
        <v>0</v>
      </c>
      <c r="BR22" s="44">
        <f t="shared" si="12"/>
        <v>0</v>
      </c>
      <c r="BS22" s="44">
        <f t="shared" si="13"/>
        <v>0</v>
      </c>
      <c r="BT22" s="44">
        <f t="shared" si="14"/>
        <v>0</v>
      </c>
      <c r="BU22" s="44">
        <f t="shared" si="15"/>
        <v>0</v>
      </c>
      <c r="BV22" s="44">
        <f t="shared" si="16"/>
        <v>0</v>
      </c>
      <c r="BW22" s="44">
        <f t="shared" si="17"/>
        <v>0</v>
      </c>
      <c r="BX22" s="44">
        <f t="shared" si="18"/>
        <v>0</v>
      </c>
      <c r="BY22" s="44">
        <f t="shared" si="19"/>
        <v>0</v>
      </c>
      <c r="BZ22" s="44">
        <f t="shared" si="20"/>
        <v>0</v>
      </c>
      <c r="CA22" s="44">
        <f t="shared" si="21"/>
        <v>0</v>
      </c>
      <c r="CB22" s="44">
        <f t="shared" si="22"/>
        <v>0</v>
      </c>
      <c r="CC22" s="44">
        <f t="shared" si="23"/>
        <v>0</v>
      </c>
      <c r="CD22" s="44">
        <f t="shared" si="24"/>
        <v>0</v>
      </c>
      <c r="CE22" s="44">
        <f t="shared" si="25"/>
        <v>0</v>
      </c>
      <c r="CF22" s="44"/>
      <c r="CG22" s="44">
        <f t="shared" si="26"/>
        <v>0</v>
      </c>
      <c r="CH22" s="44">
        <f t="shared" si="27"/>
        <v>0</v>
      </c>
      <c r="CI22" s="44">
        <f t="shared" si="28"/>
        <v>0</v>
      </c>
      <c r="CJ22" s="44">
        <f t="shared" si="29"/>
        <v>0</v>
      </c>
      <c r="CK22" s="44">
        <f t="shared" si="30"/>
        <v>0</v>
      </c>
      <c r="CL22" s="44">
        <f t="shared" si="31"/>
        <v>0</v>
      </c>
      <c r="CM22" s="44">
        <f t="shared" si="32"/>
        <v>0</v>
      </c>
      <c r="CN22" s="44">
        <f t="shared" si="33"/>
        <v>0</v>
      </c>
      <c r="CO22" s="44">
        <f t="shared" si="34"/>
        <v>0</v>
      </c>
      <c r="CP22" s="44">
        <f t="shared" si="35"/>
        <v>0</v>
      </c>
      <c r="CQ22" s="44">
        <f t="shared" si="36"/>
        <v>0</v>
      </c>
      <c r="CR22" s="44">
        <f t="shared" si="37"/>
        <v>0</v>
      </c>
      <c r="CS22" s="44">
        <f t="shared" si="38"/>
        <v>0</v>
      </c>
      <c r="CT22" s="44">
        <f t="shared" si="39"/>
        <v>0</v>
      </c>
      <c r="CU22" s="44">
        <f t="shared" si="40"/>
        <v>0</v>
      </c>
      <c r="CV22" s="44">
        <f t="shared" si="41"/>
        <v>0</v>
      </c>
      <c r="CW22" s="44">
        <f t="shared" si="42"/>
        <v>0</v>
      </c>
      <c r="CX22" s="44">
        <f t="shared" si="43"/>
        <v>0</v>
      </c>
      <c r="CY22" s="44">
        <f t="shared" si="44"/>
        <v>0</v>
      </c>
      <c r="CZ22" s="44">
        <f t="shared" si="45"/>
        <v>0</v>
      </c>
      <c r="DA22" s="44">
        <f t="shared" si="46"/>
        <v>0</v>
      </c>
      <c r="DB22" s="44">
        <f t="shared" si="47"/>
        <v>0</v>
      </c>
      <c r="DC22" s="44">
        <f t="shared" si="48"/>
        <v>0</v>
      </c>
      <c r="DD22" s="44">
        <f t="shared" si="49"/>
        <v>0</v>
      </c>
      <c r="DE22" s="44">
        <f t="shared" si="50"/>
        <v>0</v>
      </c>
      <c r="DF22" s="44"/>
      <c r="DG22" s="44" t="str">
        <f t="shared" si="59"/>
        <v/>
      </c>
      <c r="DH22" s="44" t="str">
        <f t="shared" si="51"/>
        <v/>
      </c>
      <c r="DI22" s="44" t="str">
        <f t="shared" si="51"/>
        <v/>
      </c>
      <c r="DJ22" s="44" t="str">
        <f t="shared" si="51"/>
        <v/>
      </c>
      <c r="DK22" s="44" t="str">
        <f t="shared" si="51"/>
        <v/>
      </c>
      <c r="DL22" s="44" t="str">
        <f t="shared" si="51"/>
        <v/>
      </c>
      <c r="DM22" s="44" t="str">
        <f t="shared" si="51"/>
        <v/>
      </c>
      <c r="DN22" s="44" t="str">
        <f t="shared" si="51"/>
        <v/>
      </c>
      <c r="DO22" s="44" t="str">
        <f t="shared" si="51"/>
        <v/>
      </c>
      <c r="DP22" s="44" t="str">
        <f t="shared" si="51"/>
        <v/>
      </c>
      <c r="DQ22" s="44" t="str">
        <f t="shared" si="51"/>
        <v/>
      </c>
      <c r="DR22" s="44" t="str">
        <f t="shared" si="51"/>
        <v/>
      </c>
      <c r="DS22" s="44" t="str">
        <f t="shared" si="51"/>
        <v/>
      </c>
      <c r="DT22" s="44" t="str">
        <f t="shared" si="51"/>
        <v/>
      </c>
      <c r="DU22" s="44" t="str">
        <f t="shared" si="51"/>
        <v/>
      </c>
      <c r="DV22" s="44" t="str">
        <f t="shared" si="51"/>
        <v/>
      </c>
      <c r="DW22" s="44" t="str">
        <f t="shared" si="51"/>
        <v/>
      </c>
      <c r="DX22" s="44" t="str">
        <f t="shared" si="52"/>
        <v/>
      </c>
      <c r="DY22" s="44" t="str">
        <f t="shared" si="52"/>
        <v/>
      </c>
      <c r="DZ22" s="44" t="str">
        <f t="shared" si="52"/>
        <v/>
      </c>
      <c r="EA22" s="44" t="str">
        <f t="shared" si="52"/>
        <v/>
      </c>
      <c r="EB22" s="44" t="str">
        <f t="shared" si="52"/>
        <v/>
      </c>
      <c r="EC22" s="44" t="str">
        <f t="shared" si="52"/>
        <v/>
      </c>
      <c r="ED22" s="44" t="str">
        <f t="shared" si="52"/>
        <v/>
      </c>
      <c r="EE22" s="44" t="str">
        <f t="shared" si="52"/>
        <v/>
      </c>
      <c r="EF22" s="44"/>
      <c r="EG22" s="44" t="str">
        <f t="shared" si="60"/>
        <v/>
      </c>
      <c r="EH22" s="44" t="str">
        <f t="shared" si="53"/>
        <v/>
      </c>
      <c r="EI22" s="44" t="str">
        <f t="shared" si="53"/>
        <v/>
      </c>
      <c r="EJ22" s="44" t="str">
        <f t="shared" si="53"/>
        <v/>
      </c>
      <c r="EK22" s="44" t="str">
        <f t="shared" si="53"/>
        <v/>
      </c>
      <c r="EL22" s="44" t="str">
        <f t="shared" si="53"/>
        <v/>
      </c>
      <c r="EM22" s="44" t="str">
        <f t="shared" si="53"/>
        <v/>
      </c>
      <c r="EN22" s="44" t="str">
        <f t="shared" si="53"/>
        <v/>
      </c>
      <c r="EO22" s="44" t="str">
        <f t="shared" si="53"/>
        <v/>
      </c>
      <c r="EP22" s="44" t="str">
        <f t="shared" si="53"/>
        <v/>
      </c>
      <c r="EQ22" s="44" t="str">
        <f t="shared" si="53"/>
        <v/>
      </c>
      <c r="ER22" s="44" t="str">
        <f t="shared" si="53"/>
        <v/>
      </c>
      <c r="ES22" s="44" t="str">
        <f t="shared" si="53"/>
        <v/>
      </c>
      <c r="ET22" s="44" t="str">
        <f t="shared" si="53"/>
        <v/>
      </c>
      <c r="EU22" s="44" t="str">
        <f t="shared" si="53"/>
        <v/>
      </c>
      <c r="EV22" s="44" t="str">
        <f t="shared" si="53"/>
        <v/>
      </c>
      <c r="EW22" s="44" t="str">
        <f t="shared" si="53"/>
        <v/>
      </c>
      <c r="EX22" s="44" t="str">
        <f t="shared" si="54"/>
        <v/>
      </c>
      <c r="EY22" s="44" t="str">
        <f t="shared" si="54"/>
        <v/>
      </c>
      <c r="EZ22" s="44" t="str">
        <f t="shared" si="54"/>
        <v/>
      </c>
      <c r="FA22" s="44" t="str">
        <f t="shared" si="54"/>
        <v/>
      </c>
      <c r="FB22" s="44" t="str">
        <f t="shared" si="54"/>
        <v/>
      </c>
      <c r="FC22" s="44" t="str">
        <f t="shared" si="54"/>
        <v/>
      </c>
      <c r="FD22" s="44" t="str">
        <f t="shared" si="54"/>
        <v/>
      </c>
      <c r="FE22" s="44" t="str">
        <f t="shared" si="54"/>
        <v/>
      </c>
      <c r="FF22" s="44"/>
      <c r="FG22" s="44" t="str">
        <f t="shared" si="55"/>
        <v xml:space="preserve">Azwan Syakhrir. D menunjukkan pemahaman dalam </v>
      </c>
      <c r="FH22" s="44"/>
      <c r="FI22" s="44"/>
      <c r="FJ22" s="44" t="str">
        <f t="shared" si="56"/>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7"/>
        <v xml:space="preserve">Bayu Kurniawan menunjukkan pemahaman dalam </v>
      </c>
      <c r="BD23" s="150" t="str">
        <f t="shared" si="58"/>
        <v xml:space="preserve">Bayu Kurniawan membutuhkan bimbingan dalam </v>
      </c>
      <c r="BE23" s="35"/>
      <c r="BF23" s="44"/>
      <c r="BG23" s="44">
        <f t="shared" si="1"/>
        <v>0</v>
      </c>
      <c r="BH23" s="44">
        <f t="shared" si="2"/>
        <v>0</v>
      </c>
      <c r="BI23" s="44">
        <f t="shared" si="3"/>
        <v>0</v>
      </c>
      <c r="BJ23" s="44">
        <f t="shared" si="4"/>
        <v>0</v>
      </c>
      <c r="BK23" s="44">
        <f t="shared" si="5"/>
        <v>0</v>
      </c>
      <c r="BL23" s="44">
        <f t="shared" si="6"/>
        <v>0</v>
      </c>
      <c r="BM23" s="44">
        <f t="shared" si="7"/>
        <v>0</v>
      </c>
      <c r="BN23" s="44">
        <f t="shared" si="8"/>
        <v>0</v>
      </c>
      <c r="BO23" s="44">
        <f t="shared" si="9"/>
        <v>0</v>
      </c>
      <c r="BP23" s="44">
        <f t="shared" si="10"/>
        <v>0</v>
      </c>
      <c r="BQ23" s="44">
        <f t="shared" si="11"/>
        <v>0</v>
      </c>
      <c r="BR23" s="44">
        <f t="shared" si="12"/>
        <v>0</v>
      </c>
      <c r="BS23" s="44">
        <f t="shared" si="13"/>
        <v>0</v>
      </c>
      <c r="BT23" s="44">
        <f t="shared" si="14"/>
        <v>0</v>
      </c>
      <c r="BU23" s="44">
        <f t="shared" si="15"/>
        <v>0</v>
      </c>
      <c r="BV23" s="44">
        <f t="shared" si="16"/>
        <v>0</v>
      </c>
      <c r="BW23" s="44">
        <f t="shared" si="17"/>
        <v>0</v>
      </c>
      <c r="BX23" s="44">
        <f t="shared" si="18"/>
        <v>0</v>
      </c>
      <c r="BY23" s="44">
        <f t="shared" si="19"/>
        <v>0</v>
      </c>
      <c r="BZ23" s="44">
        <f t="shared" si="20"/>
        <v>0</v>
      </c>
      <c r="CA23" s="44">
        <f t="shared" si="21"/>
        <v>0</v>
      </c>
      <c r="CB23" s="44">
        <f t="shared" si="22"/>
        <v>0</v>
      </c>
      <c r="CC23" s="44">
        <f t="shared" si="23"/>
        <v>0</v>
      </c>
      <c r="CD23" s="44">
        <f t="shared" si="24"/>
        <v>0</v>
      </c>
      <c r="CE23" s="44">
        <f t="shared" si="25"/>
        <v>0</v>
      </c>
      <c r="CF23" s="44"/>
      <c r="CG23" s="44">
        <f t="shared" si="26"/>
        <v>0</v>
      </c>
      <c r="CH23" s="44">
        <f t="shared" si="27"/>
        <v>0</v>
      </c>
      <c r="CI23" s="44">
        <f t="shared" si="28"/>
        <v>0</v>
      </c>
      <c r="CJ23" s="44">
        <f t="shared" si="29"/>
        <v>0</v>
      </c>
      <c r="CK23" s="44">
        <f t="shared" si="30"/>
        <v>0</v>
      </c>
      <c r="CL23" s="44">
        <f t="shared" si="31"/>
        <v>0</v>
      </c>
      <c r="CM23" s="44">
        <f t="shared" si="32"/>
        <v>0</v>
      </c>
      <c r="CN23" s="44">
        <f t="shared" si="33"/>
        <v>0</v>
      </c>
      <c r="CO23" s="44">
        <f t="shared" si="34"/>
        <v>0</v>
      </c>
      <c r="CP23" s="44">
        <f t="shared" si="35"/>
        <v>0</v>
      </c>
      <c r="CQ23" s="44">
        <f t="shared" si="36"/>
        <v>0</v>
      </c>
      <c r="CR23" s="44">
        <f t="shared" si="37"/>
        <v>0</v>
      </c>
      <c r="CS23" s="44">
        <f t="shared" si="38"/>
        <v>0</v>
      </c>
      <c r="CT23" s="44">
        <f t="shared" si="39"/>
        <v>0</v>
      </c>
      <c r="CU23" s="44">
        <f t="shared" si="40"/>
        <v>0</v>
      </c>
      <c r="CV23" s="44">
        <f t="shared" si="41"/>
        <v>0</v>
      </c>
      <c r="CW23" s="44">
        <f t="shared" si="42"/>
        <v>0</v>
      </c>
      <c r="CX23" s="44">
        <f t="shared" si="43"/>
        <v>0</v>
      </c>
      <c r="CY23" s="44">
        <f t="shared" si="44"/>
        <v>0</v>
      </c>
      <c r="CZ23" s="44">
        <f t="shared" si="45"/>
        <v>0</v>
      </c>
      <c r="DA23" s="44">
        <f t="shared" si="46"/>
        <v>0</v>
      </c>
      <c r="DB23" s="44">
        <f t="shared" si="47"/>
        <v>0</v>
      </c>
      <c r="DC23" s="44">
        <f t="shared" si="48"/>
        <v>0</v>
      </c>
      <c r="DD23" s="44">
        <f t="shared" si="49"/>
        <v>0</v>
      </c>
      <c r="DE23" s="44">
        <f t="shared" si="50"/>
        <v>0</v>
      </c>
      <c r="DF23" s="44"/>
      <c r="DG23" s="44" t="str">
        <f t="shared" si="59"/>
        <v/>
      </c>
      <c r="DH23" s="44" t="str">
        <f t="shared" si="51"/>
        <v/>
      </c>
      <c r="DI23" s="44" t="str">
        <f t="shared" si="51"/>
        <v/>
      </c>
      <c r="DJ23" s="44" t="str">
        <f t="shared" si="51"/>
        <v/>
      </c>
      <c r="DK23" s="44" t="str">
        <f t="shared" si="51"/>
        <v/>
      </c>
      <c r="DL23" s="44" t="str">
        <f t="shared" si="51"/>
        <v/>
      </c>
      <c r="DM23" s="44" t="str">
        <f t="shared" si="51"/>
        <v/>
      </c>
      <c r="DN23" s="44" t="str">
        <f t="shared" si="51"/>
        <v/>
      </c>
      <c r="DO23" s="44" t="str">
        <f t="shared" si="51"/>
        <v/>
      </c>
      <c r="DP23" s="44" t="str">
        <f t="shared" si="51"/>
        <v/>
      </c>
      <c r="DQ23" s="44" t="str">
        <f t="shared" si="51"/>
        <v/>
      </c>
      <c r="DR23" s="44" t="str">
        <f t="shared" si="51"/>
        <v/>
      </c>
      <c r="DS23" s="44" t="str">
        <f t="shared" si="51"/>
        <v/>
      </c>
      <c r="DT23" s="44" t="str">
        <f t="shared" si="51"/>
        <v/>
      </c>
      <c r="DU23" s="44" t="str">
        <f t="shared" si="51"/>
        <v/>
      </c>
      <c r="DV23" s="44" t="str">
        <f t="shared" si="51"/>
        <v/>
      </c>
      <c r="DW23" s="44" t="str">
        <f t="shared" si="51"/>
        <v/>
      </c>
      <c r="DX23" s="44" t="str">
        <f t="shared" si="52"/>
        <v/>
      </c>
      <c r="DY23" s="44" t="str">
        <f t="shared" si="52"/>
        <v/>
      </c>
      <c r="DZ23" s="44" t="str">
        <f t="shared" si="52"/>
        <v/>
      </c>
      <c r="EA23" s="44" t="str">
        <f t="shared" si="52"/>
        <v/>
      </c>
      <c r="EB23" s="44" t="str">
        <f t="shared" si="52"/>
        <v/>
      </c>
      <c r="EC23" s="44" t="str">
        <f t="shared" si="52"/>
        <v/>
      </c>
      <c r="ED23" s="44" t="str">
        <f t="shared" si="52"/>
        <v/>
      </c>
      <c r="EE23" s="44" t="str">
        <f t="shared" si="52"/>
        <v/>
      </c>
      <c r="EF23" s="44"/>
      <c r="EG23" s="44" t="str">
        <f t="shared" si="60"/>
        <v/>
      </c>
      <c r="EH23" s="44" t="str">
        <f t="shared" si="53"/>
        <v/>
      </c>
      <c r="EI23" s="44" t="str">
        <f t="shared" si="53"/>
        <v/>
      </c>
      <c r="EJ23" s="44" t="str">
        <f t="shared" si="53"/>
        <v/>
      </c>
      <c r="EK23" s="44" t="str">
        <f t="shared" si="53"/>
        <v/>
      </c>
      <c r="EL23" s="44" t="str">
        <f t="shared" si="53"/>
        <v/>
      </c>
      <c r="EM23" s="44" t="str">
        <f t="shared" si="53"/>
        <v/>
      </c>
      <c r="EN23" s="44" t="str">
        <f t="shared" si="53"/>
        <v/>
      </c>
      <c r="EO23" s="44" t="str">
        <f t="shared" si="53"/>
        <v/>
      </c>
      <c r="EP23" s="44" t="str">
        <f t="shared" si="53"/>
        <v/>
      </c>
      <c r="EQ23" s="44" t="str">
        <f t="shared" si="53"/>
        <v/>
      </c>
      <c r="ER23" s="44" t="str">
        <f t="shared" si="53"/>
        <v/>
      </c>
      <c r="ES23" s="44" t="str">
        <f t="shared" si="53"/>
        <v/>
      </c>
      <c r="ET23" s="44" t="str">
        <f t="shared" si="53"/>
        <v/>
      </c>
      <c r="EU23" s="44" t="str">
        <f t="shared" si="53"/>
        <v/>
      </c>
      <c r="EV23" s="44" t="str">
        <f t="shared" si="53"/>
        <v/>
      </c>
      <c r="EW23" s="44" t="str">
        <f t="shared" si="53"/>
        <v/>
      </c>
      <c r="EX23" s="44" t="str">
        <f t="shared" si="54"/>
        <v/>
      </c>
      <c r="EY23" s="44" t="str">
        <f t="shared" si="54"/>
        <v/>
      </c>
      <c r="EZ23" s="44" t="str">
        <f t="shared" si="54"/>
        <v/>
      </c>
      <c r="FA23" s="44" t="str">
        <f t="shared" si="54"/>
        <v/>
      </c>
      <c r="FB23" s="44" t="str">
        <f t="shared" si="54"/>
        <v/>
      </c>
      <c r="FC23" s="44" t="str">
        <f t="shared" si="54"/>
        <v/>
      </c>
      <c r="FD23" s="44" t="str">
        <f t="shared" si="54"/>
        <v/>
      </c>
      <c r="FE23" s="44" t="str">
        <f t="shared" si="54"/>
        <v/>
      </c>
      <c r="FF23" s="44"/>
      <c r="FG23" s="44" t="str">
        <f t="shared" si="55"/>
        <v xml:space="preserve">Bayu Kurniawan menunjukkan pemahaman dalam </v>
      </c>
      <c r="FH23" s="44"/>
      <c r="FI23" s="44"/>
      <c r="FJ23" s="44" t="str">
        <f t="shared" si="56"/>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7"/>
        <v xml:space="preserve">Bintang Harif .R menunjukkan pemahaman dalam </v>
      </c>
      <c r="BD24" s="150" t="str">
        <f t="shared" si="58"/>
        <v xml:space="preserve">Bintang Harif .R membutuhkan bimbingan dalam </v>
      </c>
      <c r="BE24" s="35"/>
      <c r="BF24" s="44"/>
      <c r="BG24" s="44">
        <f t="shared" si="1"/>
        <v>0</v>
      </c>
      <c r="BH24" s="44">
        <f t="shared" si="2"/>
        <v>0</v>
      </c>
      <c r="BI24" s="44">
        <f t="shared" si="3"/>
        <v>0</v>
      </c>
      <c r="BJ24" s="44">
        <f t="shared" si="4"/>
        <v>0</v>
      </c>
      <c r="BK24" s="44">
        <f t="shared" si="5"/>
        <v>0</v>
      </c>
      <c r="BL24" s="44">
        <f t="shared" si="6"/>
        <v>0</v>
      </c>
      <c r="BM24" s="44">
        <f t="shared" si="7"/>
        <v>0</v>
      </c>
      <c r="BN24" s="44">
        <f t="shared" si="8"/>
        <v>0</v>
      </c>
      <c r="BO24" s="44">
        <f t="shared" si="9"/>
        <v>0</v>
      </c>
      <c r="BP24" s="44">
        <f t="shared" si="10"/>
        <v>0</v>
      </c>
      <c r="BQ24" s="44">
        <f t="shared" si="11"/>
        <v>0</v>
      </c>
      <c r="BR24" s="44">
        <f t="shared" si="12"/>
        <v>0</v>
      </c>
      <c r="BS24" s="44">
        <f t="shared" si="13"/>
        <v>0</v>
      </c>
      <c r="BT24" s="44">
        <f t="shared" si="14"/>
        <v>0</v>
      </c>
      <c r="BU24" s="44">
        <f t="shared" si="15"/>
        <v>0</v>
      </c>
      <c r="BV24" s="44">
        <f t="shared" si="16"/>
        <v>0</v>
      </c>
      <c r="BW24" s="44">
        <f t="shared" si="17"/>
        <v>0</v>
      </c>
      <c r="BX24" s="44">
        <f t="shared" si="18"/>
        <v>0</v>
      </c>
      <c r="BY24" s="44">
        <f t="shared" si="19"/>
        <v>0</v>
      </c>
      <c r="BZ24" s="44">
        <f t="shared" si="20"/>
        <v>0</v>
      </c>
      <c r="CA24" s="44">
        <f t="shared" si="21"/>
        <v>0</v>
      </c>
      <c r="CB24" s="44">
        <f t="shared" si="22"/>
        <v>0</v>
      </c>
      <c r="CC24" s="44">
        <f t="shared" si="23"/>
        <v>0</v>
      </c>
      <c r="CD24" s="44">
        <f t="shared" si="24"/>
        <v>0</v>
      </c>
      <c r="CE24" s="44">
        <f t="shared" si="25"/>
        <v>0</v>
      </c>
      <c r="CF24" s="44"/>
      <c r="CG24" s="44">
        <f t="shared" si="26"/>
        <v>0</v>
      </c>
      <c r="CH24" s="44">
        <f t="shared" si="27"/>
        <v>0</v>
      </c>
      <c r="CI24" s="44">
        <f t="shared" si="28"/>
        <v>0</v>
      </c>
      <c r="CJ24" s="44">
        <f t="shared" si="29"/>
        <v>0</v>
      </c>
      <c r="CK24" s="44">
        <f t="shared" si="30"/>
        <v>0</v>
      </c>
      <c r="CL24" s="44">
        <f t="shared" si="31"/>
        <v>0</v>
      </c>
      <c r="CM24" s="44">
        <f t="shared" si="32"/>
        <v>0</v>
      </c>
      <c r="CN24" s="44">
        <f t="shared" si="33"/>
        <v>0</v>
      </c>
      <c r="CO24" s="44">
        <f t="shared" si="34"/>
        <v>0</v>
      </c>
      <c r="CP24" s="44">
        <f t="shared" si="35"/>
        <v>0</v>
      </c>
      <c r="CQ24" s="44">
        <f t="shared" si="36"/>
        <v>0</v>
      </c>
      <c r="CR24" s="44">
        <f t="shared" si="37"/>
        <v>0</v>
      </c>
      <c r="CS24" s="44">
        <f t="shared" si="38"/>
        <v>0</v>
      </c>
      <c r="CT24" s="44">
        <f t="shared" si="39"/>
        <v>0</v>
      </c>
      <c r="CU24" s="44">
        <f t="shared" si="40"/>
        <v>0</v>
      </c>
      <c r="CV24" s="44">
        <f t="shared" si="41"/>
        <v>0</v>
      </c>
      <c r="CW24" s="44">
        <f t="shared" si="42"/>
        <v>0</v>
      </c>
      <c r="CX24" s="44">
        <f t="shared" si="43"/>
        <v>0</v>
      </c>
      <c r="CY24" s="44">
        <f t="shared" si="44"/>
        <v>0</v>
      </c>
      <c r="CZ24" s="44">
        <f t="shared" si="45"/>
        <v>0</v>
      </c>
      <c r="DA24" s="44">
        <f t="shared" si="46"/>
        <v>0</v>
      </c>
      <c r="DB24" s="44">
        <f t="shared" si="47"/>
        <v>0</v>
      </c>
      <c r="DC24" s="44">
        <f t="shared" si="48"/>
        <v>0</v>
      </c>
      <c r="DD24" s="44">
        <f t="shared" si="49"/>
        <v>0</v>
      </c>
      <c r="DE24" s="44">
        <f t="shared" si="50"/>
        <v>0</v>
      </c>
      <c r="DF24" s="44"/>
      <c r="DG24" s="44" t="str">
        <f t="shared" si="59"/>
        <v/>
      </c>
      <c r="DH24" s="44" t="str">
        <f t="shared" si="51"/>
        <v/>
      </c>
      <c r="DI24" s="44" t="str">
        <f t="shared" si="51"/>
        <v/>
      </c>
      <c r="DJ24" s="44" t="str">
        <f t="shared" si="51"/>
        <v/>
      </c>
      <c r="DK24" s="44" t="str">
        <f t="shared" si="51"/>
        <v/>
      </c>
      <c r="DL24" s="44" t="str">
        <f t="shared" si="51"/>
        <v/>
      </c>
      <c r="DM24" s="44" t="str">
        <f t="shared" si="51"/>
        <v/>
      </c>
      <c r="DN24" s="44" t="str">
        <f t="shared" si="51"/>
        <v/>
      </c>
      <c r="DO24" s="44" t="str">
        <f t="shared" si="51"/>
        <v/>
      </c>
      <c r="DP24" s="44" t="str">
        <f t="shared" si="51"/>
        <v/>
      </c>
      <c r="DQ24" s="44" t="str">
        <f t="shared" si="51"/>
        <v/>
      </c>
      <c r="DR24" s="44" t="str">
        <f t="shared" si="51"/>
        <v/>
      </c>
      <c r="DS24" s="44" t="str">
        <f t="shared" si="51"/>
        <v/>
      </c>
      <c r="DT24" s="44" t="str">
        <f t="shared" si="51"/>
        <v/>
      </c>
      <c r="DU24" s="44" t="str">
        <f t="shared" si="51"/>
        <v/>
      </c>
      <c r="DV24" s="44" t="str">
        <f t="shared" si="51"/>
        <v/>
      </c>
      <c r="DW24" s="44" t="str">
        <f t="shared" si="51"/>
        <v/>
      </c>
      <c r="DX24" s="44" t="str">
        <f t="shared" si="52"/>
        <v/>
      </c>
      <c r="DY24" s="44" t="str">
        <f t="shared" si="52"/>
        <v/>
      </c>
      <c r="DZ24" s="44" t="str">
        <f t="shared" si="52"/>
        <v/>
      </c>
      <c r="EA24" s="44" t="str">
        <f t="shared" si="52"/>
        <v/>
      </c>
      <c r="EB24" s="44" t="str">
        <f t="shared" si="52"/>
        <v/>
      </c>
      <c r="EC24" s="44" t="str">
        <f t="shared" si="52"/>
        <v/>
      </c>
      <c r="ED24" s="44" t="str">
        <f t="shared" si="52"/>
        <v/>
      </c>
      <c r="EE24" s="44" t="str">
        <f t="shared" si="52"/>
        <v/>
      </c>
      <c r="EF24" s="44"/>
      <c r="EG24" s="44" t="str">
        <f t="shared" si="60"/>
        <v/>
      </c>
      <c r="EH24" s="44" t="str">
        <f t="shared" si="53"/>
        <v/>
      </c>
      <c r="EI24" s="44" t="str">
        <f t="shared" si="53"/>
        <v/>
      </c>
      <c r="EJ24" s="44" t="str">
        <f t="shared" si="53"/>
        <v/>
      </c>
      <c r="EK24" s="44" t="str">
        <f t="shared" si="53"/>
        <v/>
      </c>
      <c r="EL24" s="44" t="str">
        <f t="shared" si="53"/>
        <v/>
      </c>
      <c r="EM24" s="44" t="str">
        <f t="shared" si="53"/>
        <v/>
      </c>
      <c r="EN24" s="44" t="str">
        <f t="shared" si="53"/>
        <v/>
      </c>
      <c r="EO24" s="44" t="str">
        <f t="shared" si="53"/>
        <v/>
      </c>
      <c r="EP24" s="44" t="str">
        <f t="shared" si="53"/>
        <v/>
      </c>
      <c r="EQ24" s="44" t="str">
        <f t="shared" si="53"/>
        <v/>
      </c>
      <c r="ER24" s="44" t="str">
        <f t="shared" si="53"/>
        <v/>
      </c>
      <c r="ES24" s="44" t="str">
        <f t="shared" si="53"/>
        <v/>
      </c>
      <c r="ET24" s="44" t="str">
        <f t="shared" si="53"/>
        <v/>
      </c>
      <c r="EU24" s="44" t="str">
        <f t="shared" si="53"/>
        <v/>
      </c>
      <c r="EV24" s="44" t="str">
        <f t="shared" si="53"/>
        <v/>
      </c>
      <c r="EW24" s="44" t="str">
        <f t="shared" si="53"/>
        <v/>
      </c>
      <c r="EX24" s="44" t="str">
        <f t="shared" si="54"/>
        <v/>
      </c>
      <c r="EY24" s="44" t="str">
        <f t="shared" si="54"/>
        <v/>
      </c>
      <c r="EZ24" s="44" t="str">
        <f t="shared" si="54"/>
        <v/>
      </c>
      <c r="FA24" s="44" t="str">
        <f t="shared" si="54"/>
        <v/>
      </c>
      <c r="FB24" s="44" t="str">
        <f t="shared" si="54"/>
        <v/>
      </c>
      <c r="FC24" s="44" t="str">
        <f t="shared" si="54"/>
        <v/>
      </c>
      <c r="FD24" s="44" t="str">
        <f t="shared" si="54"/>
        <v/>
      </c>
      <c r="FE24" s="44" t="str">
        <f t="shared" si="54"/>
        <v/>
      </c>
      <c r="FF24" s="44"/>
      <c r="FG24" s="44" t="str">
        <f t="shared" si="55"/>
        <v xml:space="preserve">Bintang Harif .R menunjukkan pemahaman dalam </v>
      </c>
      <c r="FH24" s="44"/>
      <c r="FI24" s="44"/>
      <c r="FJ24" s="44" t="str">
        <f t="shared" si="56"/>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7"/>
        <v xml:space="preserve">Daffa Arya Arrozaq menunjukkan pemahaman dalam </v>
      </c>
      <c r="BD25" s="150" t="str">
        <f t="shared" si="58"/>
        <v xml:space="preserve">Daffa Arya Arrozaq membutuhkan bimbingan dalam </v>
      </c>
      <c r="BE25" s="35"/>
      <c r="BF25" s="44"/>
      <c r="BG25" s="44">
        <f t="shared" si="1"/>
        <v>0</v>
      </c>
      <c r="BH25" s="44">
        <f t="shared" si="2"/>
        <v>0</v>
      </c>
      <c r="BI25" s="44">
        <f t="shared" si="3"/>
        <v>0</v>
      </c>
      <c r="BJ25" s="44">
        <f t="shared" si="4"/>
        <v>0</v>
      </c>
      <c r="BK25" s="44">
        <f t="shared" si="5"/>
        <v>0</v>
      </c>
      <c r="BL25" s="44">
        <f t="shared" si="6"/>
        <v>0</v>
      </c>
      <c r="BM25" s="44">
        <f t="shared" si="7"/>
        <v>0</v>
      </c>
      <c r="BN25" s="44">
        <f t="shared" si="8"/>
        <v>0</v>
      </c>
      <c r="BO25" s="44">
        <f t="shared" si="9"/>
        <v>0</v>
      </c>
      <c r="BP25" s="44">
        <f t="shared" si="10"/>
        <v>0</v>
      </c>
      <c r="BQ25" s="44">
        <f t="shared" si="11"/>
        <v>0</v>
      </c>
      <c r="BR25" s="44">
        <f t="shared" si="12"/>
        <v>0</v>
      </c>
      <c r="BS25" s="44">
        <f t="shared" si="13"/>
        <v>0</v>
      </c>
      <c r="BT25" s="44">
        <f t="shared" si="14"/>
        <v>0</v>
      </c>
      <c r="BU25" s="44">
        <f t="shared" si="15"/>
        <v>0</v>
      </c>
      <c r="BV25" s="44">
        <f t="shared" si="16"/>
        <v>0</v>
      </c>
      <c r="BW25" s="44">
        <f t="shared" si="17"/>
        <v>0</v>
      </c>
      <c r="BX25" s="44">
        <f t="shared" si="18"/>
        <v>0</v>
      </c>
      <c r="BY25" s="44">
        <f t="shared" si="19"/>
        <v>0</v>
      </c>
      <c r="BZ25" s="44">
        <f t="shared" si="20"/>
        <v>0</v>
      </c>
      <c r="CA25" s="44">
        <f t="shared" si="21"/>
        <v>0</v>
      </c>
      <c r="CB25" s="44">
        <f t="shared" si="22"/>
        <v>0</v>
      </c>
      <c r="CC25" s="44">
        <f t="shared" si="23"/>
        <v>0</v>
      </c>
      <c r="CD25" s="44">
        <f t="shared" si="24"/>
        <v>0</v>
      </c>
      <c r="CE25" s="44">
        <f t="shared" si="25"/>
        <v>0</v>
      </c>
      <c r="CF25" s="44"/>
      <c r="CG25" s="44">
        <f t="shared" si="26"/>
        <v>0</v>
      </c>
      <c r="CH25" s="44">
        <f t="shared" si="27"/>
        <v>0</v>
      </c>
      <c r="CI25" s="44">
        <f t="shared" si="28"/>
        <v>0</v>
      </c>
      <c r="CJ25" s="44">
        <f t="shared" si="29"/>
        <v>0</v>
      </c>
      <c r="CK25" s="44">
        <f t="shared" si="30"/>
        <v>0</v>
      </c>
      <c r="CL25" s="44">
        <f t="shared" si="31"/>
        <v>0</v>
      </c>
      <c r="CM25" s="44">
        <f t="shared" si="32"/>
        <v>0</v>
      </c>
      <c r="CN25" s="44">
        <f t="shared" si="33"/>
        <v>0</v>
      </c>
      <c r="CO25" s="44">
        <f t="shared" si="34"/>
        <v>0</v>
      </c>
      <c r="CP25" s="44">
        <f t="shared" si="35"/>
        <v>0</v>
      </c>
      <c r="CQ25" s="44">
        <f t="shared" si="36"/>
        <v>0</v>
      </c>
      <c r="CR25" s="44">
        <f t="shared" si="37"/>
        <v>0</v>
      </c>
      <c r="CS25" s="44">
        <f t="shared" si="38"/>
        <v>0</v>
      </c>
      <c r="CT25" s="44">
        <f t="shared" si="39"/>
        <v>0</v>
      </c>
      <c r="CU25" s="44">
        <f t="shared" si="40"/>
        <v>0</v>
      </c>
      <c r="CV25" s="44">
        <f t="shared" si="41"/>
        <v>0</v>
      </c>
      <c r="CW25" s="44">
        <f t="shared" si="42"/>
        <v>0</v>
      </c>
      <c r="CX25" s="44">
        <f t="shared" si="43"/>
        <v>0</v>
      </c>
      <c r="CY25" s="44">
        <f t="shared" si="44"/>
        <v>0</v>
      </c>
      <c r="CZ25" s="44">
        <f t="shared" si="45"/>
        <v>0</v>
      </c>
      <c r="DA25" s="44">
        <f t="shared" si="46"/>
        <v>0</v>
      </c>
      <c r="DB25" s="44">
        <f t="shared" si="47"/>
        <v>0</v>
      </c>
      <c r="DC25" s="44">
        <f t="shared" si="48"/>
        <v>0</v>
      </c>
      <c r="DD25" s="44">
        <f t="shared" si="49"/>
        <v>0</v>
      </c>
      <c r="DE25" s="44">
        <f t="shared" si="50"/>
        <v>0</v>
      </c>
      <c r="DF25" s="44"/>
      <c r="DG25" s="44" t="str">
        <f t="shared" si="59"/>
        <v/>
      </c>
      <c r="DH25" s="44" t="str">
        <f t="shared" si="51"/>
        <v/>
      </c>
      <c r="DI25" s="44" t="str">
        <f t="shared" si="51"/>
        <v/>
      </c>
      <c r="DJ25" s="44" t="str">
        <f t="shared" si="51"/>
        <v/>
      </c>
      <c r="DK25" s="44" t="str">
        <f t="shared" si="51"/>
        <v/>
      </c>
      <c r="DL25" s="44" t="str">
        <f t="shared" si="51"/>
        <v/>
      </c>
      <c r="DM25" s="44" t="str">
        <f t="shared" si="51"/>
        <v/>
      </c>
      <c r="DN25" s="44" t="str">
        <f t="shared" si="51"/>
        <v/>
      </c>
      <c r="DO25" s="44" t="str">
        <f t="shared" si="51"/>
        <v/>
      </c>
      <c r="DP25" s="44" t="str">
        <f t="shared" si="51"/>
        <v/>
      </c>
      <c r="DQ25" s="44" t="str">
        <f t="shared" si="51"/>
        <v/>
      </c>
      <c r="DR25" s="44" t="str">
        <f t="shared" si="51"/>
        <v/>
      </c>
      <c r="DS25" s="44" t="str">
        <f t="shared" si="51"/>
        <v/>
      </c>
      <c r="DT25" s="44" t="str">
        <f t="shared" si="51"/>
        <v/>
      </c>
      <c r="DU25" s="44" t="str">
        <f t="shared" si="51"/>
        <v/>
      </c>
      <c r="DV25" s="44" t="str">
        <f t="shared" si="51"/>
        <v/>
      </c>
      <c r="DW25" s="44" t="str">
        <f t="shared" si="51"/>
        <v/>
      </c>
      <c r="DX25" s="44" t="str">
        <f t="shared" si="52"/>
        <v/>
      </c>
      <c r="DY25" s="44" t="str">
        <f t="shared" si="52"/>
        <v/>
      </c>
      <c r="DZ25" s="44" t="str">
        <f t="shared" si="52"/>
        <v/>
      </c>
      <c r="EA25" s="44" t="str">
        <f t="shared" si="52"/>
        <v/>
      </c>
      <c r="EB25" s="44" t="str">
        <f t="shared" si="52"/>
        <v/>
      </c>
      <c r="EC25" s="44" t="str">
        <f t="shared" si="52"/>
        <v/>
      </c>
      <c r="ED25" s="44" t="str">
        <f t="shared" si="52"/>
        <v/>
      </c>
      <c r="EE25" s="44" t="str">
        <f t="shared" si="52"/>
        <v/>
      </c>
      <c r="EF25" s="44"/>
      <c r="EG25" s="44" t="str">
        <f t="shared" si="60"/>
        <v/>
      </c>
      <c r="EH25" s="44" t="str">
        <f t="shared" si="53"/>
        <v/>
      </c>
      <c r="EI25" s="44" t="str">
        <f t="shared" si="53"/>
        <v/>
      </c>
      <c r="EJ25" s="44" t="str">
        <f t="shared" si="53"/>
        <v/>
      </c>
      <c r="EK25" s="44" t="str">
        <f t="shared" si="53"/>
        <v/>
      </c>
      <c r="EL25" s="44" t="str">
        <f t="shared" si="53"/>
        <v/>
      </c>
      <c r="EM25" s="44" t="str">
        <f t="shared" si="53"/>
        <v/>
      </c>
      <c r="EN25" s="44" t="str">
        <f t="shared" si="53"/>
        <v/>
      </c>
      <c r="EO25" s="44" t="str">
        <f t="shared" si="53"/>
        <v/>
      </c>
      <c r="EP25" s="44" t="str">
        <f t="shared" si="53"/>
        <v/>
      </c>
      <c r="EQ25" s="44" t="str">
        <f t="shared" si="53"/>
        <v/>
      </c>
      <c r="ER25" s="44" t="str">
        <f t="shared" si="53"/>
        <v/>
      </c>
      <c r="ES25" s="44" t="str">
        <f t="shared" si="53"/>
        <v/>
      </c>
      <c r="ET25" s="44" t="str">
        <f t="shared" si="53"/>
        <v/>
      </c>
      <c r="EU25" s="44" t="str">
        <f t="shared" si="53"/>
        <v/>
      </c>
      <c r="EV25" s="44" t="str">
        <f t="shared" si="53"/>
        <v/>
      </c>
      <c r="EW25" s="44" t="str">
        <f t="shared" si="53"/>
        <v/>
      </c>
      <c r="EX25" s="44" t="str">
        <f t="shared" si="54"/>
        <v/>
      </c>
      <c r="EY25" s="44" t="str">
        <f t="shared" si="54"/>
        <v/>
      </c>
      <c r="EZ25" s="44" t="str">
        <f t="shared" si="54"/>
        <v/>
      </c>
      <c r="FA25" s="44" t="str">
        <f t="shared" si="54"/>
        <v/>
      </c>
      <c r="FB25" s="44" t="str">
        <f t="shared" si="54"/>
        <v/>
      </c>
      <c r="FC25" s="44" t="str">
        <f t="shared" si="54"/>
        <v/>
      </c>
      <c r="FD25" s="44" t="str">
        <f t="shared" si="54"/>
        <v/>
      </c>
      <c r="FE25" s="44" t="str">
        <f t="shared" si="54"/>
        <v/>
      </c>
      <c r="FF25" s="44"/>
      <c r="FG25" s="44" t="str">
        <f t="shared" si="55"/>
        <v xml:space="preserve">Daffa Arya Arrozaq menunjukkan pemahaman dalam </v>
      </c>
      <c r="FH25" s="44"/>
      <c r="FI25" s="44"/>
      <c r="FJ25" s="44" t="str">
        <f t="shared" si="56"/>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7"/>
        <v xml:space="preserve">Giovanni menunjukkan pemahaman dalam </v>
      </c>
      <c r="BD26" s="150" t="str">
        <f t="shared" si="58"/>
        <v xml:space="preserve">Giovanni membutuhkan bimbingan dalam </v>
      </c>
      <c r="BE26" s="35"/>
      <c r="BF26" s="44"/>
      <c r="BG26" s="44">
        <f t="shared" si="1"/>
        <v>0</v>
      </c>
      <c r="BH26" s="44">
        <f t="shared" si="2"/>
        <v>0</v>
      </c>
      <c r="BI26" s="44">
        <f t="shared" si="3"/>
        <v>0</v>
      </c>
      <c r="BJ26" s="44">
        <f t="shared" si="4"/>
        <v>0</v>
      </c>
      <c r="BK26" s="44">
        <f t="shared" si="5"/>
        <v>0</v>
      </c>
      <c r="BL26" s="44">
        <f t="shared" si="6"/>
        <v>0</v>
      </c>
      <c r="BM26" s="44">
        <f t="shared" si="7"/>
        <v>0</v>
      </c>
      <c r="BN26" s="44">
        <f t="shared" si="8"/>
        <v>0</v>
      </c>
      <c r="BO26" s="44">
        <f t="shared" si="9"/>
        <v>0</v>
      </c>
      <c r="BP26" s="44">
        <f t="shared" si="10"/>
        <v>0</v>
      </c>
      <c r="BQ26" s="44">
        <f t="shared" si="11"/>
        <v>0</v>
      </c>
      <c r="BR26" s="44">
        <f t="shared" si="12"/>
        <v>0</v>
      </c>
      <c r="BS26" s="44">
        <f t="shared" si="13"/>
        <v>0</v>
      </c>
      <c r="BT26" s="44">
        <f t="shared" si="14"/>
        <v>0</v>
      </c>
      <c r="BU26" s="44">
        <f t="shared" si="15"/>
        <v>0</v>
      </c>
      <c r="BV26" s="44">
        <f t="shared" si="16"/>
        <v>0</v>
      </c>
      <c r="BW26" s="44">
        <f t="shared" si="17"/>
        <v>0</v>
      </c>
      <c r="BX26" s="44">
        <f t="shared" si="18"/>
        <v>0</v>
      </c>
      <c r="BY26" s="44">
        <f t="shared" si="19"/>
        <v>0</v>
      </c>
      <c r="BZ26" s="44">
        <f t="shared" si="20"/>
        <v>0</v>
      </c>
      <c r="CA26" s="44">
        <f t="shared" si="21"/>
        <v>0</v>
      </c>
      <c r="CB26" s="44">
        <f t="shared" si="22"/>
        <v>0</v>
      </c>
      <c r="CC26" s="44">
        <f t="shared" si="23"/>
        <v>0</v>
      </c>
      <c r="CD26" s="44">
        <f t="shared" si="24"/>
        <v>0</v>
      </c>
      <c r="CE26" s="44">
        <f t="shared" si="25"/>
        <v>0</v>
      </c>
      <c r="CF26" s="44"/>
      <c r="CG26" s="44">
        <f t="shared" si="26"/>
        <v>0</v>
      </c>
      <c r="CH26" s="44">
        <f t="shared" si="27"/>
        <v>0</v>
      </c>
      <c r="CI26" s="44">
        <f t="shared" si="28"/>
        <v>0</v>
      </c>
      <c r="CJ26" s="44">
        <f t="shared" si="29"/>
        <v>0</v>
      </c>
      <c r="CK26" s="44">
        <f t="shared" si="30"/>
        <v>0</v>
      </c>
      <c r="CL26" s="44">
        <f t="shared" si="31"/>
        <v>0</v>
      </c>
      <c r="CM26" s="44">
        <f t="shared" si="32"/>
        <v>0</v>
      </c>
      <c r="CN26" s="44">
        <f t="shared" si="33"/>
        <v>0</v>
      </c>
      <c r="CO26" s="44">
        <f t="shared" si="34"/>
        <v>0</v>
      </c>
      <c r="CP26" s="44">
        <f t="shared" si="35"/>
        <v>0</v>
      </c>
      <c r="CQ26" s="44">
        <f t="shared" si="36"/>
        <v>0</v>
      </c>
      <c r="CR26" s="44">
        <f t="shared" si="37"/>
        <v>0</v>
      </c>
      <c r="CS26" s="44">
        <f t="shared" si="38"/>
        <v>0</v>
      </c>
      <c r="CT26" s="44">
        <f t="shared" si="39"/>
        <v>0</v>
      </c>
      <c r="CU26" s="44">
        <f t="shared" si="40"/>
        <v>0</v>
      </c>
      <c r="CV26" s="44">
        <f t="shared" si="41"/>
        <v>0</v>
      </c>
      <c r="CW26" s="44">
        <f t="shared" si="42"/>
        <v>0</v>
      </c>
      <c r="CX26" s="44">
        <f t="shared" si="43"/>
        <v>0</v>
      </c>
      <c r="CY26" s="44">
        <f t="shared" si="44"/>
        <v>0</v>
      </c>
      <c r="CZ26" s="44">
        <f t="shared" si="45"/>
        <v>0</v>
      </c>
      <c r="DA26" s="44">
        <f t="shared" si="46"/>
        <v>0</v>
      </c>
      <c r="DB26" s="44">
        <f t="shared" si="47"/>
        <v>0</v>
      </c>
      <c r="DC26" s="44">
        <f t="shared" si="48"/>
        <v>0</v>
      </c>
      <c r="DD26" s="44">
        <f t="shared" si="49"/>
        <v>0</v>
      </c>
      <c r="DE26" s="44">
        <f t="shared" si="50"/>
        <v>0</v>
      </c>
      <c r="DF26" s="44"/>
      <c r="DG26" s="44" t="str">
        <f t="shared" si="59"/>
        <v/>
      </c>
      <c r="DH26" s="44" t="str">
        <f t="shared" si="51"/>
        <v/>
      </c>
      <c r="DI26" s="44" t="str">
        <f t="shared" si="51"/>
        <v/>
      </c>
      <c r="DJ26" s="44" t="str">
        <f t="shared" si="51"/>
        <v/>
      </c>
      <c r="DK26" s="44" t="str">
        <f t="shared" si="51"/>
        <v/>
      </c>
      <c r="DL26" s="44" t="str">
        <f t="shared" si="51"/>
        <v/>
      </c>
      <c r="DM26" s="44" t="str">
        <f t="shared" si="51"/>
        <v/>
      </c>
      <c r="DN26" s="44" t="str">
        <f t="shared" si="51"/>
        <v/>
      </c>
      <c r="DO26" s="44" t="str">
        <f t="shared" si="51"/>
        <v/>
      </c>
      <c r="DP26" s="44" t="str">
        <f t="shared" si="51"/>
        <v/>
      </c>
      <c r="DQ26" s="44" t="str">
        <f t="shared" si="51"/>
        <v/>
      </c>
      <c r="DR26" s="44" t="str">
        <f t="shared" si="51"/>
        <v/>
      </c>
      <c r="DS26" s="44" t="str">
        <f t="shared" si="51"/>
        <v/>
      </c>
      <c r="DT26" s="44" t="str">
        <f t="shared" si="51"/>
        <v/>
      </c>
      <c r="DU26" s="44" t="str">
        <f t="shared" si="51"/>
        <v/>
      </c>
      <c r="DV26" s="44" t="str">
        <f t="shared" si="51"/>
        <v/>
      </c>
      <c r="DW26" s="44" t="str">
        <f t="shared" si="51"/>
        <v/>
      </c>
      <c r="DX26" s="44" t="str">
        <f t="shared" si="52"/>
        <v/>
      </c>
      <c r="DY26" s="44" t="str">
        <f t="shared" si="52"/>
        <v/>
      </c>
      <c r="DZ26" s="44" t="str">
        <f t="shared" si="52"/>
        <v/>
      </c>
      <c r="EA26" s="44" t="str">
        <f t="shared" si="52"/>
        <v/>
      </c>
      <c r="EB26" s="44" t="str">
        <f t="shared" si="52"/>
        <v/>
      </c>
      <c r="EC26" s="44" t="str">
        <f t="shared" si="52"/>
        <v/>
      </c>
      <c r="ED26" s="44" t="str">
        <f t="shared" si="52"/>
        <v/>
      </c>
      <c r="EE26" s="44" t="str">
        <f t="shared" si="52"/>
        <v/>
      </c>
      <c r="EF26" s="44"/>
      <c r="EG26" s="44" t="str">
        <f t="shared" si="60"/>
        <v/>
      </c>
      <c r="EH26" s="44" t="str">
        <f t="shared" si="53"/>
        <v/>
      </c>
      <c r="EI26" s="44" t="str">
        <f t="shared" si="53"/>
        <v/>
      </c>
      <c r="EJ26" s="44" t="str">
        <f t="shared" si="53"/>
        <v/>
      </c>
      <c r="EK26" s="44" t="str">
        <f t="shared" si="53"/>
        <v/>
      </c>
      <c r="EL26" s="44" t="str">
        <f t="shared" si="53"/>
        <v/>
      </c>
      <c r="EM26" s="44" t="str">
        <f t="shared" si="53"/>
        <v/>
      </c>
      <c r="EN26" s="44" t="str">
        <f t="shared" si="53"/>
        <v/>
      </c>
      <c r="EO26" s="44" t="str">
        <f t="shared" si="53"/>
        <v/>
      </c>
      <c r="EP26" s="44" t="str">
        <f t="shared" si="53"/>
        <v/>
      </c>
      <c r="EQ26" s="44" t="str">
        <f t="shared" si="53"/>
        <v/>
      </c>
      <c r="ER26" s="44" t="str">
        <f t="shared" si="53"/>
        <v/>
      </c>
      <c r="ES26" s="44" t="str">
        <f t="shared" si="53"/>
        <v/>
      </c>
      <c r="ET26" s="44" t="str">
        <f t="shared" si="53"/>
        <v/>
      </c>
      <c r="EU26" s="44" t="str">
        <f t="shared" si="53"/>
        <v/>
      </c>
      <c r="EV26" s="44" t="str">
        <f t="shared" si="53"/>
        <v/>
      </c>
      <c r="EW26" s="44" t="str">
        <f t="shared" si="53"/>
        <v/>
      </c>
      <c r="EX26" s="44" t="str">
        <f t="shared" si="54"/>
        <v/>
      </c>
      <c r="EY26" s="44" t="str">
        <f t="shared" si="54"/>
        <v/>
      </c>
      <c r="EZ26" s="44" t="str">
        <f t="shared" si="54"/>
        <v/>
      </c>
      <c r="FA26" s="44" t="str">
        <f t="shared" si="54"/>
        <v/>
      </c>
      <c r="FB26" s="44" t="str">
        <f t="shared" si="54"/>
        <v/>
      </c>
      <c r="FC26" s="44" t="str">
        <f t="shared" si="54"/>
        <v/>
      </c>
      <c r="FD26" s="44" t="str">
        <f t="shared" si="54"/>
        <v/>
      </c>
      <c r="FE26" s="44" t="str">
        <f t="shared" si="54"/>
        <v/>
      </c>
      <c r="FF26" s="44"/>
      <c r="FG26" s="44" t="str">
        <f t="shared" si="55"/>
        <v xml:space="preserve">Giovanni menunjukkan pemahaman dalam </v>
      </c>
      <c r="FH26" s="44"/>
      <c r="FI26" s="44"/>
      <c r="FJ26" s="44" t="str">
        <f t="shared" si="56"/>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7"/>
        <v xml:space="preserve">Hafny Nindytia. F menunjukkan pemahaman dalam </v>
      </c>
      <c r="BD27" s="150" t="str">
        <f t="shared" si="58"/>
        <v xml:space="preserve">Hafny Nindytia. F membutuhkan bimbingan dalam </v>
      </c>
      <c r="BE27" s="35"/>
      <c r="BF27" s="44"/>
      <c r="BG27" s="44">
        <f t="shared" si="1"/>
        <v>0</v>
      </c>
      <c r="BH27" s="44">
        <f t="shared" si="2"/>
        <v>0</v>
      </c>
      <c r="BI27" s="44">
        <f t="shared" si="3"/>
        <v>0</v>
      </c>
      <c r="BJ27" s="44">
        <f t="shared" si="4"/>
        <v>0</v>
      </c>
      <c r="BK27" s="44">
        <f t="shared" si="5"/>
        <v>0</v>
      </c>
      <c r="BL27" s="44">
        <f t="shared" si="6"/>
        <v>0</v>
      </c>
      <c r="BM27" s="44">
        <f t="shared" si="7"/>
        <v>0</v>
      </c>
      <c r="BN27" s="44">
        <f t="shared" si="8"/>
        <v>0</v>
      </c>
      <c r="BO27" s="44">
        <f t="shared" si="9"/>
        <v>0</v>
      </c>
      <c r="BP27" s="44">
        <f t="shared" si="10"/>
        <v>0</v>
      </c>
      <c r="BQ27" s="44">
        <f t="shared" si="11"/>
        <v>0</v>
      </c>
      <c r="BR27" s="44">
        <f t="shared" si="12"/>
        <v>0</v>
      </c>
      <c r="BS27" s="44">
        <f t="shared" si="13"/>
        <v>0</v>
      </c>
      <c r="BT27" s="44">
        <f t="shared" si="14"/>
        <v>0</v>
      </c>
      <c r="BU27" s="44">
        <f t="shared" si="15"/>
        <v>0</v>
      </c>
      <c r="BV27" s="44">
        <f t="shared" si="16"/>
        <v>0</v>
      </c>
      <c r="BW27" s="44">
        <f t="shared" si="17"/>
        <v>0</v>
      </c>
      <c r="BX27" s="44">
        <f t="shared" si="18"/>
        <v>0</v>
      </c>
      <c r="BY27" s="44">
        <f t="shared" si="19"/>
        <v>0</v>
      </c>
      <c r="BZ27" s="44">
        <f t="shared" si="20"/>
        <v>0</v>
      </c>
      <c r="CA27" s="44">
        <f t="shared" si="21"/>
        <v>0</v>
      </c>
      <c r="CB27" s="44">
        <f t="shared" si="22"/>
        <v>0</v>
      </c>
      <c r="CC27" s="44">
        <f t="shared" si="23"/>
        <v>0</v>
      </c>
      <c r="CD27" s="44">
        <f t="shared" si="24"/>
        <v>0</v>
      </c>
      <c r="CE27" s="44">
        <f t="shared" si="25"/>
        <v>0</v>
      </c>
      <c r="CF27" s="44"/>
      <c r="CG27" s="44">
        <f t="shared" si="26"/>
        <v>0</v>
      </c>
      <c r="CH27" s="44">
        <f t="shared" si="27"/>
        <v>0</v>
      </c>
      <c r="CI27" s="44">
        <f t="shared" si="28"/>
        <v>0</v>
      </c>
      <c r="CJ27" s="44">
        <f t="shared" si="29"/>
        <v>0</v>
      </c>
      <c r="CK27" s="44">
        <f t="shared" si="30"/>
        <v>0</v>
      </c>
      <c r="CL27" s="44">
        <f t="shared" si="31"/>
        <v>0</v>
      </c>
      <c r="CM27" s="44">
        <f t="shared" si="32"/>
        <v>0</v>
      </c>
      <c r="CN27" s="44">
        <f t="shared" si="33"/>
        <v>0</v>
      </c>
      <c r="CO27" s="44">
        <f t="shared" si="34"/>
        <v>0</v>
      </c>
      <c r="CP27" s="44">
        <f t="shared" si="35"/>
        <v>0</v>
      </c>
      <c r="CQ27" s="44">
        <f t="shared" si="36"/>
        <v>0</v>
      </c>
      <c r="CR27" s="44">
        <f t="shared" si="37"/>
        <v>0</v>
      </c>
      <c r="CS27" s="44">
        <f t="shared" si="38"/>
        <v>0</v>
      </c>
      <c r="CT27" s="44">
        <f t="shared" si="39"/>
        <v>0</v>
      </c>
      <c r="CU27" s="44">
        <f t="shared" si="40"/>
        <v>0</v>
      </c>
      <c r="CV27" s="44">
        <f t="shared" si="41"/>
        <v>0</v>
      </c>
      <c r="CW27" s="44">
        <f t="shared" si="42"/>
        <v>0</v>
      </c>
      <c r="CX27" s="44">
        <f t="shared" si="43"/>
        <v>0</v>
      </c>
      <c r="CY27" s="44">
        <f t="shared" si="44"/>
        <v>0</v>
      </c>
      <c r="CZ27" s="44">
        <f t="shared" si="45"/>
        <v>0</v>
      </c>
      <c r="DA27" s="44">
        <f t="shared" si="46"/>
        <v>0</v>
      </c>
      <c r="DB27" s="44">
        <f t="shared" si="47"/>
        <v>0</v>
      </c>
      <c r="DC27" s="44">
        <f t="shared" si="48"/>
        <v>0</v>
      </c>
      <c r="DD27" s="44">
        <f t="shared" si="49"/>
        <v>0</v>
      </c>
      <c r="DE27" s="44">
        <f t="shared" si="50"/>
        <v>0</v>
      </c>
      <c r="DF27" s="44"/>
      <c r="DG27" s="44" t="str">
        <f t="shared" si="59"/>
        <v/>
      </c>
      <c r="DH27" s="44" t="str">
        <f t="shared" si="51"/>
        <v/>
      </c>
      <c r="DI27" s="44" t="str">
        <f t="shared" si="51"/>
        <v/>
      </c>
      <c r="DJ27" s="44" t="str">
        <f t="shared" si="51"/>
        <v/>
      </c>
      <c r="DK27" s="44" t="str">
        <f t="shared" si="51"/>
        <v/>
      </c>
      <c r="DL27" s="44" t="str">
        <f t="shared" si="51"/>
        <v/>
      </c>
      <c r="DM27" s="44" t="str">
        <f t="shared" si="51"/>
        <v/>
      </c>
      <c r="DN27" s="44" t="str">
        <f t="shared" si="51"/>
        <v/>
      </c>
      <c r="DO27" s="44" t="str">
        <f t="shared" si="51"/>
        <v/>
      </c>
      <c r="DP27" s="44" t="str">
        <f t="shared" si="51"/>
        <v/>
      </c>
      <c r="DQ27" s="44" t="str">
        <f t="shared" si="51"/>
        <v/>
      </c>
      <c r="DR27" s="44" t="str">
        <f t="shared" si="51"/>
        <v/>
      </c>
      <c r="DS27" s="44" t="str">
        <f t="shared" si="51"/>
        <v/>
      </c>
      <c r="DT27" s="44" t="str">
        <f t="shared" si="51"/>
        <v/>
      </c>
      <c r="DU27" s="44" t="str">
        <f t="shared" si="51"/>
        <v/>
      </c>
      <c r="DV27" s="44" t="str">
        <f t="shared" si="51"/>
        <v/>
      </c>
      <c r="DW27" s="44" t="str">
        <f t="shared" si="51"/>
        <v/>
      </c>
      <c r="DX27" s="44" t="str">
        <f t="shared" si="52"/>
        <v/>
      </c>
      <c r="DY27" s="44" t="str">
        <f t="shared" si="52"/>
        <v/>
      </c>
      <c r="DZ27" s="44" t="str">
        <f t="shared" si="52"/>
        <v/>
      </c>
      <c r="EA27" s="44" t="str">
        <f t="shared" si="52"/>
        <v/>
      </c>
      <c r="EB27" s="44" t="str">
        <f t="shared" si="52"/>
        <v/>
      </c>
      <c r="EC27" s="44" t="str">
        <f t="shared" si="52"/>
        <v/>
      </c>
      <c r="ED27" s="44" t="str">
        <f t="shared" si="52"/>
        <v/>
      </c>
      <c r="EE27" s="44" t="str">
        <f t="shared" si="52"/>
        <v/>
      </c>
      <c r="EF27" s="44"/>
      <c r="EG27" s="44" t="str">
        <f t="shared" si="60"/>
        <v/>
      </c>
      <c r="EH27" s="44" t="str">
        <f t="shared" si="53"/>
        <v/>
      </c>
      <c r="EI27" s="44" t="str">
        <f t="shared" si="53"/>
        <v/>
      </c>
      <c r="EJ27" s="44" t="str">
        <f t="shared" si="53"/>
        <v/>
      </c>
      <c r="EK27" s="44" t="str">
        <f t="shared" si="53"/>
        <v/>
      </c>
      <c r="EL27" s="44" t="str">
        <f t="shared" si="53"/>
        <v/>
      </c>
      <c r="EM27" s="44" t="str">
        <f t="shared" si="53"/>
        <v/>
      </c>
      <c r="EN27" s="44" t="str">
        <f t="shared" si="53"/>
        <v/>
      </c>
      <c r="EO27" s="44" t="str">
        <f t="shared" si="53"/>
        <v/>
      </c>
      <c r="EP27" s="44" t="str">
        <f t="shared" si="53"/>
        <v/>
      </c>
      <c r="EQ27" s="44" t="str">
        <f t="shared" si="53"/>
        <v/>
      </c>
      <c r="ER27" s="44" t="str">
        <f t="shared" si="53"/>
        <v/>
      </c>
      <c r="ES27" s="44" t="str">
        <f t="shared" si="53"/>
        <v/>
      </c>
      <c r="ET27" s="44" t="str">
        <f t="shared" si="53"/>
        <v/>
      </c>
      <c r="EU27" s="44" t="str">
        <f t="shared" si="53"/>
        <v/>
      </c>
      <c r="EV27" s="44" t="str">
        <f t="shared" si="53"/>
        <v/>
      </c>
      <c r="EW27" s="44" t="str">
        <f t="shared" si="53"/>
        <v/>
      </c>
      <c r="EX27" s="44" t="str">
        <f t="shared" si="54"/>
        <v/>
      </c>
      <c r="EY27" s="44" t="str">
        <f t="shared" si="54"/>
        <v/>
      </c>
      <c r="EZ27" s="44" t="str">
        <f t="shared" si="54"/>
        <v/>
      </c>
      <c r="FA27" s="44" t="str">
        <f t="shared" si="54"/>
        <v/>
      </c>
      <c r="FB27" s="44" t="str">
        <f t="shared" si="54"/>
        <v/>
      </c>
      <c r="FC27" s="44" t="str">
        <f t="shared" si="54"/>
        <v/>
      </c>
      <c r="FD27" s="44" t="str">
        <f t="shared" si="54"/>
        <v/>
      </c>
      <c r="FE27" s="44" t="str">
        <f t="shared" si="54"/>
        <v/>
      </c>
      <c r="FF27" s="44"/>
      <c r="FG27" s="44" t="str">
        <f t="shared" si="55"/>
        <v xml:space="preserve">Hafny Nindytia. F menunjukkan pemahaman dalam </v>
      </c>
      <c r="FH27" s="44"/>
      <c r="FI27" s="44"/>
      <c r="FJ27" s="44" t="str">
        <f t="shared" si="56"/>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7"/>
        <v xml:space="preserve">Ilham Apriyan Saputra menunjukkan pemahaman dalam </v>
      </c>
      <c r="BD28" s="150" t="str">
        <f t="shared" si="58"/>
        <v xml:space="preserve">Ilham Apriyan Saputra membutuhkan bimbingan dalam </v>
      </c>
      <c r="BE28" s="35"/>
      <c r="BF28" s="44"/>
      <c r="BG28" s="44">
        <f t="shared" si="1"/>
        <v>0</v>
      </c>
      <c r="BH28" s="44">
        <f t="shared" si="2"/>
        <v>0</v>
      </c>
      <c r="BI28" s="44">
        <f t="shared" si="3"/>
        <v>0</v>
      </c>
      <c r="BJ28" s="44">
        <f t="shared" si="4"/>
        <v>0</v>
      </c>
      <c r="BK28" s="44">
        <f t="shared" si="5"/>
        <v>0</v>
      </c>
      <c r="BL28" s="44">
        <f t="shared" si="6"/>
        <v>0</v>
      </c>
      <c r="BM28" s="44">
        <f t="shared" si="7"/>
        <v>0</v>
      </c>
      <c r="BN28" s="44">
        <f t="shared" si="8"/>
        <v>0</v>
      </c>
      <c r="BO28" s="44">
        <f t="shared" si="9"/>
        <v>0</v>
      </c>
      <c r="BP28" s="44">
        <f t="shared" si="10"/>
        <v>0</v>
      </c>
      <c r="BQ28" s="44">
        <f t="shared" si="11"/>
        <v>0</v>
      </c>
      <c r="BR28" s="44">
        <f t="shared" si="12"/>
        <v>0</v>
      </c>
      <c r="BS28" s="44">
        <f t="shared" si="13"/>
        <v>0</v>
      </c>
      <c r="BT28" s="44">
        <f t="shared" si="14"/>
        <v>0</v>
      </c>
      <c r="BU28" s="44">
        <f t="shared" si="15"/>
        <v>0</v>
      </c>
      <c r="BV28" s="44">
        <f t="shared" si="16"/>
        <v>0</v>
      </c>
      <c r="BW28" s="44">
        <f t="shared" si="17"/>
        <v>0</v>
      </c>
      <c r="BX28" s="44">
        <f t="shared" si="18"/>
        <v>0</v>
      </c>
      <c r="BY28" s="44">
        <f t="shared" si="19"/>
        <v>0</v>
      </c>
      <c r="BZ28" s="44">
        <f t="shared" si="20"/>
        <v>0</v>
      </c>
      <c r="CA28" s="44">
        <f t="shared" si="21"/>
        <v>0</v>
      </c>
      <c r="CB28" s="44">
        <f t="shared" si="22"/>
        <v>0</v>
      </c>
      <c r="CC28" s="44">
        <f t="shared" si="23"/>
        <v>0</v>
      </c>
      <c r="CD28" s="44">
        <f t="shared" si="24"/>
        <v>0</v>
      </c>
      <c r="CE28" s="44">
        <f t="shared" si="25"/>
        <v>0</v>
      </c>
      <c r="CF28" s="44"/>
      <c r="CG28" s="44">
        <f t="shared" si="26"/>
        <v>0</v>
      </c>
      <c r="CH28" s="44">
        <f t="shared" si="27"/>
        <v>0</v>
      </c>
      <c r="CI28" s="44">
        <f t="shared" si="28"/>
        <v>0</v>
      </c>
      <c r="CJ28" s="44">
        <f t="shared" si="29"/>
        <v>0</v>
      </c>
      <c r="CK28" s="44">
        <f t="shared" si="30"/>
        <v>0</v>
      </c>
      <c r="CL28" s="44">
        <f t="shared" si="31"/>
        <v>0</v>
      </c>
      <c r="CM28" s="44">
        <f t="shared" si="32"/>
        <v>0</v>
      </c>
      <c r="CN28" s="44">
        <f t="shared" si="33"/>
        <v>0</v>
      </c>
      <c r="CO28" s="44">
        <f t="shared" si="34"/>
        <v>0</v>
      </c>
      <c r="CP28" s="44">
        <f t="shared" si="35"/>
        <v>0</v>
      </c>
      <c r="CQ28" s="44">
        <f t="shared" si="36"/>
        <v>0</v>
      </c>
      <c r="CR28" s="44">
        <f t="shared" si="37"/>
        <v>0</v>
      </c>
      <c r="CS28" s="44">
        <f t="shared" si="38"/>
        <v>0</v>
      </c>
      <c r="CT28" s="44">
        <f t="shared" si="39"/>
        <v>0</v>
      </c>
      <c r="CU28" s="44">
        <f t="shared" si="40"/>
        <v>0</v>
      </c>
      <c r="CV28" s="44">
        <f t="shared" si="41"/>
        <v>0</v>
      </c>
      <c r="CW28" s="44">
        <f t="shared" si="42"/>
        <v>0</v>
      </c>
      <c r="CX28" s="44">
        <f t="shared" si="43"/>
        <v>0</v>
      </c>
      <c r="CY28" s="44">
        <f t="shared" si="44"/>
        <v>0</v>
      </c>
      <c r="CZ28" s="44">
        <f t="shared" si="45"/>
        <v>0</v>
      </c>
      <c r="DA28" s="44">
        <f t="shared" si="46"/>
        <v>0</v>
      </c>
      <c r="DB28" s="44">
        <f t="shared" si="47"/>
        <v>0</v>
      </c>
      <c r="DC28" s="44">
        <f t="shared" si="48"/>
        <v>0</v>
      </c>
      <c r="DD28" s="44">
        <f t="shared" si="49"/>
        <v>0</v>
      </c>
      <c r="DE28" s="44">
        <f t="shared" si="50"/>
        <v>0</v>
      </c>
      <c r="DF28" s="44"/>
      <c r="DG28" s="44" t="str">
        <f t="shared" si="59"/>
        <v/>
      </c>
      <c r="DH28" s="44" t="str">
        <f t="shared" si="59"/>
        <v/>
      </c>
      <c r="DI28" s="44" t="str">
        <f t="shared" si="59"/>
        <v/>
      </c>
      <c r="DJ28" s="44" t="str">
        <f t="shared" si="59"/>
        <v/>
      </c>
      <c r="DK28" s="44" t="str">
        <f t="shared" si="59"/>
        <v/>
      </c>
      <c r="DL28" s="44" t="str">
        <f t="shared" si="59"/>
        <v/>
      </c>
      <c r="DM28" s="44" t="str">
        <f t="shared" si="59"/>
        <v/>
      </c>
      <c r="DN28" s="44" t="str">
        <f t="shared" si="59"/>
        <v/>
      </c>
      <c r="DO28" s="44" t="str">
        <f t="shared" si="59"/>
        <v/>
      </c>
      <c r="DP28" s="44" t="str">
        <f t="shared" si="59"/>
        <v/>
      </c>
      <c r="DQ28" s="44" t="str">
        <f t="shared" si="59"/>
        <v/>
      </c>
      <c r="DR28" s="44" t="str">
        <f t="shared" si="59"/>
        <v/>
      </c>
      <c r="DS28" s="44" t="str">
        <f t="shared" si="59"/>
        <v/>
      </c>
      <c r="DT28" s="44" t="str">
        <f t="shared" si="59"/>
        <v/>
      </c>
      <c r="DU28" s="44" t="str">
        <f t="shared" si="59"/>
        <v/>
      </c>
      <c r="DV28" s="44" t="str">
        <f t="shared" si="59"/>
        <v/>
      </c>
      <c r="DW28" s="44" t="str">
        <f t="shared" si="52"/>
        <v/>
      </c>
      <c r="DX28" s="44" t="str">
        <f t="shared" si="52"/>
        <v/>
      </c>
      <c r="DY28" s="44" t="str">
        <f t="shared" si="52"/>
        <v/>
      </c>
      <c r="DZ28" s="44" t="str">
        <f t="shared" si="52"/>
        <v/>
      </c>
      <c r="EA28" s="44" t="str">
        <f t="shared" si="52"/>
        <v/>
      </c>
      <c r="EB28" s="44" t="str">
        <f t="shared" si="52"/>
        <v/>
      </c>
      <c r="EC28" s="44" t="str">
        <f t="shared" si="52"/>
        <v/>
      </c>
      <c r="ED28" s="44" t="str">
        <f t="shared" si="52"/>
        <v/>
      </c>
      <c r="EE28" s="44" t="str">
        <f t="shared" si="52"/>
        <v/>
      </c>
      <c r="EF28" s="44"/>
      <c r="EG28" s="44" t="str">
        <f t="shared" si="60"/>
        <v/>
      </c>
      <c r="EH28" s="44" t="str">
        <f t="shared" si="60"/>
        <v/>
      </c>
      <c r="EI28" s="44" t="str">
        <f t="shared" si="60"/>
        <v/>
      </c>
      <c r="EJ28" s="44" t="str">
        <f t="shared" si="60"/>
        <v/>
      </c>
      <c r="EK28" s="44" t="str">
        <f t="shared" si="60"/>
        <v/>
      </c>
      <c r="EL28" s="44" t="str">
        <f t="shared" si="60"/>
        <v/>
      </c>
      <c r="EM28" s="44" t="str">
        <f t="shared" si="60"/>
        <v/>
      </c>
      <c r="EN28" s="44" t="str">
        <f t="shared" si="60"/>
        <v/>
      </c>
      <c r="EO28" s="44" t="str">
        <f t="shared" si="60"/>
        <v/>
      </c>
      <c r="EP28" s="44" t="str">
        <f t="shared" si="60"/>
        <v/>
      </c>
      <c r="EQ28" s="44" t="str">
        <f t="shared" si="60"/>
        <v/>
      </c>
      <c r="ER28" s="44" t="str">
        <f t="shared" si="60"/>
        <v/>
      </c>
      <c r="ES28" s="44" t="str">
        <f t="shared" si="60"/>
        <v/>
      </c>
      <c r="ET28" s="44" t="str">
        <f t="shared" si="60"/>
        <v/>
      </c>
      <c r="EU28" s="44" t="str">
        <f t="shared" si="60"/>
        <v/>
      </c>
      <c r="EV28" s="44" t="str">
        <f t="shared" si="60"/>
        <v/>
      </c>
      <c r="EW28" s="44" t="str">
        <f t="shared" si="54"/>
        <v/>
      </c>
      <c r="EX28" s="44" t="str">
        <f t="shared" si="54"/>
        <v/>
      </c>
      <c r="EY28" s="44" t="str">
        <f t="shared" si="54"/>
        <v/>
      </c>
      <c r="EZ28" s="44" t="str">
        <f t="shared" si="54"/>
        <v/>
      </c>
      <c r="FA28" s="44" t="str">
        <f t="shared" si="54"/>
        <v/>
      </c>
      <c r="FB28" s="44" t="str">
        <f t="shared" si="54"/>
        <v/>
      </c>
      <c r="FC28" s="44" t="str">
        <f t="shared" si="54"/>
        <v/>
      </c>
      <c r="FD28" s="44" t="str">
        <f t="shared" si="54"/>
        <v/>
      </c>
      <c r="FE28" s="44" t="str">
        <f t="shared" si="54"/>
        <v/>
      </c>
      <c r="FF28" s="44"/>
      <c r="FG28" s="44" t="str">
        <f t="shared" si="55"/>
        <v xml:space="preserve">Ilham Apriyan Saputra menunjukkan pemahaman dalam </v>
      </c>
      <c r="FH28" s="44"/>
      <c r="FI28" s="44"/>
      <c r="FJ28" s="44" t="str">
        <f t="shared" si="56"/>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7"/>
        <v xml:space="preserve">M. Aryo Galuh menunjukkan pemahaman dalam </v>
      </c>
      <c r="BD29" s="150" t="str">
        <f t="shared" si="58"/>
        <v xml:space="preserve">M. Aryo Galuh membutuhkan bimbingan dalam </v>
      </c>
      <c r="BE29" s="35"/>
      <c r="BF29" s="44"/>
      <c r="BG29" s="44">
        <f t="shared" si="1"/>
        <v>0</v>
      </c>
      <c r="BH29" s="44">
        <f t="shared" si="2"/>
        <v>0</v>
      </c>
      <c r="BI29" s="44">
        <f t="shared" si="3"/>
        <v>0</v>
      </c>
      <c r="BJ29" s="44">
        <f t="shared" si="4"/>
        <v>0</v>
      </c>
      <c r="BK29" s="44">
        <f t="shared" si="5"/>
        <v>0</v>
      </c>
      <c r="BL29" s="44">
        <f t="shared" si="6"/>
        <v>0</v>
      </c>
      <c r="BM29" s="44">
        <f t="shared" si="7"/>
        <v>0</v>
      </c>
      <c r="BN29" s="44">
        <f t="shared" si="8"/>
        <v>0</v>
      </c>
      <c r="BO29" s="44">
        <f t="shared" si="9"/>
        <v>0</v>
      </c>
      <c r="BP29" s="44">
        <f t="shared" si="10"/>
        <v>0</v>
      </c>
      <c r="BQ29" s="44">
        <f t="shared" si="11"/>
        <v>0</v>
      </c>
      <c r="BR29" s="44">
        <f t="shared" si="12"/>
        <v>0</v>
      </c>
      <c r="BS29" s="44">
        <f t="shared" si="13"/>
        <v>0</v>
      </c>
      <c r="BT29" s="44">
        <f t="shared" si="14"/>
        <v>0</v>
      </c>
      <c r="BU29" s="44">
        <f t="shared" si="15"/>
        <v>0</v>
      </c>
      <c r="BV29" s="44">
        <f t="shared" si="16"/>
        <v>0</v>
      </c>
      <c r="BW29" s="44">
        <f t="shared" si="17"/>
        <v>0</v>
      </c>
      <c r="BX29" s="44">
        <f t="shared" si="18"/>
        <v>0</v>
      </c>
      <c r="BY29" s="44">
        <f t="shared" si="19"/>
        <v>0</v>
      </c>
      <c r="BZ29" s="44">
        <f t="shared" si="20"/>
        <v>0</v>
      </c>
      <c r="CA29" s="44">
        <f t="shared" si="21"/>
        <v>0</v>
      </c>
      <c r="CB29" s="44">
        <f t="shared" si="22"/>
        <v>0</v>
      </c>
      <c r="CC29" s="44">
        <f t="shared" si="23"/>
        <v>0</v>
      </c>
      <c r="CD29" s="44">
        <f t="shared" si="24"/>
        <v>0</v>
      </c>
      <c r="CE29" s="44">
        <f t="shared" si="25"/>
        <v>0</v>
      </c>
      <c r="CF29" s="44"/>
      <c r="CG29" s="44">
        <f t="shared" si="26"/>
        <v>0</v>
      </c>
      <c r="CH29" s="44">
        <f t="shared" si="27"/>
        <v>0</v>
      </c>
      <c r="CI29" s="44">
        <f t="shared" si="28"/>
        <v>0</v>
      </c>
      <c r="CJ29" s="44">
        <f t="shared" si="29"/>
        <v>0</v>
      </c>
      <c r="CK29" s="44">
        <f t="shared" si="30"/>
        <v>0</v>
      </c>
      <c r="CL29" s="44">
        <f t="shared" si="31"/>
        <v>0</v>
      </c>
      <c r="CM29" s="44">
        <f t="shared" si="32"/>
        <v>0</v>
      </c>
      <c r="CN29" s="44">
        <f t="shared" si="33"/>
        <v>0</v>
      </c>
      <c r="CO29" s="44">
        <f t="shared" si="34"/>
        <v>0</v>
      </c>
      <c r="CP29" s="44">
        <f t="shared" si="35"/>
        <v>0</v>
      </c>
      <c r="CQ29" s="44">
        <f t="shared" si="36"/>
        <v>0</v>
      </c>
      <c r="CR29" s="44">
        <f t="shared" si="37"/>
        <v>0</v>
      </c>
      <c r="CS29" s="44">
        <f t="shared" si="38"/>
        <v>0</v>
      </c>
      <c r="CT29" s="44">
        <f t="shared" si="39"/>
        <v>0</v>
      </c>
      <c r="CU29" s="44">
        <f t="shared" si="40"/>
        <v>0</v>
      </c>
      <c r="CV29" s="44">
        <f t="shared" si="41"/>
        <v>0</v>
      </c>
      <c r="CW29" s="44">
        <f t="shared" si="42"/>
        <v>0</v>
      </c>
      <c r="CX29" s="44">
        <f t="shared" si="43"/>
        <v>0</v>
      </c>
      <c r="CY29" s="44">
        <f t="shared" si="44"/>
        <v>0</v>
      </c>
      <c r="CZ29" s="44">
        <f t="shared" si="45"/>
        <v>0</v>
      </c>
      <c r="DA29" s="44">
        <f t="shared" si="46"/>
        <v>0</v>
      </c>
      <c r="DB29" s="44">
        <f t="shared" si="47"/>
        <v>0</v>
      </c>
      <c r="DC29" s="44">
        <f t="shared" si="48"/>
        <v>0</v>
      </c>
      <c r="DD29" s="44">
        <f t="shared" si="49"/>
        <v>0</v>
      </c>
      <c r="DE29" s="44">
        <f t="shared" si="50"/>
        <v>0</v>
      </c>
      <c r="DF29" s="44"/>
      <c r="DG29" s="44" t="str">
        <f t="shared" si="59"/>
        <v/>
      </c>
      <c r="DH29" s="44" t="str">
        <f t="shared" si="59"/>
        <v/>
      </c>
      <c r="DI29" s="44" t="str">
        <f t="shared" si="59"/>
        <v/>
      </c>
      <c r="DJ29" s="44" t="str">
        <f t="shared" si="59"/>
        <v/>
      </c>
      <c r="DK29" s="44" t="str">
        <f t="shared" si="59"/>
        <v/>
      </c>
      <c r="DL29" s="44" t="str">
        <f t="shared" si="59"/>
        <v/>
      </c>
      <c r="DM29" s="44" t="str">
        <f t="shared" si="59"/>
        <v/>
      </c>
      <c r="DN29" s="44" t="str">
        <f t="shared" si="59"/>
        <v/>
      </c>
      <c r="DO29" s="44" t="str">
        <f t="shared" si="59"/>
        <v/>
      </c>
      <c r="DP29" s="44" t="str">
        <f t="shared" si="59"/>
        <v/>
      </c>
      <c r="DQ29" s="44" t="str">
        <f t="shared" si="59"/>
        <v/>
      </c>
      <c r="DR29" s="44" t="str">
        <f t="shared" si="59"/>
        <v/>
      </c>
      <c r="DS29" s="44" t="str">
        <f t="shared" si="59"/>
        <v/>
      </c>
      <c r="DT29" s="44" t="str">
        <f t="shared" si="59"/>
        <v/>
      </c>
      <c r="DU29" s="44" t="str">
        <f t="shared" si="59"/>
        <v/>
      </c>
      <c r="DV29" s="44" t="str">
        <f t="shared" si="59"/>
        <v/>
      </c>
      <c r="DW29" s="44" t="str">
        <f t="shared" si="52"/>
        <v/>
      </c>
      <c r="DX29" s="44" t="str">
        <f t="shared" si="52"/>
        <v/>
      </c>
      <c r="DY29" s="44" t="str">
        <f t="shared" si="52"/>
        <v/>
      </c>
      <c r="DZ29" s="44" t="str">
        <f t="shared" si="52"/>
        <v/>
      </c>
      <c r="EA29" s="44" t="str">
        <f t="shared" si="52"/>
        <v/>
      </c>
      <c r="EB29" s="44" t="str">
        <f t="shared" si="52"/>
        <v/>
      </c>
      <c r="EC29" s="44" t="str">
        <f t="shared" si="52"/>
        <v/>
      </c>
      <c r="ED29" s="44" t="str">
        <f t="shared" si="52"/>
        <v/>
      </c>
      <c r="EE29" s="44" t="str">
        <f t="shared" si="52"/>
        <v/>
      </c>
      <c r="EF29" s="44"/>
      <c r="EG29" s="44" t="str">
        <f t="shared" si="60"/>
        <v/>
      </c>
      <c r="EH29" s="44" t="str">
        <f t="shared" si="60"/>
        <v/>
      </c>
      <c r="EI29" s="44" t="str">
        <f t="shared" si="60"/>
        <v/>
      </c>
      <c r="EJ29" s="44" t="str">
        <f t="shared" si="60"/>
        <v/>
      </c>
      <c r="EK29" s="44" t="str">
        <f t="shared" si="60"/>
        <v/>
      </c>
      <c r="EL29" s="44" t="str">
        <f t="shared" si="60"/>
        <v/>
      </c>
      <c r="EM29" s="44" t="str">
        <f t="shared" si="60"/>
        <v/>
      </c>
      <c r="EN29" s="44" t="str">
        <f t="shared" si="60"/>
        <v/>
      </c>
      <c r="EO29" s="44" t="str">
        <f t="shared" si="60"/>
        <v/>
      </c>
      <c r="EP29" s="44" t="str">
        <f t="shared" si="60"/>
        <v/>
      </c>
      <c r="EQ29" s="44" t="str">
        <f t="shared" si="60"/>
        <v/>
      </c>
      <c r="ER29" s="44" t="str">
        <f t="shared" si="60"/>
        <v/>
      </c>
      <c r="ES29" s="44" t="str">
        <f t="shared" si="60"/>
        <v/>
      </c>
      <c r="ET29" s="44" t="str">
        <f t="shared" si="60"/>
        <v/>
      </c>
      <c r="EU29" s="44" t="str">
        <f t="shared" si="60"/>
        <v/>
      </c>
      <c r="EV29" s="44" t="str">
        <f t="shared" si="60"/>
        <v/>
      </c>
      <c r="EW29" s="44" t="str">
        <f t="shared" si="54"/>
        <v/>
      </c>
      <c r="EX29" s="44" t="str">
        <f t="shared" si="54"/>
        <v/>
      </c>
      <c r="EY29" s="44" t="str">
        <f t="shared" si="54"/>
        <v/>
      </c>
      <c r="EZ29" s="44" t="str">
        <f t="shared" si="54"/>
        <v/>
      </c>
      <c r="FA29" s="44" t="str">
        <f t="shared" si="54"/>
        <v/>
      </c>
      <c r="FB29" s="44" t="str">
        <f t="shared" si="54"/>
        <v/>
      </c>
      <c r="FC29" s="44" t="str">
        <f t="shared" si="54"/>
        <v/>
      </c>
      <c r="FD29" s="44" t="str">
        <f t="shared" si="54"/>
        <v/>
      </c>
      <c r="FE29" s="44" t="str">
        <f t="shared" si="54"/>
        <v/>
      </c>
      <c r="FF29" s="44"/>
      <c r="FG29" s="44" t="str">
        <f t="shared" si="55"/>
        <v xml:space="preserve">M. Aryo Galuh menunjukkan pemahaman dalam </v>
      </c>
      <c r="FH29" s="44"/>
      <c r="FI29" s="44"/>
      <c r="FJ29" s="44" t="str">
        <f t="shared" si="56"/>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7"/>
        <v xml:space="preserve">M. Facri Salim menunjukkan pemahaman dalam </v>
      </c>
      <c r="BD30" s="150" t="str">
        <f t="shared" si="58"/>
        <v xml:space="preserve">M. Facri Salim membutuhkan bimbingan dalam </v>
      </c>
      <c r="BE30" s="35"/>
      <c r="BF30" s="44"/>
      <c r="BG30" s="44">
        <f t="shared" si="1"/>
        <v>0</v>
      </c>
      <c r="BH30" s="44">
        <f t="shared" si="2"/>
        <v>0</v>
      </c>
      <c r="BI30" s="44">
        <f t="shared" si="3"/>
        <v>0</v>
      </c>
      <c r="BJ30" s="44">
        <f t="shared" si="4"/>
        <v>0</v>
      </c>
      <c r="BK30" s="44">
        <f t="shared" si="5"/>
        <v>0</v>
      </c>
      <c r="BL30" s="44">
        <f t="shared" si="6"/>
        <v>0</v>
      </c>
      <c r="BM30" s="44">
        <f t="shared" si="7"/>
        <v>0</v>
      </c>
      <c r="BN30" s="44">
        <f t="shared" si="8"/>
        <v>0</v>
      </c>
      <c r="BO30" s="44">
        <f t="shared" si="9"/>
        <v>0</v>
      </c>
      <c r="BP30" s="44">
        <f t="shared" si="10"/>
        <v>0</v>
      </c>
      <c r="BQ30" s="44">
        <f t="shared" si="11"/>
        <v>0</v>
      </c>
      <c r="BR30" s="44">
        <f t="shared" si="12"/>
        <v>0</v>
      </c>
      <c r="BS30" s="44">
        <f t="shared" si="13"/>
        <v>0</v>
      </c>
      <c r="BT30" s="44">
        <f t="shared" si="14"/>
        <v>0</v>
      </c>
      <c r="BU30" s="44">
        <f t="shared" si="15"/>
        <v>0</v>
      </c>
      <c r="BV30" s="44">
        <f t="shared" si="16"/>
        <v>0</v>
      </c>
      <c r="BW30" s="44">
        <f t="shared" si="17"/>
        <v>0</v>
      </c>
      <c r="BX30" s="44">
        <f t="shared" si="18"/>
        <v>0</v>
      </c>
      <c r="BY30" s="44">
        <f t="shared" si="19"/>
        <v>0</v>
      </c>
      <c r="BZ30" s="44">
        <f t="shared" si="20"/>
        <v>0</v>
      </c>
      <c r="CA30" s="44">
        <f t="shared" si="21"/>
        <v>0</v>
      </c>
      <c r="CB30" s="44">
        <f t="shared" si="22"/>
        <v>0</v>
      </c>
      <c r="CC30" s="44">
        <f t="shared" si="23"/>
        <v>0</v>
      </c>
      <c r="CD30" s="44">
        <f t="shared" si="24"/>
        <v>0</v>
      </c>
      <c r="CE30" s="44">
        <f t="shared" si="25"/>
        <v>0</v>
      </c>
      <c r="CF30" s="44"/>
      <c r="CG30" s="44">
        <f t="shared" si="26"/>
        <v>0</v>
      </c>
      <c r="CH30" s="44">
        <f t="shared" si="27"/>
        <v>0</v>
      </c>
      <c r="CI30" s="44">
        <f t="shared" si="28"/>
        <v>0</v>
      </c>
      <c r="CJ30" s="44">
        <f t="shared" si="29"/>
        <v>0</v>
      </c>
      <c r="CK30" s="44">
        <f t="shared" si="30"/>
        <v>0</v>
      </c>
      <c r="CL30" s="44">
        <f t="shared" si="31"/>
        <v>0</v>
      </c>
      <c r="CM30" s="44">
        <f t="shared" si="32"/>
        <v>0</v>
      </c>
      <c r="CN30" s="44">
        <f t="shared" si="33"/>
        <v>0</v>
      </c>
      <c r="CO30" s="44">
        <f t="shared" si="34"/>
        <v>0</v>
      </c>
      <c r="CP30" s="44">
        <f t="shared" si="35"/>
        <v>0</v>
      </c>
      <c r="CQ30" s="44">
        <f t="shared" si="36"/>
        <v>0</v>
      </c>
      <c r="CR30" s="44">
        <f t="shared" si="37"/>
        <v>0</v>
      </c>
      <c r="CS30" s="44">
        <f t="shared" si="38"/>
        <v>0</v>
      </c>
      <c r="CT30" s="44">
        <f t="shared" si="39"/>
        <v>0</v>
      </c>
      <c r="CU30" s="44">
        <f t="shared" si="40"/>
        <v>0</v>
      </c>
      <c r="CV30" s="44">
        <f t="shared" si="41"/>
        <v>0</v>
      </c>
      <c r="CW30" s="44">
        <f t="shared" si="42"/>
        <v>0</v>
      </c>
      <c r="CX30" s="44">
        <f t="shared" si="43"/>
        <v>0</v>
      </c>
      <c r="CY30" s="44">
        <f t="shared" si="44"/>
        <v>0</v>
      </c>
      <c r="CZ30" s="44">
        <f t="shared" si="45"/>
        <v>0</v>
      </c>
      <c r="DA30" s="44">
        <f t="shared" si="46"/>
        <v>0</v>
      </c>
      <c r="DB30" s="44">
        <f t="shared" si="47"/>
        <v>0</v>
      </c>
      <c r="DC30" s="44">
        <f t="shared" si="48"/>
        <v>0</v>
      </c>
      <c r="DD30" s="44">
        <f t="shared" si="49"/>
        <v>0</v>
      </c>
      <c r="DE30" s="44">
        <f t="shared" si="50"/>
        <v>0</v>
      </c>
      <c r="DF30" s="44"/>
      <c r="DG30" s="44" t="str">
        <f t="shared" si="59"/>
        <v/>
      </c>
      <c r="DH30" s="44" t="str">
        <f t="shared" si="59"/>
        <v/>
      </c>
      <c r="DI30" s="44" t="str">
        <f t="shared" si="59"/>
        <v/>
      </c>
      <c r="DJ30" s="44" t="str">
        <f t="shared" si="59"/>
        <v/>
      </c>
      <c r="DK30" s="44" t="str">
        <f t="shared" si="59"/>
        <v/>
      </c>
      <c r="DL30" s="44" t="str">
        <f t="shared" si="59"/>
        <v/>
      </c>
      <c r="DM30" s="44" t="str">
        <f t="shared" si="59"/>
        <v/>
      </c>
      <c r="DN30" s="44" t="str">
        <f t="shared" si="59"/>
        <v/>
      </c>
      <c r="DO30" s="44" t="str">
        <f t="shared" si="59"/>
        <v/>
      </c>
      <c r="DP30" s="44" t="str">
        <f t="shared" si="59"/>
        <v/>
      </c>
      <c r="DQ30" s="44" t="str">
        <f t="shared" si="59"/>
        <v/>
      </c>
      <c r="DR30" s="44" t="str">
        <f t="shared" si="59"/>
        <v/>
      </c>
      <c r="DS30" s="44" t="str">
        <f t="shared" si="59"/>
        <v/>
      </c>
      <c r="DT30" s="44" t="str">
        <f t="shared" si="59"/>
        <v/>
      </c>
      <c r="DU30" s="44" t="str">
        <f t="shared" si="59"/>
        <v/>
      </c>
      <c r="DV30" s="44" t="str">
        <f t="shared" si="59"/>
        <v/>
      </c>
      <c r="DW30" s="44" t="str">
        <f t="shared" si="52"/>
        <v/>
      </c>
      <c r="DX30" s="44" t="str">
        <f t="shared" si="52"/>
        <v/>
      </c>
      <c r="DY30" s="44" t="str">
        <f t="shared" si="52"/>
        <v/>
      </c>
      <c r="DZ30" s="44" t="str">
        <f t="shared" si="52"/>
        <v/>
      </c>
      <c r="EA30" s="44" t="str">
        <f t="shared" si="52"/>
        <v/>
      </c>
      <c r="EB30" s="44" t="str">
        <f t="shared" si="52"/>
        <v/>
      </c>
      <c r="EC30" s="44" t="str">
        <f t="shared" si="52"/>
        <v/>
      </c>
      <c r="ED30" s="44" t="str">
        <f t="shared" si="52"/>
        <v/>
      </c>
      <c r="EE30" s="44" t="str">
        <f t="shared" si="52"/>
        <v/>
      </c>
      <c r="EF30" s="44"/>
      <c r="EG30" s="44" t="str">
        <f t="shared" si="60"/>
        <v/>
      </c>
      <c r="EH30" s="44" t="str">
        <f t="shared" si="60"/>
        <v/>
      </c>
      <c r="EI30" s="44" t="str">
        <f t="shared" si="60"/>
        <v/>
      </c>
      <c r="EJ30" s="44" t="str">
        <f t="shared" si="60"/>
        <v/>
      </c>
      <c r="EK30" s="44" t="str">
        <f t="shared" si="60"/>
        <v/>
      </c>
      <c r="EL30" s="44" t="str">
        <f t="shared" si="60"/>
        <v/>
      </c>
      <c r="EM30" s="44" t="str">
        <f t="shared" si="60"/>
        <v/>
      </c>
      <c r="EN30" s="44" t="str">
        <f t="shared" si="60"/>
        <v/>
      </c>
      <c r="EO30" s="44" t="str">
        <f t="shared" si="60"/>
        <v/>
      </c>
      <c r="EP30" s="44" t="str">
        <f t="shared" si="60"/>
        <v/>
      </c>
      <c r="EQ30" s="44" t="str">
        <f t="shared" si="60"/>
        <v/>
      </c>
      <c r="ER30" s="44" t="str">
        <f t="shared" si="60"/>
        <v/>
      </c>
      <c r="ES30" s="44" t="str">
        <f t="shared" si="60"/>
        <v/>
      </c>
      <c r="ET30" s="44" t="str">
        <f t="shared" si="60"/>
        <v/>
      </c>
      <c r="EU30" s="44" t="str">
        <f t="shared" si="60"/>
        <v/>
      </c>
      <c r="EV30" s="44" t="str">
        <f t="shared" si="60"/>
        <v/>
      </c>
      <c r="EW30" s="44" t="str">
        <f t="shared" si="54"/>
        <v/>
      </c>
      <c r="EX30" s="44" t="str">
        <f t="shared" si="54"/>
        <v/>
      </c>
      <c r="EY30" s="44" t="str">
        <f t="shared" si="54"/>
        <v/>
      </c>
      <c r="EZ30" s="44" t="str">
        <f t="shared" si="54"/>
        <v/>
      </c>
      <c r="FA30" s="44" t="str">
        <f t="shared" si="54"/>
        <v/>
      </c>
      <c r="FB30" s="44" t="str">
        <f t="shared" si="54"/>
        <v/>
      </c>
      <c r="FC30" s="44" t="str">
        <f t="shared" si="54"/>
        <v/>
      </c>
      <c r="FD30" s="44" t="str">
        <f t="shared" si="54"/>
        <v/>
      </c>
      <c r="FE30" s="44" t="str">
        <f t="shared" si="54"/>
        <v/>
      </c>
      <c r="FF30" s="44"/>
      <c r="FG30" s="44" t="str">
        <f t="shared" si="55"/>
        <v xml:space="preserve">M. Facri Salim menunjukkan pemahaman dalam </v>
      </c>
      <c r="FH30" s="44"/>
      <c r="FI30" s="44"/>
      <c r="FJ30" s="44" t="str">
        <f t="shared" si="56"/>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7"/>
        <v xml:space="preserve">Ghaitsya Ataya Haura Riedy menunjukkan pemahaman dalam </v>
      </c>
      <c r="BD31" s="150" t="str">
        <f t="shared" si="58"/>
        <v xml:space="preserve">Ghaitsya Ataya Haura Riedy membutuhkan bimbingan dalam </v>
      </c>
      <c r="BE31" s="35"/>
      <c r="BF31" s="44"/>
      <c r="BG31" s="44">
        <f t="shared" si="1"/>
        <v>0</v>
      </c>
      <c r="BH31" s="44">
        <f t="shared" si="2"/>
        <v>0</v>
      </c>
      <c r="BI31" s="44">
        <f t="shared" si="3"/>
        <v>0</v>
      </c>
      <c r="BJ31" s="44">
        <f t="shared" si="4"/>
        <v>0</v>
      </c>
      <c r="BK31" s="44">
        <f t="shared" si="5"/>
        <v>0</v>
      </c>
      <c r="BL31" s="44">
        <f t="shared" si="6"/>
        <v>0</v>
      </c>
      <c r="BM31" s="44">
        <f t="shared" si="7"/>
        <v>0</v>
      </c>
      <c r="BN31" s="44">
        <f t="shared" si="8"/>
        <v>0</v>
      </c>
      <c r="BO31" s="44">
        <f t="shared" si="9"/>
        <v>0</v>
      </c>
      <c r="BP31" s="44">
        <f t="shared" si="10"/>
        <v>0</v>
      </c>
      <c r="BQ31" s="44">
        <f t="shared" si="11"/>
        <v>0</v>
      </c>
      <c r="BR31" s="44">
        <f t="shared" si="12"/>
        <v>0</v>
      </c>
      <c r="BS31" s="44">
        <f t="shared" si="13"/>
        <v>0</v>
      </c>
      <c r="BT31" s="44">
        <f t="shared" si="14"/>
        <v>0</v>
      </c>
      <c r="BU31" s="44">
        <f t="shared" si="15"/>
        <v>0</v>
      </c>
      <c r="BV31" s="44">
        <f t="shared" si="16"/>
        <v>0</v>
      </c>
      <c r="BW31" s="44">
        <f t="shared" si="17"/>
        <v>0</v>
      </c>
      <c r="BX31" s="44">
        <f t="shared" si="18"/>
        <v>0</v>
      </c>
      <c r="BY31" s="44">
        <f t="shared" si="19"/>
        <v>0</v>
      </c>
      <c r="BZ31" s="44">
        <f t="shared" si="20"/>
        <v>0</v>
      </c>
      <c r="CA31" s="44">
        <f t="shared" si="21"/>
        <v>0</v>
      </c>
      <c r="CB31" s="44">
        <f t="shared" si="22"/>
        <v>0</v>
      </c>
      <c r="CC31" s="44">
        <f t="shared" si="23"/>
        <v>0</v>
      </c>
      <c r="CD31" s="44">
        <f t="shared" si="24"/>
        <v>0</v>
      </c>
      <c r="CE31" s="44">
        <f t="shared" si="25"/>
        <v>0</v>
      </c>
      <c r="CF31" s="44"/>
      <c r="CG31" s="44">
        <f t="shared" si="26"/>
        <v>0</v>
      </c>
      <c r="CH31" s="44">
        <f t="shared" si="27"/>
        <v>0</v>
      </c>
      <c r="CI31" s="44">
        <f t="shared" si="28"/>
        <v>0</v>
      </c>
      <c r="CJ31" s="44">
        <f t="shared" si="29"/>
        <v>0</v>
      </c>
      <c r="CK31" s="44">
        <f t="shared" si="30"/>
        <v>0</v>
      </c>
      <c r="CL31" s="44">
        <f t="shared" si="31"/>
        <v>0</v>
      </c>
      <c r="CM31" s="44">
        <f t="shared" si="32"/>
        <v>0</v>
      </c>
      <c r="CN31" s="44">
        <f t="shared" si="33"/>
        <v>0</v>
      </c>
      <c r="CO31" s="44">
        <f t="shared" si="34"/>
        <v>0</v>
      </c>
      <c r="CP31" s="44">
        <f t="shared" si="35"/>
        <v>0</v>
      </c>
      <c r="CQ31" s="44">
        <f t="shared" si="36"/>
        <v>0</v>
      </c>
      <c r="CR31" s="44">
        <f t="shared" si="37"/>
        <v>0</v>
      </c>
      <c r="CS31" s="44">
        <f t="shared" si="38"/>
        <v>0</v>
      </c>
      <c r="CT31" s="44">
        <f t="shared" si="39"/>
        <v>0</v>
      </c>
      <c r="CU31" s="44">
        <f t="shared" si="40"/>
        <v>0</v>
      </c>
      <c r="CV31" s="44">
        <f t="shared" si="41"/>
        <v>0</v>
      </c>
      <c r="CW31" s="44">
        <f t="shared" si="42"/>
        <v>0</v>
      </c>
      <c r="CX31" s="44">
        <f t="shared" si="43"/>
        <v>0</v>
      </c>
      <c r="CY31" s="44">
        <f t="shared" si="44"/>
        <v>0</v>
      </c>
      <c r="CZ31" s="44">
        <f t="shared" si="45"/>
        <v>0</v>
      </c>
      <c r="DA31" s="44">
        <f t="shared" si="46"/>
        <v>0</v>
      </c>
      <c r="DB31" s="44">
        <f t="shared" si="47"/>
        <v>0</v>
      </c>
      <c r="DC31" s="44">
        <f t="shared" si="48"/>
        <v>0</v>
      </c>
      <c r="DD31" s="44">
        <f t="shared" si="49"/>
        <v>0</v>
      </c>
      <c r="DE31" s="44">
        <f t="shared" si="50"/>
        <v>0</v>
      </c>
      <c r="DF31" s="44"/>
      <c r="DG31" s="44" t="str">
        <f t="shared" si="59"/>
        <v/>
      </c>
      <c r="DH31" s="44" t="str">
        <f t="shared" si="59"/>
        <v/>
      </c>
      <c r="DI31" s="44" t="str">
        <f t="shared" si="59"/>
        <v/>
      </c>
      <c r="DJ31" s="44" t="str">
        <f t="shared" si="59"/>
        <v/>
      </c>
      <c r="DK31" s="44" t="str">
        <f t="shared" si="59"/>
        <v/>
      </c>
      <c r="DL31" s="44" t="str">
        <f t="shared" si="59"/>
        <v/>
      </c>
      <c r="DM31" s="44" t="str">
        <f t="shared" si="59"/>
        <v/>
      </c>
      <c r="DN31" s="44" t="str">
        <f t="shared" si="59"/>
        <v/>
      </c>
      <c r="DO31" s="44" t="str">
        <f t="shared" si="59"/>
        <v/>
      </c>
      <c r="DP31" s="44" t="str">
        <f t="shared" si="59"/>
        <v/>
      </c>
      <c r="DQ31" s="44" t="str">
        <f t="shared" si="59"/>
        <v/>
      </c>
      <c r="DR31" s="44" t="str">
        <f t="shared" si="59"/>
        <v/>
      </c>
      <c r="DS31" s="44" t="str">
        <f t="shared" si="59"/>
        <v/>
      </c>
      <c r="DT31" s="44" t="str">
        <f t="shared" si="59"/>
        <v/>
      </c>
      <c r="DU31" s="44" t="str">
        <f t="shared" si="59"/>
        <v/>
      </c>
      <c r="DV31" s="44" t="str">
        <f t="shared" si="59"/>
        <v/>
      </c>
      <c r="DW31" s="44" t="str">
        <f t="shared" si="52"/>
        <v/>
      </c>
      <c r="DX31" s="44" t="str">
        <f t="shared" si="52"/>
        <v/>
      </c>
      <c r="DY31" s="44" t="str">
        <f t="shared" si="52"/>
        <v/>
      </c>
      <c r="DZ31" s="44" t="str">
        <f t="shared" si="52"/>
        <v/>
      </c>
      <c r="EA31" s="44" t="str">
        <f t="shared" si="52"/>
        <v/>
      </c>
      <c r="EB31" s="44" t="str">
        <f t="shared" si="52"/>
        <v/>
      </c>
      <c r="EC31" s="44" t="str">
        <f t="shared" si="52"/>
        <v/>
      </c>
      <c r="ED31" s="44" t="str">
        <f t="shared" si="52"/>
        <v/>
      </c>
      <c r="EE31" s="44" t="str">
        <f t="shared" si="52"/>
        <v/>
      </c>
      <c r="EF31" s="44"/>
      <c r="EG31" s="44" t="str">
        <f t="shared" si="60"/>
        <v/>
      </c>
      <c r="EH31" s="44" t="str">
        <f t="shared" si="60"/>
        <v/>
      </c>
      <c r="EI31" s="44" t="str">
        <f t="shared" si="60"/>
        <v/>
      </c>
      <c r="EJ31" s="44" t="str">
        <f t="shared" si="60"/>
        <v/>
      </c>
      <c r="EK31" s="44" t="str">
        <f t="shared" si="60"/>
        <v/>
      </c>
      <c r="EL31" s="44" t="str">
        <f t="shared" si="60"/>
        <v/>
      </c>
      <c r="EM31" s="44" t="str">
        <f t="shared" si="60"/>
        <v/>
      </c>
      <c r="EN31" s="44" t="str">
        <f t="shared" si="60"/>
        <v/>
      </c>
      <c r="EO31" s="44" t="str">
        <f t="shared" si="60"/>
        <v/>
      </c>
      <c r="EP31" s="44" t="str">
        <f t="shared" si="60"/>
        <v/>
      </c>
      <c r="EQ31" s="44" t="str">
        <f t="shared" si="60"/>
        <v/>
      </c>
      <c r="ER31" s="44" t="str">
        <f t="shared" si="60"/>
        <v/>
      </c>
      <c r="ES31" s="44" t="str">
        <f t="shared" si="60"/>
        <v/>
      </c>
      <c r="ET31" s="44" t="str">
        <f t="shared" si="60"/>
        <v/>
      </c>
      <c r="EU31" s="44" t="str">
        <f t="shared" si="60"/>
        <v/>
      </c>
      <c r="EV31" s="44" t="str">
        <f t="shared" si="60"/>
        <v/>
      </c>
      <c r="EW31" s="44" t="str">
        <f t="shared" si="54"/>
        <v/>
      </c>
      <c r="EX31" s="44" t="str">
        <f t="shared" si="54"/>
        <v/>
      </c>
      <c r="EY31" s="44" t="str">
        <f t="shared" si="54"/>
        <v/>
      </c>
      <c r="EZ31" s="44" t="str">
        <f t="shared" si="54"/>
        <v/>
      </c>
      <c r="FA31" s="44" t="str">
        <f t="shared" si="54"/>
        <v/>
      </c>
      <c r="FB31" s="44" t="str">
        <f t="shared" si="54"/>
        <v/>
      </c>
      <c r="FC31" s="44" t="str">
        <f t="shared" si="54"/>
        <v/>
      </c>
      <c r="FD31" s="44" t="str">
        <f t="shared" si="54"/>
        <v/>
      </c>
      <c r="FE31" s="44" t="str">
        <f t="shared" si="54"/>
        <v/>
      </c>
      <c r="FF31" s="44"/>
      <c r="FG31" s="44" t="str">
        <f t="shared" si="55"/>
        <v xml:space="preserve">Ghaitsya Ataya Haura Riedy menunjukkan pemahaman dalam </v>
      </c>
      <c r="FH31" s="44"/>
      <c r="FI31" s="44"/>
      <c r="FJ31" s="44" t="str">
        <f t="shared" si="56"/>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7"/>
        <v xml:space="preserve">Muhammad Hamdani. D menunjukkan pemahaman dalam </v>
      </c>
      <c r="BD32" s="150" t="str">
        <f t="shared" si="58"/>
        <v xml:space="preserve">Muhammad Hamdani. D membutuhkan bimbingan dalam </v>
      </c>
      <c r="BE32" s="35"/>
      <c r="BF32" s="44"/>
      <c r="BG32" s="44">
        <f t="shared" si="1"/>
        <v>0</v>
      </c>
      <c r="BH32" s="44">
        <f t="shared" si="2"/>
        <v>0</v>
      </c>
      <c r="BI32" s="44">
        <f t="shared" si="3"/>
        <v>0</v>
      </c>
      <c r="BJ32" s="44">
        <f t="shared" si="4"/>
        <v>0</v>
      </c>
      <c r="BK32" s="44">
        <f t="shared" si="5"/>
        <v>0</v>
      </c>
      <c r="BL32" s="44">
        <f t="shared" si="6"/>
        <v>0</v>
      </c>
      <c r="BM32" s="44">
        <f t="shared" si="7"/>
        <v>0</v>
      </c>
      <c r="BN32" s="44">
        <f t="shared" si="8"/>
        <v>0</v>
      </c>
      <c r="BO32" s="44">
        <f t="shared" si="9"/>
        <v>0</v>
      </c>
      <c r="BP32" s="44">
        <f t="shared" si="10"/>
        <v>0</v>
      </c>
      <c r="BQ32" s="44">
        <f t="shared" si="11"/>
        <v>0</v>
      </c>
      <c r="BR32" s="44">
        <f t="shared" si="12"/>
        <v>0</v>
      </c>
      <c r="BS32" s="44">
        <f t="shared" si="13"/>
        <v>0</v>
      </c>
      <c r="BT32" s="44">
        <f t="shared" si="14"/>
        <v>0</v>
      </c>
      <c r="BU32" s="44">
        <f t="shared" si="15"/>
        <v>0</v>
      </c>
      <c r="BV32" s="44">
        <f t="shared" si="16"/>
        <v>0</v>
      </c>
      <c r="BW32" s="44">
        <f t="shared" si="17"/>
        <v>0</v>
      </c>
      <c r="BX32" s="44">
        <f t="shared" si="18"/>
        <v>0</v>
      </c>
      <c r="BY32" s="44">
        <f t="shared" si="19"/>
        <v>0</v>
      </c>
      <c r="BZ32" s="44">
        <f t="shared" si="20"/>
        <v>0</v>
      </c>
      <c r="CA32" s="44">
        <f t="shared" si="21"/>
        <v>0</v>
      </c>
      <c r="CB32" s="44">
        <f t="shared" si="22"/>
        <v>0</v>
      </c>
      <c r="CC32" s="44">
        <f t="shared" si="23"/>
        <v>0</v>
      </c>
      <c r="CD32" s="44">
        <f t="shared" si="24"/>
        <v>0</v>
      </c>
      <c r="CE32" s="44">
        <f t="shared" si="25"/>
        <v>0</v>
      </c>
      <c r="CF32" s="44"/>
      <c r="CG32" s="44">
        <f t="shared" si="26"/>
        <v>0</v>
      </c>
      <c r="CH32" s="44">
        <f t="shared" si="27"/>
        <v>0</v>
      </c>
      <c r="CI32" s="44">
        <f t="shared" si="28"/>
        <v>0</v>
      </c>
      <c r="CJ32" s="44">
        <f t="shared" si="29"/>
        <v>0</v>
      </c>
      <c r="CK32" s="44">
        <f t="shared" si="30"/>
        <v>0</v>
      </c>
      <c r="CL32" s="44">
        <f t="shared" si="31"/>
        <v>0</v>
      </c>
      <c r="CM32" s="44">
        <f t="shared" si="32"/>
        <v>0</v>
      </c>
      <c r="CN32" s="44">
        <f t="shared" si="33"/>
        <v>0</v>
      </c>
      <c r="CO32" s="44">
        <f t="shared" si="34"/>
        <v>0</v>
      </c>
      <c r="CP32" s="44">
        <f t="shared" si="35"/>
        <v>0</v>
      </c>
      <c r="CQ32" s="44">
        <f t="shared" si="36"/>
        <v>0</v>
      </c>
      <c r="CR32" s="44">
        <f t="shared" si="37"/>
        <v>0</v>
      </c>
      <c r="CS32" s="44">
        <f t="shared" si="38"/>
        <v>0</v>
      </c>
      <c r="CT32" s="44">
        <f t="shared" si="39"/>
        <v>0</v>
      </c>
      <c r="CU32" s="44">
        <f t="shared" si="40"/>
        <v>0</v>
      </c>
      <c r="CV32" s="44">
        <f t="shared" si="41"/>
        <v>0</v>
      </c>
      <c r="CW32" s="44">
        <f t="shared" si="42"/>
        <v>0</v>
      </c>
      <c r="CX32" s="44">
        <f t="shared" si="43"/>
        <v>0</v>
      </c>
      <c r="CY32" s="44">
        <f t="shared" si="44"/>
        <v>0</v>
      </c>
      <c r="CZ32" s="44">
        <f t="shared" si="45"/>
        <v>0</v>
      </c>
      <c r="DA32" s="44">
        <f t="shared" si="46"/>
        <v>0</v>
      </c>
      <c r="DB32" s="44">
        <f t="shared" si="47"/>
        <v>0</v>
      </c>
      <c r="DC32" s="44">
        <f t="shared" si="48"/>
        <v>0</v>
      </c>
      <c r="DD32" s="44">
        <f t="shared" si="49"/>
        <v>0</v>
      </c>
      <c r="DE32" s="44">
        <f t="shared" si="50"/>
        <v>0</v>
      </c>
      <c r="DF32" s="44"/>
      <c r="DG32" s="44" t="str">
        <f t="shared" si="59"/>
        <v/>
      </c>
      <c r="DH32" s="44" t="str">
        <f t="shared" si="59"/>
        <v/>
      </c>
      <c r="DI32" s="44" t="str">
        <f t="shared" si="59"/>
        <v/>
      </c>
      <c r="DJ32" s="44" t="str">
        <f t="shared" si="59"/>
        <v/>
      </c>
      <c r="DK32" s="44" t="str">
        <f t="shared" si="59"/>
        <v/>
      </c>
      <c r="DL32" s="44" t="str">
        <f t="shared" si="59"/>
        <v/>
      </c>
      <c r="DM32" s="44" t="str">
        <f t="shared" si="59"/>
        <v/>
      </c>
      <c r="DN32" s="44" t="str">
        <f t="shared" si="59"/>
        <v/>
      </c>
      <c r="DO32" s="44" t="str">
        <f t="shared" si="59"/>
        <v/>
      </c>
      <c r="DP32" s="44" t="str">
        <f t="shared" si="59"/>
        <v/>
      </c>
      <c r="DQ32" s="44" t="str">
        <f t="shared" si="59"/>
        <v/>
      </c>
      <c r="DR32" s="44" t="str">
        <f t="shared" si="59"/>
        <v/>
      </c>
      <c r="DS32" s="44" t="str">
        <f t="shared" si="59"/>
        <v/>
      </c>
      <c r="DT32" s="44" t="str">
        <f t="shared" si="59"/>
        <v/>
      </c>
      <c r="DU32" s="44" t="str">
        <f t="shared" si="59"/>
        <v/>
      </c>
      <c r="DV32" s="44" t="str">
        <f t="shared" si="59"/>
        <v/>
      </c>
      <c r="DW32" s="44" t="str">
        <f t="shared" si="52"/>
        <v/>
      </c>
      <c r="DX32" s="44" t="str">
        <f t="shared" si="52"/>
        <v/>
      </c>
      <c r="DY32" s="44" t="str">
        <f t="shared" si="52"/>
        <v/>
      </c>
      <c r="DZ32" s="44" t="str">
        <f t="shared" si="52"/>
        <v/>
      </c>
      <c r="EA32" s="44" t="str">
        <f t="shared" si="52"/>
        <v/>
      </c>
      <c r="EB32" s="44" t="str">
        <f t="shared" si="52"/>
        <v/>
      </c>
      <c r="EC32" s="44" t="str">
        <f t="shared" si="52"/>
        <v/>
      </c>
      <c r="ED32" s="44" t="str">
        <f t="shared" si="52"/>
        <v/>
      </c>
      <c r="EE32" s="44" t="str">
        <f t="shared" si="52"/>
        <v/>
      </c>
      <c r="EF32" s="44"/>
      <c r="EG32" s="44" t="str">
        <f t="shared" si="60"/>
        <v/>
      </c>
      <c r="EH32" s="44" t="str">
        <f t="shared" si="60"/>
        <v/>
      </c>
      <c r="EI32" s="44" t="str">
        <f t="shared" si="60"/>
        <v/>
      </c>
      <c r="EJ32" s="44" t="str">
        <f t="shared" si="60"/>
        <v/>
      </c>
      <c r="EK32" s="44" t="str">
        <f t="shared" si="60"/>
        <v/>
      </c>
      <c r="EL32" s="44" t="str">
        <f t="shared" si="60"/>
        <v/>
      </c>
      <c r="EM32" s="44" t="str">
        <f t="shared" si="60"/>
        <v/>
      </c>
      <c r="EN32" s="44" t="str">
        <f t="shared" si="60"/>
        <v/>
      </c>
      <c r="EO32" s="44" t="str">
        <f t="shared" si="60"/>
        <v/>
      </c>
      <c r="EP32" s="44" t="str">
        <f t="shared" si="60"/>
        <v/>
      </c>
      <c r="EQ32" s="44" t="str">
        <f t="shared" si="60"/>
        <v/>
      </c>
      <c r="ER32" s="44" t="str">
        <f t="shared" si="60"/>
        <v/>
      </c>
      <c r="ES32" s="44" t="str">
        <f t="shared" si="60"/>
        <v/>
      </c>
      <c r="ET32" s="44" t="str">
        <f t="shared" si="60"/>
        <v/>
      </c>
      <c r="EU32" s="44" t="str">
        <f t="shared" si="60"/>
        <v/>
      </c>
      <c r="EV32" s="44" t="str">
        <f t="shared" si="60"/>
        <v/>
      </c>
      <c r="EW32" s="44" t="str">
        <f t="shared" si="54"/>
        <v/>
      </c>
      <c r="EX32" s="44" t="str">
        <f t="shared" si="54"/>
        <v/>
      </c>
      <c r="EY32" s="44" t="str">
        <f t="shared" si="54"/>
        <v/>
      </c>
      <c r="EZ32" s="44" t="str">
        <f t="shared" si="54"/>
        <v/>
      </c>
      <c r="FA32" s="44" t="str">
        <f t="shared" si="54"/>
        <v/>
      </c>
      <c r="FB32" s="44" t="str">
        <f t="shared" si="54"/>
        <v/>
      </c>
      <c r="FC32" s="44" t="str">
        <f t="shared" si="54"/>
        <v/>
      </c>
      <c r="FD32" s="44" t="str">
        <f t="shared" si="54"/>
        <v/>
      </c>
      <c r="FE32" s="44" t="str">
        <f t="shared" si="54"/>
        <v/>
      </c>
      <c r="FF32" s="44"/>
      <c r="FG32" s="44" t="str">
        <f t="shared" si="55"/>
        <v xml:space="preserve">Muhammad Hamdani. D menunjukkan pemahaman dalam </v>
      </c>
      <c r="FH32" s="44"/>
      <c r="FI32" s="44"/>
      <c r="FJ32" s="44" t="str">
        <f t="shared" si="56"/>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7"/>
        <v xml:space="preserve">Muhammad Rasyid menunjukkan pemahaman dalam </v>
      </c>
      <c r="BD33" s="150" t="str">
        <f t="shared" si="58"/>
        <v xml:space="preserve">Muhammad Rasyid membutuhkan bimbingan dalam </v>
      </c>
      <c r="BE33" s="35"/>
      <c r="BF33" s="44"/>
      <c r="BG33" s="44">
        <f t="shared" si="1"/>
        <v>0</v>
      </c>
      <c r="BH33" s="44">
        <f t="shared" si="2"/>
        <v>0</v>
      </c>
      <c r="BI33" s="44">
        <f t="shared" si="3"/>
        <v>0</v>
      </c>
      <c r="BJ33" s="44">
        <f t="shared" si="4"/>
        <v>0</v>
      </c>
      <c r="BK33" s="44">
        <f t="shared" si="5"/>
        <v>0</v>
      </c>
      <c r="BL33" s="44">
        <f t="shared" si="6"/>
        <v>0</v>
      </c>
      <c r="BM33" s="44">
        <f t="shared" si="7"/>
        <v>0</v>
      </c>
      <c r="BN33" s="44">
        <f t="shared" si="8"/>
        <v>0</v>
      </c>
      <c r="BO33" s="44">
        <f t="shared" si="9"/>
        <v>0</v>
      </c>
      <c r="BP33" s="44">
        <f t="shared" si="10"/>
        <v>0</v>
      </c>
      <c r="BQ33" s="44">
        <f t="shared" si="11"/>
        <v>0</v>
      </c>
      <c r="BR33" s="44">
        <f t="shared" si="12"/>
        <v>0</v>
      </c>
      <c r="BS33" s="44">
        <f t="shared" si="13"/>
        <v>0</v>
      </c>
      <c r="BT33" s="44">
        <f t="shared" si="14"/>
        <v>0</v>
      </c>
      <c r="BU33" s="44">
        <f t="shared" si="15"/>
        <v>0</v>
      </c>
      <c r="BV33" s="44">
        <f t="shared" si="16"/>
        <v>0</v>
      </c>
      <c r="BW33" s="44">
        <f t="shared" si="17"/>
        <v>0</v>
      </c>
      <c r="BX33" s="44">
        <f t="shared" si="18"/>
        <v>0</v>
      </c>
      <c r="BY33" s="44">
        <f t="shared" si="19"/>
        <v>0</v>
      </c>
      <c r="BZ33" s="44">
        <f t="shared" si="20"/>
        <v>0</v>
      </c>
      <c r="CA33" s="44">
        <f t="shared" si="21"/>
        <v>0</v>
      </c>
      <c r="CB33" s="44">
        <f t="shared" si="22"/>
        <v>0</v>
      </c>
      <c r="CC33" s="44">
        <f t="shared" si="23"/>
        <v>0</v>
      </c>
      <c r="CD33" s="44">
        <f t="shared" si="24"/>
        <v>0</v>
      </c>
      <c r="CE33" s="44">
        <f t="shared" si="25"/>
        <v>0</v>
      </c>
      <c r="CF33" s="44"/>
      <c r="CG33" s="44">
        <f t="shared" si="26"/>
        <v>0</v>
      </c>
      <c r="CH33" s="44">
        <f t="shared" si="27"/>
        <v>0</v>
      </c>
      <c r="CI33" s="44">
        <f t="shared" si="28"/>
        <v>0</v>
      </c>
      <c r="CJ33" s="44">
        <f t="shared" si="29"/>
        <v>0</v>
      </c>
      <c r="CK33" s="44">
        <f t="shared" si="30"/>
        <v>0</v>
      </c>
      <c r="CL33" s="44">
        <f t="shared" si="31"/>
        <v>0</v>
      </c>
      <c r="CM33" s="44">
        <f t="shared" si="32"/>
        <v>0</v>
      </c>
      <c r="CN33" s="44">
        <f t="shared" si="33"/>
        <v>0</v>
      </c>
      <c r="CO33" s="44">
        <f t="shared" si="34"/>
        <v>0</v>
      </c>
      <c r="CP33" s="44">
        <f t="shared" si="35"/>
        <v>0</v>
      </c>
      <c r="CQ33" s="44">
        <f t="shared" si="36"/>
        <v>0</v>
      </c>
      <c r="CR33" s="44">
        <f t="shared" si="37"/>
        <v>0</v>
      </c>
      <c r="CS33" s="44">
        <f t="shared" si="38"/>
        <v>0</v>
      </c>
      <c r="CT33" s="44">
        <f t="shared" si="39"/>
        <v>0</v>
      </c>
      <c r="CU33" s="44">
        <f t="shared" si="40"/>
        <v>0</v>
      </c>
      <c r="CV33" s="44">
        <f t="shared" si="41"/>
        <v>0</v>
      </c>
      <c r="CW33" s="44">
        <f t="shared" si="42"/>
        <v>0</v>
      </c>
      <c r="CX33" s="44">
        <f t="shared" si="43"/>
        <v>0</v>
      </c>
      <c r="CY33" s="44">
        <f t="shared" si="44"/>
        <v>0</v>
      </c>
      <c r="CZ33" s="44">
        <f t="shared" si="45"/>
        <v>0</v>
      </c>
      <c r="DA33" s="44">
        <f t="shared" si="46"/>
        <v>0</v>
      </c>
      <c r="DB33" s="44">
        <f t="shared" si="47"/>
        <v>0</v>
      </c>
      <c r="DC33" s="44">
        <f t="shared" si="48"/>
        <v>0</v>
      </c>
      <c r="DD33" s="44">
        <f t="shared" si="49"/>
        <v>0</v>
      </c>
      <c r="DE33" s="44">
        <f t="shared" si="50"/>
        <v>0</v>
      </c>
      <c r="DF33" s="44"/>
      <c r="DG33" s="44" t="str">
        <f t="shared" si="59"/>
        <v/>
      </c>
      <c r="DH33" s="44" t="str">
        <f t="shared" si="59"/>
        <v/>
      </c>
      <c r="DI33" s="44" t="str">
        <f t="shared" si="59"/>
        <v/>
      </c>
      <c r="DJ33" s="44" t="str">
        <f t="shared" si="59"/>
        <v/>
      </c>
      <c r="DK33" s="44" t="str">
        <f t="shared" si="59"/>
        <v/>
      </c>
      <c r="DL33" s="44" t="str">
        <f t="shared" si="59"/>
        <v/>
      </c>
      <c r="DM33" s="44" t="str">
        <f t="shared" si="59"/>
        <v/>
      </c>
      <c r="DN33" s="44" t="str">
        <f t="shared" si="59"/>
        <v/>
      </c>
      <c r="DO33" s="44" t="str">
        <f t="shared" si="59"/>
        <v/>
      </c>
      <c r="DP33" s="44" t="str">
        <f t="shared" si="59"/>
        <v/>
      </c>
      <c r="DQ33" s="44" t="str">
        <f t="shared" si="59"/>
        <v/>
      </c>
      <c r="DR33" s="44" t="str">
        <f t="shared" si="59"/>
        <v/>
      </c>
      <c r="DS33" s="44" t="str">
        <f t="shared" si="59"/>
        <v/>
      </c>
      <c r="DT33" s="44" t="str">
        <f t="shared" si="59"/>
        <v/>
      </c>
      <c r="DU33" s="44" t="str">
        <f t="shared" si="59"/>
        <v/>
      </c>
      <c r="DV33" s="44" t="str">
        <f t="shared" si="59"/>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60"/>
        <v/>
      </c>
      <c r="EH33" s="44" t="str">
        <f t="shared" si="60"/>
        <v/>
      </c>
      <c r="EI33" s="44" t="str">
        <f t="shared" si="60"/>
        <v/>
      </c>
      <c r="EJ33" s="44" t="str">
        <f t="shared" si="60"/>
        <v/>
      </c>
      <c r="EK33" s="44" t="str">
        <f t="shared" si="60"/>
        <v/>
      </c>
      <c r="EL33" s="44" t="str">
        <f t="shared" si="60"/>
        <v/>
      </c>
      <c r="EM33" s="44" t="str">
        <f t="shared" si="60"/>
        <v/>
      </c>
      <c r="EN33" s="44" t="str">
        <f t="shared" si="60"/>
        <v/>
      </c>
      <c r="EO33" s="44" t="str">
        <f t="shared" si="60"/>
        <v/>
      </c>
      <c r="EP33" s="44" t="str">
        <f t="shared" si="60"/>
        <v/>
      </c>
      <c r="EQ33" s="44" t="str">
        <f t="shared" si="60"/>
        <v/>
      </c>
      <c r="ER33" s="44" t="str">
        <f t="shared" si="60"/>
        <v/>
      </c>
      <c r="ES33" s="44" t="str">
        <f t="shared" si="60"/>
        <v/>
      </c>
      <c r="ET33" s="44" t="str">
        <f t="shared" si="60"/>
        <v/>
      </c>
      <c r="EU33" s="44" t="str">
        <f t="shared" si="60"/>
        <v/>
      </c>
      <c r="EV33" s="44" t="str">
        <f t="shared" si="60"/>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5"/>
        <v xml:space="preserve">Muhammad Rasyid menunjukkan pemahaman dalam </v>
      </c>
      <c r="FH33" s="44"/>
      <c r="FI33" s="44"/>
      <c r="FJ33" s="44" t="str">
        <f t="shared" si="56"/>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7"/>
        <v xml:space="preserve">Raja Arhavis Moralis Akbar menunjukkan pemahaman dalam </v>
      </c>
      <c r="BD34" s="150" t="str">
        <f t="shared" si="58"/>
        <v xml:space="preserve">Raja Arhavis Moralis Akbar membutuhkan bimbingan dalam </v>
      </c>
      <c r="BE34" s="35"/>
      <c r="BF34" s="44"/>
      <c r="BG34" s="44">
        <f t="shared" si="1"/>
        <v>0</v>
      </c>
      <c r="BH34" s="44">
        <f t="shared" si="2"/>
        <v>0</v>
      </c>
      <c r="BI34" s="44">
        <f t="shared" si="3"/>
        <v>0</v>
      </c>
      <c r="BJ34" s="44">
        <f t="shared" si="4"/>
        <v>0</v>
      </c>
      <c r="BK34" s="44">
        <f t="shared" si="5"/>
        <v>0</v>
      </c>
      <c r="BL34" s="44">
        <f t="shared" si="6"/>
        <v>0</v>
      </c>
      <c r="BM34" s="44">
        <f t="shared" si="7"/>
        <v>0</v>
      </c>
      <c r="BN34" s="44">
        <f t="shared" si="8"/>
        <v>0</v>
      </c>
      <c r="BO34" s="44">
        <f t="shared" si="9"/>
        <v>0</v>
      </c>
      <c r="BP34" s="44">
        <f t="shared" si="10"/>
        <v>0</v>
      </c>
      <c r="BQ34" s="44">
        <f t="shared" si="11"/>
        <v>0</v>
      </c>
      <c r="BR34" s="44">
        <f t="shared" si="12"/>
        <v>0</v>
      </c>
      <c r="BS34" s="44">
        <f t="shared" si="13"/>
        <v>0</v>
      </c>
      <c r="BT34" s="44">
        <f t="shared" si="14"/>
        <v>0</v>
      </c>
      <c r="BU34" s="44">
        <f t="shared" si="15"/>
        <v>0</v>
      </c>
      <c r="BV34" s="44">
        <f t="shared" si="16"/>
        <v>0</v>
      </c>
      <c r="BW34" s="44">
        <f t="shared" si="17"/>
        <v>0</v>
      </c>
      <c r="BX34" s="44">
        <f t="shared" si="18"/>
        <v>0</v>
      </c>
      <c r="BY34" s="44">
        <f t="shared" si="19"/>
        <v>0</v>
      </c>
      <c r="BZ34" s="44">
        <f t="shared" si="20"/>
        <v>0</v>
      </c>
      <c r="CA34" s="44">
        <f t="shared" si="21"/>
        <v>0</v>
      </c>
      <c r="CB34" s="44">
        <f t="shared" si="22"/>
        <v>0</v>
      </c>
      <c r="CC34" s="44">
        <f t="shared" si="23"/>
        <v>0</v>
      </c>
      <c r="CD34" s="44">
        <f t="shared" si="24"/>
        <v>0</v>
      </c>
      <c r="CE34" s="44">
        <f t="shared" si="25"/>
        <v>0</v>
      </c>
      <c r="CF34" s="44"/>
      <c r="CG34" s="44">
        <f t="shared" si="26"/>
        <v>0</v>
      </c>
      <c r="CH34" s="44">
        <f t="shared" si="27"/>
        <v>0</v>
      </c>
      <c r="CI34" s="44">
        <f t="shared" si="28"/>
        <v>0</v>
      </c>
      <c r="CJ34" s="44">
        <f t="shared" si="29"/>
        <v>0</v>
      </c>
      <c r="CK34" s="44">
        <f t="shared" si="30"/>
        <v>0</v>
      </c>
      <c r="CL34" s="44">
        <f t="shared" si="31"/>
        <v>0</v>
      </c>
      <c r="CM34" s="44">
        <f t="shared" si="32"/>
        <v>0</v>
      </c>
      <c r="CN34" s="44">
        <f t="shared" si="33"/>
        <v>0</v>
      </c>
      <c r="CO34" s="44">
        <f t="shared" si="34"/>
        <v>0</v>
      </c>
      <c r="CP34" s="44">
        <f t="shared" si="35"/>
        <v>0</v>
      </c>
      <c r="CQ34" s="44">
        <f t="shared" si="36"/>
        <v>0</v>
      </c>
      <c r="CR34" s="44">
        <f t="shared" si="37"/>
        <v>0</v>
      </c>
      <c r="CS34" s="44">
        <f t="shared" si="38"/>
        <v>0</v>
      </c>
      <c r="CT34" s="44">
        <f t="shared" si="39"/>
        <v>0</v>
      </c>
      <c r="CU34" s="44">
        <f t="shared" si="40"/>
        <v>0</v>
      </c>
      <c r="CV34" s="44">
        <f t="shared" si="41"/>
        <v>0</v>
      </c>
      <c r="CW34" s="44">
        <f t="shared" si="42"/>
        <v>0</v>
      </c>
      <c r="CX34" s="44">
        <f t="shared" si="43"/>
        <v>0</v>
      </c>
      <c r="CY34" s="44">
        <f t="shared" si="44"/>
        <v>0</v>
      </c>
      <c r="CZ34" s="44">
        <f t="shared" si="45"/>
        <v>0</v>
      </c>
      <c r="DA34" s="44">
        <f t="shared" si="46"/>
        <v>0</v>
      </c>
      <c r="DB34" s="44">
        <f t="shared" si="47"/>
        <v>0</v>
      </c>
      <c r="DC34" s="44">
        <f t="shared" si="48"/>
        <v>0</v>
      </c>
      <c r="DD34" s="44">
        <f t="shared" si="49"/>
        <v>0</v>
      </c>
      <c r="DE34" s="44">
        <f t="shared" si="50"/>
        <v>0</v>
      </c>
      <c r="DF34" s="44"/>
      <c r="DG34" s="44" t="str">
        <f t="shared" si="59"/>
        <v/>
      </c>
      <c r="DH34" s="44" t="str">
        <f t="shared" si="59"/>
        <v/>
      </c>
      <c r="DI34" s="44" t="str">
        <f t="shared" si="59"/>
        <v/>
      </c>
      <c r="DJ34" s="44" t="str">
        <f t="shared" si="59"/>
        <v/>
      </c>
      <c r="DK34" s="44" t="str">
        <f t="shared" si="59"/>
        <v/>
      </c>
      <c r="DL34" s="44" t="str">
        <f t="shared" si="59"/>
        <v/>
      </c>
      <c r="DM34" s="44" t="str">
        <f t="shared" si="59"/>
        <v/>
      </c>
      <c r="DN34" s="44" t="str">
        <f t="shared" si="59"/>
        <v/>
      </c>
      <c r="DO34" s="44" t="str">
        <f t="shared" si="59"/>
        <v/>
      </c>
      <c r="DP34" s="44" t="str">
        <f t="shared" si="59"/>
        <v/>
      </c>
      <c r="DQ34" s="44" t="str">
        <f t="shared" si="59"/>
        <v/>
      </c>
      <c r="DR34" s="44" t="str">
        <f t="shared" si="59"/>
        <v/>
      </c>
      <c r="DS34" s="44" t="str">
        <f t="shared" si="59"/>
        <v/>
      </c>
      <c r="DT34" s="44" t="str">
        <f t="shared" si="59"/>
        <v/>
      </c>
      <c r="DU34" s="44" t="str">
        <f t="shared" si="59"/>
        <v/>
      </c>
      <c r="DV34" s="44" t="str">
        <f t="shared" si="59"/>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60"/>
        <v/>
      </c>
      <c r="EH34" s="44" t="str">
        <f t="shared" si="60"/>
        <v/>
      </c>
      <c r="EI34" s="44" t="str">
        <f t="shared" si="60"/>
        <v/>
      </c>
      <c r="EJ34" s="44" t="str">
        <f t="shared" si="60"/>
        <v/>
      </c>
      <c r="EK34" s="44" t="str">
        <f t="shared" si="60"/>
        <v/>
      </c>
      <c r="EL34" s="44" t="str">
        <f t="shared" si="60"/>
        <v/>
      </c>
      <c r="EM34" s="44" t="str">
        <f t="shared" si="60"/>
        <v/>
      </c>
      <c r="EN34" s="44" t="str">
        <f t="shared" si="60"/>
        <v/>
      </c>
      <c r="EO34" s="44" t="str">
        <f t="shared" si="60"/>
        <v/>
      </c>
      <c r="EP34" s="44" t="str">
        <f t="shared" si="60"/>
        <v/>
      </c>
      <c r="EQ34" s="44" t="str">
        <f t="shared" si="60"/>
        <v/>
      </c>
      <c r="ER34" s="44" t="str">
        <f t="shared" si="60"/>
        <v/>
      </c>
      <c r="ES34" s="44" t="str">
        <f t="shared" si="60"/>
        <v/>
      </c>
      <c r="ET34" s="44" t="str">
        <f t="shared" si="60"/>
        <v/>
      </c>
      <c r="EU34" s="44" t="str">
        <f t="shared" si="60"/>
        <v/>
      </c>
      <c r="EV34" s="44" t="str">
        <f t="shared" si="60"/>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5"/>
        <v xml:space="preserve">Raja Arhavis Moralis Akbar menunjukkan pemahaman dalam </v>
      </c>
      <c r="FH34" s="44"/>
      <c r="FI34" s="44"/>
      <c r="FJ34" s="44" t="str">
        <f t="shared" si="56"/>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7"/>
        <v xml:space="preserve">Revan Aljisri menunjukkan pemahaman dalam </v>
      </c>
      <c r="BD35" s="150" t="str">
        <f t="shared" si="58"/>
        <v xml:space="preserve">Revan Aljisri membutuhkan bimbingan dalam </v>
      </c>
      <c r="BE35" s="35"/>
      <c r="BF35" s="44"/>
      <c r="BG35" s="44">
        <f t="shared" si="1"/>
        <v>0</v>
      </c>
      <c r="BH35" s="44">
        <f t="shared" si="2"/>
        <v>0</v>
      </c>
      <c r="BI35" s="44">
        <f t="shared" si="3"/>
        <v>0</v>
      </c>
      <c r="BJ35" s="44">
        <f t="shared" si="4"/>
        <v>0</v>
      </c>
      <c r="BK35" s="44">
        <f t="shared" si="5"/>
        <v>0</v>
      </c>
      <c r="BL35" s="44">
        <f t="shared" si="6"/>
        <v>0</v>
      </c>
      <c r="BM35" s="44">
        <f t="shared" si="7"/>
        <v>0</v>
      </c>
      <c r="BN35" s="44">
        <f t="shared" si="8"/>
        <v>0</v>
      </c>
      <c r="BO35" s="44">
        <f t="shared" si="9"/>
        <v>0</v>
      </c>
      <c r="BP35" s="44">
        <f t="shared" si="10"/>
        <v>0</v>
      </c>
      <c r="BQ35" s="44">
        <f t="shared" si="11"/>
        <v>0</v>
      </c>
      <c r="BR35" s="44">
        <f t="shared" si="12"/>
        <v>0</v>
      </c>
      <c r="BS35" s="44">
        <f t="shared" si="13"/>
        <v>0</v>
      </c>
      <c r="BT35" s="44">
        <f t="shared" si="14"/>
        <v>0</v>
      </c>
      <c r="BU35" s="44">
        <f t="shared" si="15"/>
        <v>0</v>
      </c>
      <c r="BV35" s="44">
        <f t="shared" si="16"/>
        <v>0</v>
      </c>
      <c r="BW35" s="44">
        <f t="shared" si="17"/>
        <v>0</v>
      </c>
      <c r="BX35" s="44">
        <f t="shared" si="18"/>
        <v>0</v>
      </c>
      <c r="BY35" s="44">
        <f t="shared" si="19"/>
        <v>0</v>
      </c>
      <c r="BZ35" s="44">
        <f t="shared" si="20"/>
        <v>0</v>
      </c>
      <c r="CA35" s="44">
        <f t="shared" si="21"/>
        <v>0</v>
      </c>
      <c r="CB35" s="44">
        <f t="shared" si="22"/>
        <v>0</v>
      </c>
      <c r="CC35" s="44">
        <f t="shared" si="23"/>
        <v>0</v>
      </c>
      <c r="CD35" s="44">
        <f t="shared" si="24"/>
        <v>0</v>
      </c>
      <c r="CE35" s="44">
        <f t="shared" si="25"/>
        <v>0</v>
      </c>
      <c r="CF35" s="44"/>
      <c r="CG35" s="44">
        <f t="shared" si="26"/>
        <v>0</v>
      </c>
      <c r="CH35" s="44">
        <f t="shared" si="27"/>
        <v>0</v>
      </c>
      <c r="CI35" s="44">
        <f t="shared" si="28"/>
        <v>0</v>
      </c>
      <c r="CJ35" s="44">
        <f t="shared" si="29"/>
        <v>0</v>
      </c>
      <c r="CK35" s="44">
        <f t="shared" si="30"/>
        <v>0</v>
      </c>
      <c r="CL35" s="44">
        <f t="shared" si="31"/>
        <v>0</v>
      </c>
      <c r="CM35" s="44">
        <f t="shared" si="32"/>
        <v>0</v>
      </c>
      <c r="CN35" s="44">
        <f t="shared" si="33"/>
        <v>0</v>
      </c>
      <c r="CO35" s="44">
        <f t="shared" si="34"/>
        <v>0</v>
      </c>
      <c r="CP35" s="44">
        <f t="shared" si="35"/>
        <v>0</v>
      </c>
      <c r="CQ35" s="44">
        <f t="shared" si="36"/>
        <v>0</v>
      </c>
      <c r="CR35" s="44">
        <f t="shared" si="37"/>
        <v>0</v>
      </c>
      <c r="CS35" s="44">
        <f t="shared" si="38"/>
        <v>0</v>
      </c>
      <c r="CT35" s="44">
        <f t="shared" si="39"/>
        <v>0</v>
      </c>
      <c r="CU35" s="44">
        <f t="shared" si="40"/>
        <v>0</v>
      </c>
      <c r="CV35" s="44">
        <f t="shared" si="41"/>
        <v>0</v>
      </c>
      <c r="CW35" s="44">
        <f t="shared" si="42"/>
        <v>0</v>
      </c>
      <c r="CX35" s="44">
        <f t="shared" si="43"/>
        <v>0</v>
      </c>
      <c r="CY35" s="44">
        <f t="shared" si="44"/>
        <v>0</v>
      </c>
      <c r="CZ35" s="44">
        <f t="shared" si="45"/>
        <v>0</v>
      </c>
      <c r="DA35" s="44">
        <f t="shared" si="46"/>
        <v>0</v>
      </c>
      <c r="DB35" s="44">
        <f t="shared" si="47"/>
        <v>0</v>
      </c>
      <c r="DC35" s="44">
        <f t="shared" si="48"/>
        <v>0</v>
      </c>
      <c r="DD35" s="44">
        <f t="shared" si="49"/>
        <v>0</v>
      </c>
      <c r="DE35" s="44">
        <f t="shared" si="50"/>
        <v>0</v>
      </c>
      <c r="DF35" s="44"/>
      <c r="DG35" s="44" t="str">
        <f t="shared" si="59"/>
        <v/>
      </c>
      <c r="DH35" s="44" t="str">
        <f t="shared" si="59"/>
        <v/>
      </c>
      <c r="DI35" s="44" t="str">
        <f t="shared" si="59"/>
        <v/>
      </c>
      <c r="DJ35" s="44" t="str">
        <f t="shared" si="59"/>
        <v/>
      </c>
      <c r="DK35" s="44" t="str">
        <f t="shared" si="59"/>
        <v/>
      </c>
      <c r="DL35" s="44" t="str">
        <f t="shared" si="59"/>
        <v/>
      </c>
      <c r="DM35" s="44" t="str">
        <f t="shared" si="59"/>
        <v/>
      </c>
      <c r="DN35" s="44" t="str">
        <f t="shared" si="59"/>
        <v/>
      </c>
      <c r="DO35" s="44" t="str">
        <f t="shared" si="59"/>
        <v/>
      </c>
      <c r="DP35" s="44" t="str">
        <f t="shared" si="59"/>
        <v/>
      </c>
      <c r="DQ35" s="44" t="str">
        <f t="shared" si="59"/>
        <v/>
      </c>
      <c r="DR35" s="44" t="str">
        <f t="shared" si="59"/>
        <v/>
      </c>
      <c r="DS35" s="44" t="str">
        <f t="shared" si="59"/>
        <v/>
      </c>
      <c r="DT35" s="44" t="str">
        <f t="shared" si="59"/>
        <v/>
      </c>
      <c r="DU35" s="44" t="str">
        <f t="shared" si="59"/>
        <v/>
      </c>
      <c r="DV35" s="44" t="str">
        <f t="shared" si="59"/>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60"/>
        <v/>
      </c>
      <c r="EH35" s="44" t="str">
        <f t="shared" si="60"/>
        <v/>
      </c>
      <c r="EI35" s="44" t="str">
        <f t="shared" si="60"/>
        <v/>
      </c>
      <c r="EJ35" s="44" t="str">
        <f t="shared" si="60"/>
        <v/>
      </c>
      <c r="EK35" s="44" t="str">
        <f t="shared" si="60"/>
        <v/>
      </c>
      <c r="EL35" s="44" t="str">
        <f t="shared" si="60"/>
        <v/>
      </c>
      <c r="EM35" s="44" t="str">
        <f t="shared" si="60"/>
        <v/>
      </c>
      <c r="EN35" s="44" t="str">
        <f t="shared" si="60"/>
        <v/>
      </c>
      <c r="EO35" s="44" t="str">
        <f t="shared" si="60"/>
        <v/>
      </c>
      <c r="EP35" s="44" t="str">
        <f t="shared" si="60"/>
        <v/>
      </c>
      <c r="EQ35" s="44" t="str">
        <f t="shared" si="60"/>
        <v/>
      </c>
      <c r="ER35" s="44" t="str">
        <f t="shared" si="60"/>
        <v/>
      </c>
      <c r="ES35" s="44" t="str">
        <f t="shared" si="60"/>
        <v/>
      </c>
      <c r="ET35" s="44" t="str">
        <f t="shared" si="60"/>
        <v/>
      </c>
      <c r="EU35" s="44" t="str">
        <f t="shared" si="60"/>
        <v/>
      </c>
      <c r="EV35" s="44" t="str">
        <f t="shared" si="60"/>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5"/>
        <v xml:space="preserve">Revan Aljisri menunjukkan pemahaman dalam </v>
      </c>
      <c r="FH35" s="44"/>
      <c r="FI35" s="44"/>
      <c r="FJ35" s="44" t="str">
        <f t="shared" si="56"/>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7"/>
        <v xml:space="preserve">Shakira Ramadhani menunjukkan pemahaman dalam </v>
      </c>
      <c r="BD36" s="150" t="str">
        <f t="shared" si="58"/>
        <v xml:space="preserve">Shakira Ramadhani membutuhkan bimbingan dalam </v>
      </c>
      <c r="BE36" s="35"/>
      <c r="BF36" s="44"/>
      <c r="BG36" s="44">
        <f t="shared" si="1"/>
        <v>0</v>
      </c>
      <c r="BH36" s="44">
        <f t="shared" si="2"/>
        <v>0</v>
      </c>
      <c r="BI36" s="44">
        <f t="shared" si="3"/>
        <v>0</v>
      </c>
      <c r="BJ36" s="44">
        <f t="shared" si="4"/>
        <v>0</v>
      </c>
      <c r="BK36" s="44">
        <f t="shared" si="5"/>
        <v>0</v>
      </c>
      <c r="BL36" s="44">
        <f t="shared" si="6"/>
        <v>0</v>
      </c>
      <c r="BM36" s="44">
        <f t="shared" si="7"/>
        <v>0</v>
      </c>
      <c r="BN36" s="44">
        <f t="shared" si="8"/>
        <v>0</v>
      </c>
      <c r="BO36" s="44">
        <f t="shared" si="9"/>
        <v>0</v>
      </c>
      <c r="BP36" s="44">
        <f t="shared" si="10"/>
        <v>0</v>
      </c>
      <c r="BQ36" s="44">
        <f t="shared" si="11"/>
        <v>0</v>
      </c>
      <c r="BR36" s="44">
        <f t="shared" si="12"/>
        <v>0</v>
      </c>
      <c r="BS36" s="44">
        <f t="shared" si="13"/>
        <v>0</v>
      </c>
      <c r="BT36" s="44">
        <f t="shared" si="14"/>
        <v>0</v>
      </c>
      <c r="BU36" s="44">
        <f t="shared" si="15"/>
        <v>0</v>
      </c>
      <c r="BV36" s="44">
        <f t="shared" si="16"/>
        <v>0</v>
      </c>
      <c r="BW36" s="44">
        <f t="shared" si="17"/>
        <v>0</v>
      </c>
      <c r="BX36" s="44">
        <f t="shared" si="18"/>
        <v>0</v>
      </c>
      <c r="BY36" s="44">
        <f t="shared" si="19"/>
        <v>0</v>
      </c>
      <c r="BZ36" s="44">
        <f t="shared" si="20"/>
        <v>0</v>
      </c>
      <c r="CA36" s="44">
        <f t="shared" si="21"/>
        <v>0</v>
      </c>
      <c r="CB36" s="44">
        <f t="shared" si="22"/>
        <v>0</v>
      </c>
      <c r="CC36" s="44">
        <f t="shared" si="23"/>
        <v>0</v>
      </c>
      <c r="CD36" s="44">
        <f t="shared" si="24"/>
        <v>0</v>
      </c>
      <c r="CE36" s="44">
        <f t="shared" si="25"/>
        <v>0</v>
      </c>
      <c r="CF36" s="44"/>
      <c r="CG36" s="44">
        <f t="shared" si="26"/>
        <v>0</v>
      </c>
      <c r="CH36" s="44">
        <f t="shared" si="27"/>
        <v>0</v>
      </c>
      <c r="CI36" s="44">
        <f t="shared" si="28"/>
        <v>0</v>
      </c>
      <c r="CJ36" s="44">
        <f t="shared" si="29"/>
        <v>0</v>
      </c>
      <c r="CK36" s="44">
        <f t="shared" si="30"/>
        <v>0</v>
      </c>
      <c r="CL36" s="44">
        <f t="shared" si="31"/>
        <v>0</v>
      </c>
      <c r="CM36" s="44">
        <f t="shared" si="32"/>
        <v>0</v>
      </c>
      <c r="CN36" s="44">
        <f t="shared" si="33"/>
        <v>0</v>
      </c>
      <c r="CO36" s="44">
        <f t="shared" si="34"/>
        <v>0</v>
      </c>
      <c r="CP36" s="44">
        <f t="shared" si="35"/>
        <v>0</v>
      </c>
      <c r="CQ36" s="44">
        <f t="shared" si="36"/>
        <v>0</v>
      </c>
      <c r="CR36" s="44">
        <f t="shared" si="37"/>
        <v>0</v>
      </c>
      <c r="CS36" s="44">
        <f t="shared" si="38"/>
        <v>0</v>
      </c>
      <c r="CT36" s="44">
        <f t="shared" si="39"/>
        <v>0</v>
      </c>
      <c r="CU36" s="44">
        <f t="shared" si="40"/>
        <v>0</v>
      </c>
      <c r="CV36" s="44">
        <f t="shared" si="41"/>
        <v>0</v>
      </c>
      <c r="CW36" s="44">
        <f t="shared" si="42"/>
        <v>0</v>
      </c>
      <c r="CX36" s="44">
        <f t="shared" si="43"/>
        <v>0</v>
      </c>
      <c r="CY36" s="44">
        <f t="shared" si="44"/>
        <v>0</v>
      </c>
      <c r="CZ36" s="44">
        <f t="shared" si="45"/>
        <v>0</v>
      </c>
      <c r="DA36" s="44">
        <f t="shared" si="46"/>
        <v>0</v>
      </c>
      <c r="DB36" s="44">
        <f t="shared" si="47"/>
        <v>0</v>
      </c>
      <c r="DC36" s="44">
        <f t="shared" si="48"/>
        <v>0</v>
      </c>
      <c r="DD36" s="44">
        <f t="shared" si="49"/>
        <v>0</v>
      </c>
      <c r="DE36" s="44">
        <f t="shared" si="50"/>
        <v>0</v>
      </c>
      <c r="DF36" s="44"/>
      <c r="DG36" s="44" t="str">
        <f t="shared" si="59"/>
        <v/>
      </c>
      <c r="DH36" s="44" t="str">
        <f t="shared" si="59"/>
        <v/>
      </c>
      <c r="DI36" s="44" t="str">
        <f t="shared" si="59"/>
        <v/>
      </c>
      <c r="DJ36" s="44" t="str">
        <f t="shared" si="59"/>
        <v/>
      </c>
      <c r="DK36" s="44" t="str">
        <f t="shared" si="59"/>
        <v/>
      </c>
      <c r="DL36" s="44" t="str">
        <f t="shared" si="59"/>
        <v/>
      </c>
      <c r="DM36" s="44" t="str">
        <f t="shared" si="59"/>
        <v/>
      </c>
      <c r="DN36" s="44" t="str">
        <f t="shared" si="59"/>
        <v/>
      </c>
      <c r="DO36" s="44" t="str">
        <f t="shared" si="59"/>
        <v/>
      </c>
      <c r="DP36" s="44" t="str">
        <f t="shared" si="59"/>
        <v/>
      </c>
      <c r="DQ36" s="44" t="str">
        <f t="shared" si="59"/>
        <v/>
      </c>
      <c r="DR36" s="44" t="str">
        <f t="shared" si="59"/>
        <v/>
      </c>
      <c r="DS36" s="44" t="str">
        <f t="shared" si="59"/>
        <v/>
      </c>
      <c r="DT36" s="44" t="str">
        <f t="shared" si="59"/>
        <v/>
      </c>
      <c r="DU36" s="44" t="str">
        <f t="shared" si="59"/>
        <v/>
      </c>
      <c r="DV36" s="44" t="str">
        <f t="shared" si="59"/>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60"/>
        <v/>
      </c>
      <c r="EH36" s="44" t="str">
        <f t="shared" si="60"/>
        <v/>
      </c>
      <c r="EI36" s="44" t="str">
        <f t="shared" si="60"/>
        <v/>
      </c>
      <c r="EJ36" s="44" t="str">
        <f t="shared" si="60"/>
        <v/>
      </c>
      <c r="EK36" s="44" t="str">
        <f t="shared" si="60"/>
        <v/>
      </c>
      <c r="EL36" s="44" t="str">
        <f t="shared" si="60"/>
        <v/>
      </c>
      <c r="EM36" s="44" t="str">
        <f t="shared" si="60"/>
        <v/>
      </c>
      <c r="EN36" s="44" t="str">
        <f t="shared" si="60"/>
        <v/>
      </c>
      <c r="EO36" s="44" t="str">
        <f t="shared" si="60"/>
        <v/>
      </c>
      <c r="EP36" s="44" t="str">
        <f t="shared" si="60"/>
        <v/>
      </c>
      <c r="EQ36" s="44" t="str">
        <f t="shared" si="60"/>
        <v/>
      </c>
      <c r="ER36" s="44" t="str">
        <f t="shared" si="60"/>
        <v/>
      </c>
      <c r="ES36" s="44" t="str">
        <f t="shared" si="60"/>
        <v/>
      </c>
      <c r="ET36" s="44" t="str">
        <f t="shared" si="60"/>
        <v/>
      </c>
      <c r="EU36" s="44" t="str">
        <f t="shared" si="60"/>
        <v/>
      </c>
      <c r="EV36" s="44" t="str">
        <f t="shared" si="60"/>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5"/>
        <v xml:space="preserve">Shakira Ramadhani menunjukkan pemahaman dalam </v>
      </c>
      <c r="FH36" s="44"/>
      <c r="FI36" s="44"/>
      <c r="FJ36" s="44" t="str">
        <f t="shared" si="56"/>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7"/>
        <v xml:space="preserve">Zafif Al Syathir menunjukkan pemahaman dalam </v>
      </c>
      <c r="BD37" s="150" t="str">
        <f t="shared" si="58"/>
        <v xml:space="preserve">Zafif Al Syathir membutuhkan bimbingan dalam </v>
      </c>
      <c r="BE37" s="35"/>
      <c r="BF37" s="44"/>
      <c r="BG37" s="44">
        <f t="shared" si="1"/>
        <v>0</v>
      </c>
      <c r="BH37" s="44">
        <f t="shared" si="2"/>
        <v>0</v>
      </c>
      <c r="BI37" s="44">
        <f t="shared" si="3"/>
        <v>0</v>
      </c>
      <c r="BJ37" s="44">
        <f t="shared" si="4"/>
        <v>0</v>
      </c>
      <c r="BK37" s="44">
        <f t="shared" si="5"/>
        <v>0</v>
      </c>
      <c r="BL37" s="44">
        <f t="shared" si="6"/>
        <v>0</v>
      </c>
      <c r="BM37" s="44">
        <f t="shared" si="7"/>
        <v>0</v>
      </c>
      <c r="BN37" s="44">
        <f t="shared" si="8"/>
        <v>0</v>
      </c>
      <c r="BO37" s="44">
        <f t="shared" si="9"/>
        <v>0</v>
      </c>
      <c r="BP37" s="44">
        <f t="shared" si="10"/>
        <v>0</v>
      </c>
      <c r="BQ37" s="44">
        <f t="shared" si="11"/>
        <v>0</v>
      </c>
      <c r="BR37" s="44">
        <f t="shared" si="12"/>
        <v>0</v>
      </c>
      <c r="BS37" s="44">
        <f t="shared" si="13"/>
        <v>0</v>
      </c>
      <c r="BT37" s="44">
        <f t="shared" si="14"/>
        <v>0</v>
      </c>
      <c r="BU37" s="44">
        <f t="shared" si="15"/>
        <v>0</v>
      </c>
      <c r="BV37" s="44">
        <f t="shared" si="16"/>
        <v>0</v>
      </c>
      <c r="BW37" s="44">
        <f t="shared" si="17"/>
        <v>0</v>
      </c>
      <c r="BX37" s="44">
        <f t="shared" si="18"/>
        <v>0</v>
      </c>
      <c r="BY37" s="44">
        <f t="shared" si="19"/>
        <v>0</v>
      </c>
      <c r="BZ37" s="44">
        <f t="shared" si="20"/>
        <v>0</v>
      </c>
      <c r="CA37" s="44">
        <f t="shared" si="21"/>
        <v>0</v>
      </c>
      <c r="CB37" s="44">
        <f t="shared" si="22"/>
        <v>0</v>
      </c>
      <c r="CC37" s="44">
        <f t="shared" si="23"/>
        <v>0</v>
      </c>
      <c r="CD37" s="44">
        <f t="shared" si="24"/>
        <v>0</v>
      </c>
      <c r="CE37" s="44">
        <f t="shared" si="25"/>
        <v>0</v>
      </c>
      <c r="CF37" s="44"/>
      <c r="CG37" s="44">
        <f t="shared" si="26"/>
        <v>0</v>
      </c>
      <c r="CH37" s="44">
        <f t="shared" si="27"/>
        <v>0</v>
      </c>
      <c r="CI37" s="44">
        <f t="shared" si="28"/>
        <v>0</v>
      </c>
      <c r="CJ37" s="44">
        <f t="shared" si="29"/>
        <v>0</v>
      </c>
      <c r="CK37" s="44">
        <f t="shared" si="30"/>
        <v>0</v>
      </c>
      <c r="CL37" s="44">
        <f t="shared" si="31"/>
        <v>0</v>
      </c>
      <c r="CM37" s="44">
        <f t="shared" si="32"/>
        <v>0</v>
      </c>
      <c r="CN37" s="44">
        <f t="shared" si="33"/>
        <v>0</v>
      </c>
      <c r="CO37" s="44">
        <f t="shared" si="34"/>
        <v>0</v>
      </c>
      <c r="CP37" s="44">
        <f t="shared" si="35"/>
        <v>0</v>
      </c>
      <c r="CQ37" s="44">
        <f t="shared" si="36"/>
        <v>0</v>
      </c>
      <c r="CR37" s="44">
        <f t="shared" si="37"/>
        <v>0</v>
      </c>
      <c r="CS37" s="44">
        <f t="shared" si="38"/>
        <v>0</v>
      </c>
      <c r="CT37" s="44">
        <f t="shared" si="39"/>
        <v>0</v>
      </c>
      <c r="CU37" s="44">
        <f t="shared" si="40"/>
        <v>0</v>
      </c>
      <c r="CV37" s="44">
        <f t="shared" si="41"/>
        <v>0</v>
      </c>
      <c r="CW37" s="44">
        <f t="shared" si="42"/>
        <v>0</v>
      </c>
      <c r="CX37" s="44">
        <f t="shared" si="43"/>
        <v>0</v>
      </c>
      <c r="CY37" s="44">
        <f t="shared" si="44"/>
        <v>0</v>
      </c>
      <c r="CZ37" s="44">
        <f t="shared" si="45"/>
        <v>0</v>
      </c>
      <c r="DA37" s="44">
        <f t="shared" si="46"/>
        <v>0</v>
      </c>
      <c r="DB37" s="44">
        <f t="shared" si="47"/>
        <v>0</v>
      </c>
      <c r="DC37" s="44">
        <f t="shared" si="48"/>
        <v>0</v>
      </c>
      <c r="DD37" s="44">
        <f t="shared" si="49"/>
        <v>0</v>
      </c>
      <c r="DE37" s="44">
        <f t="shared" si="50"/>
        <v>0</v>
      </c>
      <c r="DF37" s="44"/>
      <c r="DG37" s="44" t="str">
        <f t="shared" si="59"/>
        <v/>
      </c>
      <c r="DH37" s="44" t="str">
        <f t="shared" si="59"/>
        <v/>
      </c>
      <c r="DI37" s="44" t="str">
        <f t="shared" si="59"/>
        <v/>
      </c>
      <c r="DJ37" s="44" t="str">
        <f t="shared" si="59"/>
        <v/>
      </c>
      <c r="DK37" s="44" t="str">
        <f t="shared" si="59"/>
        <v/>
      </c>
      <c r="DL37" s="44" t="str">
        <f t="shared" si="59"/>
        <v/>
      </c>
      <c r="DM37" s="44" t="str">
        <f t="shared" si="59"/>
        <v/>
      </c>
      <c r="DN37" s="44" t="str">
        <f t="shared" si="59"/>
        <v/>
      </c>
      <c r="DO37" s="44" t="str">
        <f t="shared" si="59"/>
        <v/>
      </c>
      <c r="DP37" s="44" t="str">
        <f t="shared" si="59"/>
        <v/>
      </c>
      <c r="DQ37" s="44" t="str">
        <f t="shared" si="59"/>
        <v/>
      </c>
      <c r="DR37" s="44" t="str">
        <f t="shared" si="59"/>
        <v/>
      </c>
      <c r="DS37" s="44" t="str">
        <f t="shared" si="59"/>
        <v/>
      </c>
      <c r="DT37" s="44" t="str">
        <f t="shared" si="59"/>
        <v/>
      </c>
      <c r="DU37" s="44" t="str">
        <f t="shared" si="59"/>
        <v/>
      </c>
      <c r="DV37" s="44" t="str">
        <f t="shared" si="59"/>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60"/>
        <v/>
      </c>
      <c r="EH37" s="44" t="str">
        <f t="shared" si="60"/>
        <v/>
      </c>
      <c r="EI37" s="44" t="str">
        <f t="shared" si="60"/>
        <v/>
      </c>
      <c r="EJ37" s="44" t="str">
        <f t="shared" si="60"/>
        <v/>
      </c>
      <c r="EK37" s="44" t="str">
        <f t="shared" si="60"/>
        <v/>
      </c>
      <c r="EL37" s="44" t="str">
        <f t="shared" si="60"/>
        <v/>
      </c>
      <c r="EM37" s="44" t="str">
        <f t="shared" si="60"/>
        <v/>
      </c>
      <c r="EN37" s="44" t="str">
        <f t="shared" si="60"/>
        <v/>
      </c>
      <c r="EO37" s="44" t="str">
        <f t="shared" si="60"/>
        <v/>
      </c>
      <c r="EP37" s="44" t="str">
        <f t="shared" si="60"/>
        <v/>
      </c>
      <c r="EQ37" s="44" t="str">
        <f t="shared" si="60"/>
        <v/>
      </c>
      <c r="ER37" s="44" t="str">
        <f t="shared" si="60"/>
        <v/>
      </c>
      <c r="ES37" s="44" t="str">
        <f t="shared" si="60"/>
        <v/>
      </c>
      <c r="ET37" s="44" t="str">
        <f t="shared" si="60"/>
        <v/>
      </c>
      <c r="EU37" s="44" t="str">
        <f t="shared" si="60"/>
        <v/>
      </c>
      <c r="EV37" s="44" t="str">
        <f t="shared" si="60"/>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5"/>
        <v xml:space="preserve">Zafif Al Syathir menunjukkan pemahaman dalam </v>
      </c>
      <c r="FH37" s="44"/>
      <c r="FI37" s="44"/>
      <c r="FJ37" s="44" t="str">
        <f t="shared" si="56"/>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ht="27.6"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7"/>
        <v xml:space="preserve">0 menunjukkan pemahaman dalam </v>
      </c>
      <c r="BD38" s="150" t="str">
        <f t="shared" si="58"/>
        <v xml:space="preserve">0 membutuhkan bimbingan dalam </v>
      </c>
      <c r="BE38" s="35"/>
      <c r="BF38" s="44"/>
      <c r="BG38" s="44">
        <f t="shared" si="1"/>
        <v>0</v>
      </c>
      <c r="BH38" s="44">
        <f t="shared" si="2"/>
        <v>0</v>
      </c>
      <c r="BI38" s="44">
        <f t="shared" si="3"/>
        <v>0</v>
      </c>
      <c r="BJ38" s="44">
        <f t="shared" si="4"/>
        <v>0</v>
      </c>
      <c r="BK38" s="44">
        <f t="shared" si="5"/>
        <v>0</v>
      </c>
      <c r="BL38" s="44">
        <f t="shared" si="6"/>
        <v>0</v>
      </c>
      <c r="BM38" s="44">
        <f t="shared" si="7"/>
        <v>0</v>
      </c>
      <c r="BN38" s="44">
        <f t="shared" si="8"/>
        <v>0</v>
      </c>
      <c r="BO38" s="44">
        <f t="shared" si="9"/>
        <v>0</v>
      </c>
      <c r="BP38" s="44">
        <f t="shared" si="10"/>
        <v>0</v>
      </c>
      <c r="BQ38" s="44">
        <f t="shared" si="11"/>
        <v>0</v>
      </c>
      <c r="BR38" s="44">
        <f t="shared" si="12"/>
        <v>0</v>
      </c>
      <c r="BS38" s="44">
        <f t="shared" si="13"/>
        <v>0</v>
      </c>
      <c r="BT38" s="44">
        <f t="shared" si="14"/>
        <v>0</v>
      </c>
      <c r="BU38" s="44">
        <f t="shared" si="15"/>
        <v>0</v>
      </c>
      <c r="BV38" s="44">
        <f t="shared" si="16"/>
        <v>0</v>
      </c>
      <c r="BW38" s="44">
        <f t="shared" si="17"/>
        <v>0</v>
      </c>
      <c r="BX38" s="44">
        <f t="shared" si="18"/>
        <v>0</v>
      </c>
      <c r="BY38" s="44">
        <f t="shared" si="19"/>
        <v>0</v>
      </c>
      <c r="BZ38" s="44">
        <f t="shared" si="20"/>
        <v>0</v>
      </c>
      <c r="CA38" s="44">
        <f t="shared" si="21"/>
        <v>0</v>
      </c>
      <c r="CB38" s="44">
        <f t="shared" si="22"/>
        <v>0</v>
      </c>
      <c r="CC38" s="44">
        <f t="shared" si="23"/>
        <v>0</v>
      </c>
      <c r="CD38" s="44">
        <f t="shared" si="24"/>
        <v>0</v>
      </c>
      <c r="CE38" s="44">
        <f t="shared" si="25"/>
        <v>0</v>
      </c>
      <c r="CF38" s="44"/>
      <c r="CG38" s="44">
        <f t="shared" si="26"/>
        <v>0</v>
      </c>
      <c r="CH38" s="44">
        <f t="shared" si="27"/>
        <v>0</v>
      </c>
      <c r="CI38" s="44">
        <f t="shared" si="28"/>
        <v>0</v>
      </c>
      <c r="CJ38" s="44">
        <f t="shared" si="29"/>
        <v>0</v>
      </c>
      <c r="CK38" s="44">
        <f t="shared" si="30"/>
        <v>0</v>
      </c>
      <c r="CL38" s="44">
        <f t="shared" si="31"/>
        <v>0</v>
      </c>
      <c r="CM38" s="44">
        <f t="shared" si="32"/>
        <v>0</v>
      </c>
      <c r="CN38" s="44">
        <f t="shared" si="33"/>
        <v>0</v>
      </c>
      <c r="CO38" s="44">
        <f t="shared" si="34"/>
        <v>0</v>
      </c>
      <c r="CP38" s="44">
        <f t="shared" si="35"/>
        <v>0</v>
      </c>
      <c r="CQ38" s="44">
        <f t="shared" si="36"/>
        <v>0</v>
      </c>
      <c r="CR38" s="44">
        <f t="shared" si="37"/>
        <v>0</v>
      </c>
      <c r="CS38" s="44">
        <f t="shared" si="38"/>
        <v>0</v>
      </c>
      <c r="CT38" s="44">
        <f t="shared" si="39"/>
        <v>0</v>
      </c>
      <c r="CU38" s="44">
        <f t="shared" si="40"/>
        <v>0</v>
      </c>
      <c r="CV38" s="44">
        <f t="shared" si="41"/>
        <v>0</v>
      </c>
      <c r="CW38" s="44">
        <f t="shared" si="42"/>
        <v>0</v>
      </c>
      <c r="CX38" s="44">
        <f t="shared" si="43"/>
        <v>0</v>
      </c>
      <c r="CY38" s="44">
        <f t="shared" si="44"/>
        <v>0</v>
      </c>
      <c r="CZ38" s="44">
        <f t="shared" si="45"/>
        <v>0</v>
      </c>
      <c r="DA38" s="44">
        <f t="shared" si="46"/>
        <v>0</v>
      </c>
      <c r="DB38" s="44">
        <f t="shared" si="47"/>
        <v>0</v>
      </c>
      <c r="DC38" s="44">
        <f t="shared" si="48"/>
        <v>0</v>
      </c>
      <c r="DD38" s="44">
        <f t="shared" si="49"/>
        <v>0</v>
      </c>
      <c r="DE38" s="44">
        <f t="shared" si="50"/>
        <v>0</v>
      </c>
      <c r="DF38" s="44"/>
      <c r="DG38" s="44" t="str">
        <f t="shared" si="59"/>
        <v/>
      </c>
      <c r="DH38" s="44" t="str">
        <f t="shared" si="59"/>
        <v/>
      </c>
      <c r="DI38" s="44" t="str">
        <f t="shared" si="59"/>
        <v/>
      </c>
      <c r="DJ38" s="44" t="str">
        <f t="shared" si="59"/>
        <v/>
      </c>
      <c r="DK38" s="44" t="str">
        <f t="shared" si="59"/>
        <v/>
      </c>
      <c r="DL38" s="44" t="str">
        <f t="shared" si="59"/>
        <v/>
      </c>
      <c r="DM38" s="44" t="str">
        <f t="shared" si="59"/>
        <v/>
      </c>
      <c r="DN38" s="44" t="str">
        <f t="shared" si="59"/>
        <v/>
      </c>
      <c r="DO38" s="44" t="str">
        <f t="shared" si="59"/>
        <v/>
      </c>
      <c r="DP38" s="44" t="str">
        <f t="shared" si="59"/>
        <v/>
      </c>
      <c r="DQ38" s="44" t="str">
        <f t="shared" si="59"/>
        <v/>
      </c>
      <c r="DR38" s="44" t="str">
        <f t="shared" si="59"/>
        <v/>
      </c>
      <c r="DS38" s="44" t="str">
        <f t="shared" si="59"/>
        <v/>
      </c>
      <c r="DT38" s="44" t="str">
        <f t="shared" si="59"/>
        <v/>
      </c>
      <c r="DU38" s="44" t="str">
        <f t="shared" si="59"/>
        <v/>
      </c>
      <c r="DV38" s="44" t="str">
        <f t="shared" si="59"/>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60"/>
        <v/>
      </c>
      <c r="EH38" s="44" t="str">
        <f t="shared" si="60"/>
        <v/>
      </c>
      <c r="EI38" s="44" t="str">
        <f t="shared" si="60"/>
        <v/>
      </c>
      <c r="EJ38" s="44" t="str">
        <f t="shared" si="60"/>
        <v/>
      </c>
      <c r="EK38" s="44" t="str">
        <f t="shared" si="60"/>
        <v/>
      </c>
      <c r="EL38" s="44" t="str">
        <f t="shared" si="60"/>
        <v/>
      </c>
      <c r="EM38" s="44" t="str">
        <f t="shared" si="60"/>
        <v/>
      </c>
      <c r="EN38" s="44" t="str">
        <f t="shared" si="60"/>
        <v/>
      </c>
      <c r="EO38" s="44" t="str">
        <f t="shared" si="60"/>
        <v/>
      </c>
      <c r="EP38" s="44" t="str">
        <f t="shared" si="60"/>
        <v/>
      </c>
      <c r="EQ38" s="44" t="str">
        <f t="shared" si="60"/>
        <v/>
      </c>
      <c r="ER38" s="44" t="str">
        <f t="shared" si="60"/>
        <v/>
      </c>
      <c r="ES38" s="44" t="str">
        <f t="shared" si="60"/>
        <v/>
      </c>
      <c r="ET38" s="44" t="str">
        <f t="shared" si="60"/>
        <v/>
      </c>
      <c r="EU38" s="44" t="str">
        <f t="shared" si="60"/>
        <v/>
      </c>
      <c r="EV38" s="44" t="str">
        <f t="shared" si="60"/>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5"/>
        <v xml:space="preserve">0 menunjukkan pemahaman dalam </v>
      </c>
      <c r="FH38" s="44"/>
      <c r="FI38" s="44"/>
      <c r="FJ38" s="44" t="str">
        <f t="shared" si="56"/>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ht="27.6"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7"/>
        <v xml:space="preserve">0 menunjukkan pemahaman dalam </v>
      </c>
      <c r="BD39" s="150" t="str">
        <f t="shared" si="58"/>
        <v xml:space="preserve">0 membutuhkan bimbingan dalam </v>
      </c>
      <c r="BE39" s="35"/>
      <c r="BF39" s="44"/>
      <c r="BG39" s="44">
        <f t="shared" si="1"/>
        <v>0</v>
      </c>
      <c r="BH39" s="44">
        <f t="shared" si="2"/>
        <v>0</v>
      </c>
      <c r="BI39" s="44">
        <f t="shared" si="3"/>
        <v>0</v>
      </c>
      <c r="BJ39" s="44">
        <f t="shared" si="4"/>
        <v>0</v>
      </c>
      <c r="BK39" s="44">
        <f t="shared" si="5"/>
        <v>0</v>
      </c>
      <c r="BL39" s="44">
        <f t="shared" si="6"/>
        <v>0</v>
      </c>
      <c r="BM39" s="44">
        <f t="shared" si="7"/>
        <v>0</v>
      </c>
      <c r="BN39" s="44">
        <f t="shared" si="8"/>
        <v>0</v>
      </c>
      <c r="BO39" s="44">
        <f t="shared" si="9"/>
        <v>0</v>
      </c>
      <c r="BP39" s="44">
        <f t="shared" si="10"/>
        <v>0</v>
      </c>
      <c r="BQ39" s="44">
        <f t="shared" si="11"/>
        <v>0</v>
      </c>
      <c r="BR39" s="44">
        <f t="shared" si="12"/>
        <v>0</v>
      </c>
      <c r="BS39" s="44">
        <f t="shared" si="13"/>
        <v>0</v>
      </c>
      <c r="BT39" s="44">
        <f t="shared" si="14"/>
        <v>0</v>
      </c>
      <c r="BU39" s="44">
        <f t="shared" si="15"/>
        <v>0</v>
      </c>
      <c r="BV39" s="44">
        <f t="shared" si="16"/>
        <v>0</v>
      </c>
      <c r="BW39" s="44">
        <f t="shared" si="17"/>
        <v>0</v>
      </c>
      <c r="BX39" s="44">
        <f t="shared" si="18"/>
        <v>0</v>
      </c>
      <c r="BY39" s="44">
        <f t="shared" si="19"/>
        <v>0</v>
      </c>
      <c r="BZ39" s="44">
        <f t="shared" si="20"/>
        <v>0</v>
      </c>
      <c r="CA39" s="44">
        <f t="shared" si="21"/>
        <v>0</v>
      </c>
      <c r="CB39" s="44">
        <f t="shared" si="22"/>
        <v>0</v>
      </c>
      <c r="CC39" s="44">
        <f t="shared" si="23"/>
        <v>0</v>
      </c>
      <c r="CD39" s="44">
        <f t="shared" si="24"/>
        <v>0</v>
      </c>
      <c r="CE39" s="44">
        <f t="shared" si="25"/>
        <v>0</v>
      </c>
      <c r="CF39" s="44"/>
      <c r="CG39" s="44">
        <f t="shared" si="26"/>
        <v>0</v>
      </c>
      <c r="CH39" s="44">
        <f t="shared" si="27"/>
        <v>0</v>
      </c>
      <c r="CI39" s="44">
        <f t="shared" si="28"/>
        <v>0</v>
      </c>
      <c r="CJ39" s="44">
        <f t="shared" si="29"/>
        <v>0</v>
      </c>
      <c r="CK39" s="44">
        <f t="shared" si="30"/>
        <v>0</v>
      </c>
      <c r="CL39" s="44">
        <f t="shared" si="31"/>
        <v>0</v>
      </c>
      <c r="CM39" s="44">
        <f t="shared" si="32"/>
        <v>0</v>
      </c>
      <c r="CN39" s="44">
        <f t="shared" si="33"/>
        <v>0</v>
      </c>
      <c r="CO39" s="44">
        <f t="shared" si="34"/>
        <v>0</v>
      </c>
      <c r="CP39" s="44">
        <f t="shared" si="35"/>
        <v>0</v>
      </c>
      <c r="CQ39" s="44">
        <f t="shared" si="36"/>
        <v>0</v>
      </c>
      <c r="CR39" s="44">
        <f t="shared" si="37"/>
        <v>0</v>
      </c>
      <c r="CS39" s="44">
        <f t="shared" si="38"/>
        <v>0</v>
      </c>
      <c r="CT39" s="44">
        <f t="shared" si="39"/>
        <v>0</v>
      </c>
      <c r="CU39" s="44">
        <f t="shared" si="40"/>
        <v>0</v>
      </c>
      <c r="CV39" s="44">
        <f t="shared" si="41"/>
        <v>0</v>
      </c>
      <c r="CW39" s="44">
        <f t="shared" si="42"/>
        <v>0</v>
      </c>
      <c r="CX39" s="44">
        <f t="shared" si="43"/>
        <v>0</v>
      </c>
      <c r="CY39" s="44">
        <f t="shared" si="44"/>
        <v>0</v>
      </c>
      <c r="CZ39" s="44">
        <f t="shared" si="45"/>
        <v>0</v>
      </c>
      <c r="DA39" s="44">
        <f t="shared" si="46"/>
        <v>0</v>
      </c>
      <c r="DB39" s="44">
        <f t="shared" si="47"/>
        <v>0</v>
      </c>
      <c r="DC39" s="44">
        <f t="shared" si="48"/>
        <v>0</v>
      </c>
      <c r="DD39" s="44">
        <f t="shared" si="49"/>
        <v>0</v>
      </c>
      <c r="DE39" s="44">
        <f t="shared" si="50"/>
        <v>0</v>
      </c>
      <c r="DF39" s="44"/>
      <c r="DG39" s="44" t="str">
        <f t="shared" si="59"/>
        <v/>
      </c>
      <c r="DH39" s="44" t="str">
        <f t="shared" si="59"/>
        <v/>
      </c>
      <c r="DI39" s="44" t="str">
        <f t="shared" si="59"/>
        <v/>
      </c>
      <c r="DJ39" s="44" t="str">
        <f t="shared" si="59"/>
        <v/>
      </c>
      <c r="DK39" s="44" t="str">
        <f t="shared" si="59"/>
        <v/>
      </c>
      <c r="DL39" s="44" t="str">
        <f t="shared" si="59"/>
        <v/>
      </c>
      <c r="DM39" s="44" t="str">
        <f t="shared" si="59"/>
        <v/>
      </c>
      <c r="DN39" s="44" t="str">
        <f t="shared" si="59"/>
        <v/>
      </c>
      <c r="DO39" s="44" t="str">
        <f t="shared" si="59"/>
        <v/>
      </c>
      <c r="DP39" s="44" t="str">
        <f t="shared" si="59"/>
        <v/>
      </c>
      <c r="DQ39" s="44" t="str">
        <f t="shared" si="59"/>
        <v/>
      </c>
      <c r="DR39" s="44" t="str">
        <f t="shared" si="59"/>
        <v/>
      </c>
      <c r="DS39" s="44" t="str">
        <f t="shared" si="59"/>
        <v/>
      </c>
      <c r="DT39" s="44" t="str">
        <f t="shared" si="59"/>
        <v/>
      </c>
      <c r="DU39" s="44" t="str">
        <f t="shared" si="59"/>
        <v/>
      </c>
      <c r="DV39" s="44" t="str">
        <f t="shared" si="59"/>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60"/>
        <v/>
      </c>
      <c r="EH39" s="44" t="str">
        <f t="shared" si="60"/>
        <v/>
      </c>
      <c r="EI39" s="44" t="str">
        <f t="shared" si="60"/>
        <v/>
      </c>
      <c r="EJ39" s="44" t="str">
        <f t="shared" si="60"/>
        <v/>
      </c>
      <c r="EK39" s="44" t="str">
        <f t="shared" si="60"/>
        <v/>
      </c>
      <c r="EL39" s="44" t="str">
        <f t="shared" si="60"/>
        <v/>
      </c>
      <c r="EM39" s="44" t="str">
        <f t="shared" si="60"/>
        <v/>
      </c>
      <c r="EN39" s="44" t="str">
        <f t="shared" si="60"/>
        <v/>
      </c>
      <c r="EO39" s="44" t="str">
        <f t="shared" si="60"/>
        <v/>
      </c>
      <c r="EP39" s="44" t="str">
        <f t="shared" si="60"/>
        <v/>
      </c>
      <c r="EQ39" s="44" t="str">
        <f t="shared" si="60"/>
        <v/>
      </c>
      <c r="ER39" s="44" t="str">
        <f t="shared" si="60"/>
        <v/>
      </c>
      <c r="ES39" s="44" t="str">
        <f t="shared" si="60"/>
        <v/>
      </c>
      <c r="ET39" s="44" t="str">
        <f t="shared" si="60"/>
        <v/>
      </c>
      <c r="EU39" s="44" t="str">
        <f t="shared" si="60"/>
        <v/>
      </c>
      <c r="EV39" s="44" t="str">
        <f t="shared" si="60"/>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5"/>
        <v xml:space="preserve">0 menunjukkan pemahaman dalam </v>
      </c>
      <c r="FH39" s="44"/>
      <c r="FI39" s="44"/>
      <c r="FJ39" s="44" t="str">
        <f t="shared" si="56"/>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ht="27.6"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7"/>
        <v xml:space="preserve">0 menunjukkan pemahaman dalam </v>
      </c>
      <c r="BD40" s="150" t="str">
        <f t="shared" si="58"/>
        <v xml:space="preserve">0 membutuhkan bimbingan dalam </v>
      </c>
      <c r="BE40" s="35"/>
      <c r="BF40" s="44"/>
      <c r="BG40" s="44">
        <f t="shared" si="1"/>
        <v>0</v>
      </c>
      <c r="BH40" s="44">
        <f t="shared" si="2"/>
        <v>0</v>
      </c>
      <c r="BI40" s="44">
        <f t="shared" si="3"/>
        <v>0</v>
      </c>
      <c r="BJ40" s="44">
        <f t="shared" si="4"/>
        <v>0</v>
      </c>
      <c r="BK40" s="44">
        <f t="shared" si="5"/>
        <v>0</v>
      </c>
      <c r="BL40" s="44">
        <f t="shared" si="6"/>
        <v>0</v>
      </c>
      <c r="BM40" s="44">
        <f t="shared" si="7"/>
        <v>0</v>
      </c>
      <c r="BN40" s="44">
        <f t="shared" si="8"/>
        <v>0</v>
      </c>
      <c r="BO40" s="44">
        <f t="shared" si="9"/>
        <v>0</v>
      </c>
      <c r="BP40" s="44">
        <f t="shared" si="10"/>
        <v>0</v>
      </c>
      <c r="BQ40" s="44">
        <f t="shared" si="11"/>
        <v>0</v>
      </c>
      <c r="BR40" s="44">
        <f t="shared" si="12"/>
        <v>0</v>
      </c>
      <c r="BS40" s="44">
        <f t="shared" si="13"/>
        <v>0</v>
      </c>
      <c r="BT40" s="44">
        <f t="shared" si="14"/>
        <v>0</v>
      </c>
      <c r="BU40" s="44">
        <f t="shared" si="15"/>
        <v>0</v>
      </c>
      <c r="BV40" s="44">
        <f t="shared" si="16"/>
        <v>0</v>
      </c>
      <c r="BW40" s="44">
        <f t="shared" si="17"/>
        <v>0</v>
      </c>
      <c r="BX40" s="44">
        <f t="shared" si="18"/>
        <v>0</v>
      </c>
      <c r="BY40" s="44">
        <f t="shared" si="19"/>
        <v>0</v>
      </c>
      <c r="BZ40" s="44">
        <f t="shared" si="20"/>
        <v>0</v>
      </c>
      <c r="CA40" s="44">
        <f t="shared" si="21"/>
        <v>0</v>
      </c>
      <c r="CB40" s="44">
        <f t="shared" si="22"/>
        <v>0</v>
      </c>
      <c r="CC40" s="44">
        <f t="shared" si="23"/>
        <v>0</v>
      </c>
      <c r="CD40" s="44">
        <f t="shared" si="24"/>
        <v>0</v>
      </c>
      <c r="CE40" s="44">
        <f t="shared" si="25"/>
        <v>0</v>
      </c>
      <c r="CF40" s="44"/>
      <c r="CG40" s="44">
        <f t="shared" si="26"/>
        <v>0</v>
      </c>
      <c r="CH40" s="44">
        <f t="shared" si="27"/>
        <v>0</v>
      </c>
      <c r="CI40" s="44">
        <f t="shared" si="28"/>
        <v>0</v>
      </c>
      <c r="CJ40" s="44">
        <f t="shared" si="29"/>
        <v>0</v>
      </c>
      <c r="CK40" s="44">
        <f t="shared" si="30"/>
        <v>0</v>
      </c>
      <c r="CL40" s="44">
        <f t="shared" si="31"/>
        <v>0</v>
      </c>
      <c r="CM40" s="44">
        <f t="shared" si="32"/>
        <v>0</v>
      </c>
      <c r="CN40" s="44">
        <f t="shared" si="33"/>
        <v>0</v>
      </c>
      <c r="CO40" s="44">
        <f t="shared" si="34"/>
        <v>0</v>
      </c>
      <c r="CP40" s="44">
        <f t="shared" si="35"/>
        <v>0</v>
      </c>
      <c r="CQ40" s="44">
        <f t="shared" si="36"/>
        <v>0</v>
      </c>
      <c r="CR40" s="44">
        <f t="shared" si="37"/>
        <v>0</v>
      </c>
      <c r="CS40" s="44">
        <f t="shared" si="38"/>
        <v>0</v>
      </c>
      <c r="CT40" s="44">
        <f t="shared" si="39"/>
        <v>0</v>
      </c>
      <c r="CU40" s="44">
        <f t="shared" si="40"/>
        <v>0</v>
      </c>
      <c r="CV40" s="44">
        <f t="shared" si="41"/>
        <v>0</v>
      </c>
      <c r="CW40" s="44">
        <f t="shared" si="42"/>
        <v>0</v>
      </c>
      <c r="CX40" s="44">
        <f t="shared" si="43"/>
        <v>0</v>
      </c>
      <c r="CY40" s="44">
        <f t="shared" si="44"/>
        <v>0</v>
      </c>
      <c r="CZ40" s="44">
        <f t="shared" si="45"/>
        <v>0</v>
      </c>
      <c r="DA40" s="44">
        <f t="shared" si="46"/>
        <v>0</v>
      </c>
      <c r="DB40" s="44">
        <f t="shared" si="47"/>
        <v>0</v>
      </c>
      <c r="DC40" s="44">
        <f t="shared" si="48"/>
        <v>0</v>
      </c>
      <c r="DD40" s="44">
        <f t="shared" si="49"/>
        <v>0</v>
      </c>
      <c r="DE40" s="44">
        <f t="shared" si="50"/>
        <v>0</v>
      </c>
      <c r="DF40" s="44"/>
      <c r="DG40" s="44" t="str">
        <f t="shared" si="59"/>
        <v/>
      </c>
      <c r="DH40" s="44" t="str">
        <f t="shared" si="59"/>
        <v/>
      </c>
      <c r="DI40" s="44" t="str">
        <f t="shared" si="59"/>
        <v/>
      </c>
      <c r="DJ40" s="44" t="str">
        <f t="shared" si="59"/>
        <v/>
      </c>
      <c r="DK40" s="44" t="str">
        <f t="shared" si="59"/>
        <v/>
      </c>
      <c r="DL40" s="44" t="str">
        <f t="shared" si="59"/>
        <v/>
      </c>
      <c r="DM40" s="44" t="str">
        <f t="shared" si="59"/>
        <v/>
      </c>
      <c r="DN40" s="44" t="str">
        <f t="shared" si="59"/>
        <v/>
      </c>
      <c r="DO40" s="44" t="str">
        <f t="shared" si="59"/>
        <v/>
      </c>
      <c r="DP40" s="44" t="str">
        <f t="shared" si="59"/>
        <v/>
      </c>
      <c r="DQ40" s="44" t="str">
        <f t="shared" si="59"/>
        <v/>
      </c>
      <c r="DR40" s="44" t="str">
        <f t="shared" si="59"/>
        <v/>
      </c>
      <c r="DS40" s="44" t="str">
        <f t="shared" si="59"/>
        <v/>
      </c>
      <c r="DT40" s="44" t="str">
        <f t="shared" si="59"/>
        <v/>
      </c>
      <c r="DU40" s="44" t="str">
        <f t="shared" si="59"/>
        <v/>
      </c>
      <c r="DV40" s="44" t="str">
        <f t="shared" si="59"/>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60"/>
        <v/>
      </c>
      <c r="EH40" s="44" t="str">
        <f t="shared" si="60"/>
        <v/>
      </c>
      <c r="EI40" s="44" t="str">
        <f t="shared" si="60"/>
        <v/>
      </c>
      <c r="EJ40" s="44" t="str">
        <f t="shared" si="60"/>
        <v/>
      </c>
      <c r="EK40" s="44" t="str">
        <f t="shared" si="60"/>
        <v/>
      </c>
      <c r="EL40" s="44" t="str">
        <f t="shared" si="60"/>
        <v/>
      </c>
      <c r="EM40" s="44" t="str">
        <f t="shared" si="60"/>
        <v/>
      </c>
      <c r="EN40" s="44" t="str">
        <f t="shared" si="60"/>
        <v/>
      </c>
      <c r="EO40" s="44" t="str">
        <f t="shared" si="60"/>
        <v/>
      </c>
      <c r="EP40" s="44" t="str">
        <f t="shared" si="60"/>
        <v/>
      </c>
      <c r="EQ40" s="44" t="str">
        <f t="shared" si="60"/>
        <v/>
      </c>
      <c r="ER40" s="44" t="str">
        <f t="shared" si="60"/>
        <v/>
      </c>
      <c r="ES40" s="44" t="str">
        <f t="shared" si="60"/>
        <v/>
      </c>
      <c r="ET40" s="44" t="str">
        <f t="shared" si="60"/>
        <v/>
      </c>
      <c r="EU40" s="44" t="str">
        <f t="shared" si="60"/>
        <v/>
      </c>
      <c r="EV40" s="44" t="str">
        <f t="shared" si="60"/>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5"/>
        <v xml:space="preserve">0 menunjukkan pemahaman dalam </v>
      </c>
      <c r="FH40" s="44"/>
      <c r="FI40" s="44"/>
      <c r="FJ40" s="44" t="str">
        <f t="shared" si="56"/>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ht="27.6"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7"/>
        <v xml:space="preserve">0 menunjukkan pemahaman dalam </v>
      </c>
      <c r="BD41" s="150" t="str">
        <f t="shared" si="58"/>
        <v xml:space="preserve">0 membutuhkan bimbingan dalam </v>
      </c>
      <c r="BE41" s="35"/>
      <c r="BF41" s="44"/>
      <c r="BG41" s="44">
        <f t="shared" si="1"/>
        <v>0</v>
      </c>
      <c r="BH41" s="44">
        <f t="shared" si="2"/>
        <v>0</v>
      </c>
      <c r="BI41" s="44">
        <f t="shared" si="3"/>
        <v>0</v>
      </c>
      <c r="BJ41" s="44">
        <f t="shared" si="4"/>
        <v>0</v>
      </c>
      <c r="BK41" s="44">
        <f t="shared" si="5"/>
        <v>0</v>
      </c>
      <c r="BL41" s="44">
        <f t="shared" si="6"/>
        <v>0</v>
      </c>
      <c r="BM41" s="44">
        <f t="shared" si="7"/>
        <v>0</v>
      </c>
      <c r="BN41" s="44">
        <f t="shared" si="8"/>
        <v>0</v>
      </c>
      <c r="BO41" s="44">
        <f t="shared" si="9"/>
        <v>0</v>
      </c>
      <c r="BP41" s="44">
        <f t="shared" si="10"/>
        <v>0</v>
      </c>
      <c r="BQ41" s="44">
        <f t="shared" si="11"/>
        <v>0</v>
      </c>
      <c r="BR41" s="44">
        <f t="shared" si="12"/>
        <v>0</v>
      </c>
      <c r="BS41" s="44">
        <f t="shared" si="13"/>
        <v>0</v>
      </c>
      <c r="BT41" s="44">
        <f t="shared" si="14"/>
        <v>0</v>
      </c>
      <c r="BU41" s="44">
        <f t="shared" si="15"/>
        <v>0</v>
      </c>
      <c r="BV41" s="44">
        <f t="shared" si="16"/>
        <v>0</v>
      </c>
      <c r="BW41" s="44">
        <f t="shared" si="17"/>
        <v>0</v>
      </c>
      <c r="BX41" s="44">
        <f t="shared" si="18"/>
        <v>0</v>
      </c>
      <c r="BY41" s="44">
        <f t="shared" si="19"/>
        <v>0</v>
      </c>
      <c r="BZ41" s="44">
        <f t="shared" si="20"/>
        <v>0</v>
      </c>
      <c r="CA41" s="44">
        <f t="shared" si="21"/>
        <v>0</v>
      </c>
      <c r="CB41" s="44">
        <f t="shared" si="22"/>
        <v>0</v>
      </c>
      <c r="CC41" s="44">
        <f t="shared" si="23"/>
        <v>0</v>
      </c>
      <c r="CD41" s="44">
        <f t="shared" si="24"/>
        <v>0</v>
      </c>
      <c r="CE41" s="44">
        <f t="shared" si="25"/>
        <v>0</v>
      </c>
      <c r="CF41" s="44"/>
      <c r="CG41" s="44">
        <f t="shared" si="26"/>
        <v>0</v>
      </c>
      <c r="CH41" s="44">
        <f t="shared" si="27"/>
        <v>0</v>
      </c>
      <c r="CI41" s="44">
        <f t="shared" si="28"/>
        <v>0</v>
      </c>
      <c r="CJ41" s="44">
        <f t="shared" si="29"/>
        <v>0</v>
      </c>
      <c r="CK41" s="44">
        <f t="shared" si="30"/>
        <v>0</v>
      </c>
      <c r="CL41" s="44">
        <f t="shared" si="31"/>
        <v>0</v>
      </c>
      <c r="CM41" s="44">
        <f t="shared" si="32"/>
        <v>0</v>
      </c>
      <c r="CN41" s="44">
        <f t="shared" si="33"/>
        <v>0</v>
      </c>
      <c r="CO41" s="44">
        <f t="shared" si="34"/>
        <v>0</v>
      </c>
      <c r="CP41" s="44">
        <f t="shared" si="35"/>
        <v>0</v>
      </c>
      <c r="CQ41" s="44">
        <f t="shared" si="36"/>
        <v>0</v>
      </c>
      <c r="CR41" s="44">
        <f t="shared" si="37"/>
        <v>0</v>
      </c>
      <c r="CS41" s="44">
        <f t="shared" si="38"/>
        <v>0</v>
      </c>
      <c r="CT41" s="44">
        <f t="shared" si="39"/>
        <v>0</v>
      </c>
      <c r="CU41" s="44">
        <f t="shared" si="40"/>
        <v>0</v>
      </c>
      <c r="CV41" s="44">
        <f t="shared" si="41"/>
        <v>0</v>
      </c>
      <c r="CW41" s="44">
        <f t="shared" si="42"/>
        <v>0</v>
      </c>
      <c r="CX41" s="44">
        <f t="shared" si="43"/>
        <v>0</v>
      </c>
      <c r="CY41" s="44">
        <f t="shared" si="44"/>
        <v>0</v>
      </c>
      <c r="CZ41" s="44">
        <f t="shared" si="45"/>
        <v>0</v>
      </c>
      <c r="DA41" s="44">
        <f t="shared" si="46"/>
        <v>0</v>
      </c>
      <c r="DB41" s="44">
        <f t="shared" si="47"/>
        <v>0</v>
      </c>
      <c r="DC41" s="44">
        <f t="shared" si="48"/>
        <v>0</v>
      </c>
      <c r="DD41" s="44">
        <f t="shared" si="49"/>
        <v>0</v>
      </c>
      <c r="DE41" s="44">
        <f t="shared" si="50"/>
        <v>0</v>
      </c>
      <c r="DF41" s="44"/>
      <c r="DG41" s="44" t="str">
        <f t="shared" si="59"/>
        <v/>
      </c>
      <c r="DH41" s="44" t="str">
        <f t="shared" si="59"/>
        <v/>
      </c>
      <c r="DI41" s="44" t="str">
        <f t="shared" si="59"/>
        <v/>
      </c>
      <c r="DJ41" s="44" t="str">
        <f t="shared" si="59"/>
        <v/>
      </c>
      <c r="DK41" s="44" t="str">
        <f t="shared" si="59"/>
        <v/>
      </c>
      <c r="DL41" s="44" t="str">
        <f t="shared" si="59"/>
        <v/>
      </c>
      <c r="DM41" s="44" t="str">
        <f t="shared" si="59"/>
        <v/>
      </c>
      <c r="DN41" s="44" t="str">
        <f t="shared" si="59"/>
        <v/>
      </c>
      <c r="DO41" s="44" t="str">
        <f t="shared" si="59"/>
        <v/>
      </c>
      <c r="DP41" s="44" t="str">
        <f t="shared" si="59"/>
        <v/>
      </c>
      <c r="DQ41" s="44" t="str">
        <f t="shared" si="59"/>
        <v/>
      </c>
      <c r="DR41" s="44" t="str">
        <f t="shared" si="59"/>
        <v/>
      </c>
      <c r="DS41" s="44" t="str">
        <f t="shared" si="59"/>
        <v/>
      </c>
      <c r="DT41" s="44" t="str">
        <f t="shared" si="59"/>
        <v/>
      </c>
      <c r="DU41" s="44" t="str">
        <f t="shared" si="59"/>
        <v/>
      </c>
      <c r="DV41" s="44" t="str">
        <f t="shared" si="59"/>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60"/>
        <v/>
      </c>
      <c r="EH41" s="44" t="str">
        <f t="shared" si="60"/>
        <v/>
      </c>
      <c r="EI41" s="44" t="str">
        <f t="shared" si="60"/>
        <v/>
      </c>
      <c r="EJ41" s="44" t="str">
        <f t="shared" si="60"/>
        <v/>
      </c>
      <c r="EK41" s="44" t="str">
        <f t="shared" si="60"/>
        <v/>
      </c>
      <c r="EL41" s="44" t="str">
        <f t="shared" si="60"/>
        <v/>
      </c>
      <c r="EM41" s="44" t="str">
        <f t="shared" si="60"/>
        <v/>
      </c>
      <c r="EN41" s="44" t="str">
        <f t="shared" si="60"/>
        <v/>
      </c>
      <c r="EO41" s="44" t="str">
        <f t="shared" si="60"/>
        <v/>
      </c>
      <c r="EP41" s="44" t="str">
        <f t="shared" si="60"/>
        <v/>
      </c>
      <c r="EQ41" s="44" t="str">
        <f t="shared" si="60"/>
        <v/>
      </c>
      <c r="ER41" s="44" t="str">
        <f t="shared" si="60"/>
        <v/>
      </c>
      <c r="ES41" s="44" t="str">
        <f t="shared" si="60"/>
        <v/>
      </c>
      <c r="ET41" s="44" t="str">
        <f t="shared" si="60"/>
        <v/>
      </c>
      <c r="EU41" s="44" t="str">
        <f t="shared" si="60"/>
        <v/>
      </c>
      <c r="EV41" s="44" t="str">
        <f t="shared" si="60"/>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5"/>
        <v xml:space="preserve">0 menunjukkan pemahaman dalam </v>
      </c>
      <c r="FH41" s="44"/>
      <c r="FI41" s="44"/>
      <c r="FJ41" s="44" t="str">
        <f t="shared" si="56"/>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ht="27.6"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7"/>
        <v xml:space="preserve">0 menunjukkan pemahaman dalam </v>
      </c>
      <c r="BD42" s="150" t="str">
        <f t="shared" si="58"/>
        <v xml:space="preserve">0 membutuhkan bimbingan dalam </v>
      </c>
      <c r="BE42" s="35"/>
      <c r="BF42" s="44"/>
      <c r="BG42" s="44">
        <f t="shared" si="1"/>
        <v>0</v>
      </c>
      <c r="BH42" s="44">
        <f t="shared" si="2"/>
        <v>0</v>
      </c>
      <c r="BI42" s="44">
        <f t="shared" si="3"/>
        <v>0</v>
      </c>
      <c r="BJ42" s="44">
        <f t="shared" si="4"/>
        <v>0</v>
      </c>
      <c r="BK42" s="44">
        <f t="shared" si="5"/>
        <v>0</v>
      </c>
      <c r="BL42" s="44">
        <f t="shared" si="6"/>
        <v>0</v>
      </c>
      <c r="BM42" s="44">
        <f t="shared" si="7"/>
        <v>0</v>
      </c>
      <c r="BN42" s="44">
        <f t="shared" si="8"/>
        <v>0</v>
      </c>
      <c r="BO42" s="44">
        <f t="shared" si="9"/>
        <v>0</v>
      </c>
      <c r="BP42" s="44">
        <f t="shared" si="10"/>
        <v>0</v>
      </c>
      <c r="BQ42" s="44">
        <f t="shared" si="11"/>
        <v>0</v>
      </c>
      <c r="BR42" s="44">
        <f t="shared" si="12"/>
        <v>0</v>
      </c>
      <c r="BS42" s="44">
        <f t="shared" si="13"/>
        <v>0</v>
      </c>
      <c r="BT42" s="44">
        <f t="shared" si="14"/>
        <v>0</v>
      </c>
      <c r="BU42" s="44">
        <f t="shared" si="15"/>
        <v>0</v>
      </c>
      <c r="BV42" s="44">
        <f t="shared" si="16"/>
        <v>0</v>
      </c>
      <c r="BW42" s="44">
        <f t="shared" si="17"/>
        <v>0</v>
      </c>
      <c r="BX42" s="44">
        <f t="shared" si="18"/>
        <v>0</v>
      </c>
      <c r="BY42" s="44">
        <f t="shared" si="19"/>
        <v>0</v>
      </c>
      <c r="BZ42" s="44">
        <f t="shared" si="20"/>
        <v>0</v>
      </c>
      <c r="CA42" s="44">
        <f t="shared" si="21"/>
        <v>0</v>
      </c>
      <c r="CB42" s="44">
        <f t="shared" si="22"/>
        <v>0</v>
      </c>
      <c r="CC42" s="44">
        <f t="shared" si="23"/>
        <v>0</v>
      </c>
      <c r="CD42" s="44">
        <f t="shared" si="24"/>
        <v>0</v>
      </c>
      <c r="CE42" s="44">
        <f t="shared" si="25"/>
        <v>0</v>
      </c>
      <c r="CF42" s="44"/>
      <c r="CG42" s="44">
        <f t="shared" si="26"/>
        <v>0</v>
      </c>
      <c r="CH42" s="44">
        <f t="shared" si="27"/>
        <v>0</v>
      </c>
      <c r="CI42" s="44">
        <f t="shared" si="28"/>
        <v>0</v>
      </c>
      <c r="CJ42" s="44">
        <f t="shared" si="29"/>
        <v>0</v>
      </c>
      <c r="CK42" s="44">
        <f t="shared" si="30"/>
        <v>0</v>
      </c>
      <c r="CL42" s="44">
        <f t="shared" si="31"/>
        <v>0</v>
      </c>
      <c r="CM42" s="44">
        <f t="shared" si="32"/>
        <v>0</v>
      </c>
      <c r="CN42" s="44">
        <f t="shared" si="33"/>
        <v>0</v>
      </c>
      <c r="CO42" s="44">
        <f t="shared" si="34"/>
        <v>0</v>
      </c>
      <c r="CP42" s="44">
        <f t="shared" si="35"/>
        <v>0</v>
      </c>
      <c r="CQ42" s="44">
        <f t="shared" si="36"/>
        <v>0</v>
      </c>
      <c r="CR42" s="44">
        <f t="shared" si="37"/>
        <v>0</v>
      </c>
      <c r="CS42" s="44">
        <f t="shared" si="38"/>
        <v>0</v>
      </c>
      <c r="CT42" s="44">
        <f t="shared" si="39"/>
        <v>0</v>
      </c>
      <c r="CU42" s="44">
        <f t="shared" si="40"/>
        <v>0</v>
      </c>
      <c r="CV42" s="44">
        <f t="shared" si="41"/>
        <v>0</v>
      </c>
      <c r="CW42" s="44">
        <f t="shared" si="42"/>
        <v>0</v>
      </c>
      <c r="CX42" s="44">
        <f t="shared" si="43"/>
        <v>0</v>
      </c>
      <c r="CY42" s="44">
        <f t="shared" si="44"/>
        <v>0</v>
      </c>
      <c r="CZ42" s="44">
        <f t="shared" si="45"/>
        <v>0</v>
      </c>
      <c r="DA42" s="44">
        <f t="shared" si="46"/>
        <v>0</v>
      </c>
      <c r="DB42" s="44">
        <f t="shared" si="47"/>
        <v>0</v>
      </c>
      <c r="DC42" s="44">
        <f t="shared" si="48"/>
        <v>0</v>
      </c>
      <c r="DD42" s="44">
        <f t="shared" si="49"/>
        <v>0</v>
      </c>
      <c r="DE42" s="44">
        <f t="shared" si="50"/>
        <v>0</v>
      </c>
      <c r="DF42" s="44"/>
      <c r="DG42" s="44" t="str">
        <f t="shared" si="59"/>
        <v/>
      </c>
      <c r="DH42" s="44" t="str">
        <f t="shared" si="59"/>
        <v/>
      </c>
      <c r="DI42" s="44" t="str">
        <f t="shared" si="59"/>
        <v/>
      </c>
      <c r="DJ42" s="44" t="str">
        <f t="shared" si="59"/>
        <v/>
      </c>
      <c r="DK42" s="44" t="str">
        <f t="shared" si="59"/>
        <v/>
      </c>
      <c r="DL42" s="44" t="str">
        <f t="shared" si="59"/>
        <v/>
      </c>
      <c r="DM42" s="44" t="str">
        <f t="shared" si="59"/>
        <v/>
      </c>
      <c r="DN42" s="44" t="str">
        <f t="shared" si="59"/>
        <v/>
      </c>
      <c r="DO42" s="44" t="str">
        <f t="shared" si="59"/>
        <v/>
      </c>
      <c r="DP42" s="44" t="str">
        <f t="shared" si="59"/>
        <v/>
      </c>
      <c r="DQ42" s="44" t="str">
        <f t="shared" si="59"/>
        <v/>
      </c>
      <c r="DR42" s="44" t="str">
        <f t="shared" si="59"/>
        <v/>
      </c>
      <c r="DS42" s="44" t="str">
        <f t="shared" si="59"/>
        <v/>
      </c>
      <c r="DT42" s="44" t="str">
        <f t="shared" si="59"/>
        <v/>
      </c>
      <c r="DU42" s="44" t="str">
        <f t="shared" si="59"/>
        <v/>
      </c>
      <c r="DV42" s="44" t="str">
        <f t="shared" si="59"/>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60"/>
        <v/>
      </c>
      <c r="EH42" s="44" t="str">
        <f t="shared" si="60"/>
        <v/>
      </c>
      <c r="EI42" s="44" t="str">
        <f t="shared" si="60"/>
        <v/>
      </c>
      <c r="EJ42" s="44" t="str">
        <f t="shared" si="60"/>
        <v/>
      </c>
      <c r="EK42" s="44" t="str">
        <f t="shared" si="60"/>
        <v/>
      </c>
      <c r="EL42" s="44" t="str">
        <f t="shared" si="60"/>
        <v/>
      </c>
      <c r="EM42" s="44" t="str">
        <f t="shared" si="60"/>
        <v/>
      </c>
      <c r="EN42" s="44" t="str">
        <f t="shared" si="60"/>
        <v/>
      </c>
      <c r="EO42" s="44" t="str">
        <f t="shared" si="60"/>
        <v/>
      </c>
      <c r="EP42" s="44" t="str">
        <f t="shared" si="60"/>
        <v/>
      </c>
      <c r="EQ42" s="44" t="str">
        <f t="shared" si="60"/>
        <v/>
      </c>
      <c r="ER42" s="44" t="str">
        <f t="shared" si="60"/>
        <v/>
      </c>
      <c r="ES42" s="44" t="str">
        <f t="shared" si="60"/>
        <v/>
      </c>
      <c r="ET42" s="44" t="str">
        <f t="shared" si="60"/>
        <v/>
      </c>
      <c r="EU42" s="44" t="str">
        <f t="shared" si="60"/>
        <v/>
      </c>
      <c r="EV42" s="44" t="str">
        <f t="shared" si="60"/>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5"/>
        <v xml:space="preserve">0 menunjukkan pemahaman dalam </v>
      </c>
      <c r="FH42" s="44"/>
      <c r="FI42" s="44"/>
      <c r="FJ42" s="44" t="str">
        <f t="shared" si="56"/>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ht="27.6"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7"/>
        <v xml:space="preserve">0 menunjukkan pemahaman dalam </v>
      </c>
      <c r="BD43" s="150" t="str">
        <f t="shared" si="58"/>
        <v xml:space="preserve">0 membutuhkan bimbingan dalam </v>
      </c>
      <c r="BE43" s="35"/>
      <c r="BF43" s="44"/>
      <c r="BG43" s="44">
        <f t="shared" si="1"/>
        <v>0</v>
      </c>
      <c r="BH43" s="44">
        <f t="shared" si="2"/>
        <v>0</v>
      </c>
      <c r="BI43" s="44">
        <f t="shared" si="3"/>
        <v>0</v>
      </c>
      <c r="BJ43" s="44">
        <f t="shared" si="4"/>
        <v>0</v>
      </c>
      <c r="BK43" s="44">
        <f t="shared" si="5"/>
        <v>0</v>
      </c>
      <c r="BL43" s="44">
        <f t="shared" si="6"/>
        <v>0</v>
      </c>
      <c r="BM43" s="44">
        <f t="shared" si="7"/>
        <v>0</v>
      </c>
      <c r="BN43" s="44">
        <f t="shared" si="8"/>
        <v>0</v>
      </c>
      <c r="BO43" s="44">
        <f t="shared" si="9"/>
        <v>0</v>
      </c>
      <c r="BP43" s="44">
        <f t="shared" si="10"/>
        <v>0</v>
      </c>
      <c r="BQ43" s="44">
        <f t="shared" si="11"/>
        <v>0</v>
      </c>
      <c r="BR43" s="44">
        <f t="shared" si="12"/>
        <v>0</v>
      </c>
      <c r="BS43" s="44">
        <f t="shared" si="13"/>
        <v>0</v>
      </c>
      <c r="BT43" s="44">
        <f t="shared" si="14"/>
        <v>0</v>
      </c>
      <c r="BU43" s="44">
        <f t="shared" si="15"/>
        <v>0</v>
      </c>
      <c r="BV43" s="44">
        <f t="shared" si="16"/>
        <v>0</v>
      </c>
      <c r="BW43" s="44">
        <f t="shared" si="17"/>
        <v>0</v>
      </c>
      <c r="BX43" s="44">
        <f t="shared" si="18"/>
        <v>0</v>
      </c>
      <c r="BY43" s="44">
        <f t="shared" si="19"/>
        <v>0</v>
      </c>
      <c r="BZ43" s="44">
        <f t="shared" si="20"/>
        <v>0</v>
      </c>
      <c r="CA43" s="44">
        <f t="shared" si="21"/>
        <v>0</v>
      </c>
      <c r="CB43" s="44">
        <f t="shared" si="22"/>
        <v>0</v>
      </c>
      <c r="CC43" s="44">
        <f t="shared" si="23"/>
        <v>0</v>
      </c>
      <c r="CD43" s="44">
        <f t="shared" si="24"/>
        <v>0</v>
      </c>
      <c r="CE43" s="44">
        <f t="shared" si="25"/>
        <v>0</v>
      </c>
      <c r="CF43" s="44"/>
      <c r="CG43" s="44">
        <f t="shared" si="26"/>
        <v>0</v>
      </c>
      <c r="CH43" s="44">
        <f t="shared" si="27"/>
        <v>0</v>
      </c>
      <c r="CI43" s="44">
        <f t="shared" si="28"/>
        <v>0</v>
      </c>
      <c r="CJ43" s="44">
        <f t="shared" si="29"/>
        <v>0</v>
      </c>
      <c r="CK43" s="44">
        <f t="shared" si="30"/>
        <v>0</v>
      </c>
      <c r="CL43" s="44">
        <f t="shared" si="31"/>
        <v>0</v>
      </c>
      <c r="CM43" s="44">
        <f t="shared" si="32"/>
        <v>0</v>
      </c>
      <c r="CN43" s="44">
        <f t="shared" si="33"/>
        <v>0</v>
      </c>
      <c r="CO43" s="44">
        <f t="shared" si="34"/>
        <v>0</v>
      </c>
      <c r="CP43" s="44">
        <f t="shared" si="35"/>
        <v>0</v>
      </c>
      <c r="CQ43" s="44">
        <f t="shared" si="36"/>
        <v>0</v>
      </c>
      <c r="CR43" s="44">
        <f t="shared" si="37"/>
        <v>0</v>
      </c>
      <c r="CS43" s="44">
        <f t="shared" si="38"/>
        <v>0</v>
      </c>
      <c r="CT43" s="44">
        <f t="shared" si="39"/>
        <v>0</v>
      </c>
      <c r="CU43" s="44">
        <f t="shared" si="40"/>
        <v>0</v>
      </c>
      <c r="CV43" s="44">
        <f t="shared" si="41"/>
        <v>0</v>
      </c>
      <c r="CW43" s="44">
        <f t="shared" si="42"/>
        <v>0</v>
      </c>
      <c r="CX43" s="44">
        <f t="shared" si="43"/>
        <v>0</v>
      </c>
      <c r="CY43" s="44">
        <f t="shared" si="44"/>
        <v>0</v>
      </c>
      <c r="CZ43" s="44">
        <f t="shared" si="45"/>
        <v>0</v>
      </c>
      <c r="DA43" s="44">
        <f t="shared" si="46"/>
        <v>0</v>
      </c>
      <c r="DB43" s="44">
        <f t="shared" si="47"/>
        <v>0</v>
      </c>
      <c r="DC43" s="44">
        <f t="shared" si="48"/>
        <v>0</v>
      </c>
      <c r="DD43" s="44">
        <f t="shared" si="49"/>
        <v>0</v>
      </c>
      <c r="DE43" s="44">
        <f t="shared" si="50"/>
        <v>0</v>
      </c>
      <c r="DF43" s="44"/>
      <c r="DG43" s="44" t="str">
        <f t="shared" si="59"/>
        <v/>
      </c>
      <c r="DH43" s="44" t="str">
        <f t="shared" si="59"/>
        <v/>
      </c>
      <c r="DI43" s="44" t="str">
        <f t="shared" si="59"/>
        <v/>
      </c>
      <c r="DJ43" s="44" t="str">
        <f t="shared" si="59"/>
        <v/>
      </c>
      <c r="DK43" s="44" t="str">
        <f t="shared" si="59"/>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60"/>
        <v/>
      </c>
      <c r="EH43" s="44" t="str">
        <f t="shared" si="60"/>
        <v/>
      </c>
      <c r="EI43" s="44" t="str">
        <f t="shared" si="60"/>
        <v/>
      </c>
      <c r="EJ43" s="44" t="str">
        <f t="shared" si="60"/>
        <v/>
      </c>
      <c r="EK43" s="44" t="str">
        <f t="shared" si="60"/>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5"/>
        <v xml:space="preserve">0 menunjukkan pemahaman dalam </v>
      </c>
      <c r="FH43" s="44"/>
      <c r="FI43" s="44"/>
      <c r="FJ43" s="44" t="str">
        <f t="shared" si="56"/>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ht="27.6"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7"/>
        <v xml:space="preserve">0 menunjukkan pemahaman dalam </v>
      </c>
      <c r="BD44" s="150" t="str">
        <f t="shared" si="58"/>
        <v xml:space="preserve">0 membutuhkan bimbingan dalam </v>
      </c>
      <c r="BE44" s="35"/>
      <c r="BF44" s="44"/>
      <c r="BG44" s="44">
        <f t="shared" si="1"/>
        <v>0</v>
      </c>
      <c r="BH44" s="44">
        <f t="shared" si="2"/>
        <v>0</v>
      </c>
      <c r="BI44" s="44">
        <f t="shared" si="3"/>
        <v>0</v>
      </c>
      <c r="BJ44" s="44">
        <f t="shared" si="4"/>
        <v>0</v>
      </c>
      <c r="BK44" s="44">
        <f t="shared" si="5"/>
        <v>0</v>
      </c>
      <c r="BL44" s="44">
        <f t="shared" si="6"/>
        <v>0</v>
      </c>
      <c r="BM44" s="44">
        <f t="shared" si="7"/>
        <v>0</v>
      </c>
      <c r="BN44" s="44">
        <f t="shared" si="8"/>
        <v>0</v>
      </c>
      <c r="BO44" s="44">
        <f t="shared" si="9"/>
        <v>0</v>
      </c>
      <c r="BP44" s="44">
        <f t="shared" si="10"/>
        <v>0</v>
      </c>
      <c r="BQ44" s="44">
        <f t="shared" si="11"/>
        <v>0</v>
      </c>
      <c r="BR44" s="44">
        <f t="shared" si="12"/>
        <v>0</v>
      </c>
      <c r="BS44" s="44">
        <f t="shared" si="13"/>
        <v>0</v>
      </c>
      <c r="BT44" s="44">
        <f t="shared" si="14"/>
        <v>0</v>
      </c>
      <c r="BU44" s="44">
        <f t="shared" si="15"/>
        <v>0</v>
      </c>
      <c r="BV44" s="44">
        <f t="shared" si="16"/>
        <v>0</v>
      </c>
      <c r="BW44" s="44">
        <f t="shared" si="17"/>
        <v>0</v>
      </c>
      <c r="BX44" s="44">
        <f t="shared" si="18"/>
        <v>0</v>
      </c>
      <c r="BY44" s="44">
        <f t="shared" si="19"/>
        <v>0</v>
      </c>
      <c r="BZ44" s="44">
        <f t="shared" si="20"/>
        <v>0</v>
      </c>
      <c r="CA44" s="44">
        <f t="shared" si="21"/>
        <v>0</v>
      </c>
      <c r="CB44" s="44">
        <f t="shared" si="22"/>
        <v>0</v>
      </c>
      <c r="CC44" s="44">
        <f t="shared" si="23"/>
        <v>0</v>
      </c>
      <c r="CD44" s="44">
        <f t="shared" si="24"/>
        <v>0</v>
      </c>
      <c r="CE44" s="44">
        <f t="shared" si="25"/>
        <v>0</v>
      </c>
      <c r="CF44" s="44"/>
      <c r="CG44" s="44">
        <f t="shared" si="26"/>
        <v>0</v>
      </c>
      <c r="CH44" s="44">
        <f t="shared" si="27"/>
        <v>0</v>
      </c>
      <c r="CI44" s="44">
        <f t="shared" si="28"/>
        <v>0</v>
      </c>
      <c r="CJ44" s="44">
        <f t="shared" si="29"/>
        <v>0</v>
      </c>
      <c r="CK44" s="44">
        <f t="shared" si="30"/>
        <v>0</v>
      </c>
      <c r="CL44" s="44">
        <f t="shared" si="31"/>
        <v>0</v>
      </c>
      <c r="CM44" s="44">
        <f t="shared" si="32"/>
        <v>0</v>
      </c>
      <c r="CN44" s="44">
        <f t="shared" si="33"/>
        <v>0</v>
      </c>
      <c r="CO44" s="44">
        <f t="shared" si="34"/>
        <v>0</v>
      </c>
      <c r="CP44" s="44">
        <f t="shared" si="35"/>
        <v>0</v>
      </c>
      <c r="CQ44" s="44">
        <f t="shared" si="36"/>
        <v>0</v>
      </c>
      <c r="CR44" s="44">
        <f t="shared" si="37"/>
        <v>0</v>
      </c>
      <c r="CS44" s="44">
        <f t="shared" si="38"/>
        <v>0</v>
      </c>
      <c r="CT44" s="44">
        <f t="shared" si="39"/>
        <v>0</v>
      </c>
      <c r="CU44" s="44">
        <f t="shared" si="40"/>
        <v>0</v>
      </c>
      <c r="CV44" s="44">
        <f t="shared" si="41"/>
        <v>0</v>
      </c>
      <c r="CW44" s="44">
        <f t="shared" si="42"/>
        <v>0</v>
      </c>
      <c r="CX44" s="44">
        <f t="shared" si="43"/>
        <v>0</v>
      </c>
      <c r="CY44" s="44">
        <f t="shared" si="44"/>
        <v>0</v>
      </c>
      <c r="CZ44" s="44">
        <f t="shared" si="45"/>
        <v>0</v>
      </c>
      <c r="DA44" s="44">
        <f t="shared" si="46"/>
        <v>0</v>
      </c>
      <c r="DB44" s="44">
        <f t="shared" si="47"/>
        <v>0</v>
      </c>
      <c r="DC44" s="44">
        <f t="shared" si="48"/>
        <v>0</v>
      </c>
      <c r="DD44" s="44">
        <f t="shared" si="49"/>
        <v>0</v>
      </c>
      <c r="DE44" s="44">
        <f t="shared" si="50"/>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5"/>
        <v xml:space="preserve">0 menunjukkan pemahaman dalam </v>
      </c>
      <c r="FH44" s="44"/>
      <c r="FI44" s="44"/>
      <c r="FJ44" s="44" t="str">
        <f t="shared" si="56"/>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ht="27.6"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7"/>
        <v xml:space="preserve">0 menunjukkan pemahaman dalam </v>
      </c>
      <c r="BD45" s="150" t="str">
        <f t="shared" si="58"/>
        <v xml:space="preserve">0 membutuhkan bimbingan dalam </v>
      </c>
      <c r="BE45" s="35"/>
      <c r="BF45" s="44"/>
      <c r="BG45" s="44">
        <f t="shared" si="1"/>
        <v>0</v>
      </c>
      <c r="BH45" s="44">
        <f t="shared" si="2"/>
        <v>0</v>
      </c>
      <c r="BI45" s="44">
        <f t="shared" si="3"/>
        <v>0</v>
      </c>
      <c r="BJ45" s="44">
        <f t="shared" si="4"/>
        <v>0</v>
      </c>
      <c r="BK45" s="44">
        <f t="shared" si="5"/>
        <v>0</v>
      </c>
      <c r="BL45" s="44">
        <f t="shared" si="6"/>
        <v>0</v>
      </c>
      <c r="BM45" s="44">
        <f t="shared" si="7"/>
        <v>0</v>
      </c>
      <c r="BN45" s="44">
        <f t="shared" si="8"/>
        <v>0</v>
      </c>
      <c r="BO45" s="44">
        <f t="shared" si="9"/>
        <v>0</v>
      </c>
      <c r="BP45" s="44">
        <f t="shared" si="10"/>
        <v>0</v>
      </c>
      <c r="BQ45" s="44">
        <f t="shared" si="11"/>
        <v>0</v>
      </c>
      <c r="BR45" s="44">
        <f t="shared" si="12"/>
        <v>0</v>
      </c>
      <c r="BS45" s="44">
        <f t="shared" si="13"/>
        <v>0</v>
      </c>
      <c r="BT45" s="44">
        <f t="shared" si="14"/>
        <v>0</v>
      </c>
      <c r="BU45" s="44">
        <f t="shared" si="15"/>
        <v>0</v>
      </c>
      <c r="BV45" s="44">
        <f t="shared" si="16"/>
        <v>0</v>
      </c>
      <c r="BW45" s="44">
        <f t="shared" si="17"/>
        <v>0</v>
      </c>
      <c r="BX45" s="44">
        <f t="shared" si="18"/>
        <v>0</v>
      </c>
      <c r="BY45" s="44">
        <f t="shared" si="19"/>
        <v>0</v>
      </c>
      <c r="BZ45" s="44">
        <f t="shared" si="20"/>
        <v>0</v>
      </c>
      <c r="CA45" s="44">
        <f t="shared" si="21"/>
        <v>0</v>
      </c>
      <c r="CB45" s="44">
        <f t="shared" si="22"/>
        <v>0</v>
      </c>
      <c r="CC45" s="44">
        <f t="shared" si="23"/>
        <v>0</v>
      </c>
      <c r="CD45" s="44">
        <f t="shared" si="24"/>
        <v>0</v>
      </c>
      <c r="CE45" s="44">
        <f t="shared" si="25"/>
        <v>0</v>
      </c>
      <c r="CF45" s="44"/>
      <c r="CG45" s="44">
        <f t="shared" si="26"/>
        <v>0</v>
      </c>
      <c r="CH45" s="44">
        <f t="shared" si="27"/>
        <v>0</v>
      </c>
      <c r="CI45" s="44">
        <f t="shared" si="28"/>
        <v>0</v>
      </c>
      <c r="CJ45" s="44">
        <f t="shared" si="29"/>
        <v>0</v>
      </c>
      <c r="CK45" s="44">
        <f t="shared" si="30"/>
        <v>0</v>
      </c>
      <c r="CL45" s="44">
        <f t="shared" si="31"/>
        <v>0</v>
      </c>
      <c r="CM45" s="44">
        <f t="shared" si="32"/>
        <v>0</v>
      </c>
      <c r="CN45" s="44">
        <f t="shared" si="33"/>
        <v>0</v>
      </c>
      <c r="CO45" s="44">
        <f t="shared" si="34"/>
        <v>0</v>
      </c>
      <c r="CP45" s="44">
        <f t="shared" si="35"/>
        <v>0</v>
      </c>
      <c r="CQ45" s="44">
        <f t="shared" si="36"/>
        <v>0</v>
      </c>
      <c r="CR45" s="44">
        <f t="shared" si="37"/>
        <v>0</v>
      </c>
      <c r="CS45" s="44">
        <f t="shared" si="38"/>
        <v>0</v>
      </c>
      <c r="CT45" s="44">
        <f t="shared" si="39"/>
        <v>0</v>
      </c>
      <c r="CU45" s="44">
        <f t="shared" si="40"/>
        <v>0</v>
      </c>
      <c r="CV45" s="44">
        <f t="shared" si="41"/>
        <v>0</v>
      </c>
      <c r="CW45" s="44">
        <f t="shared" si="42"/>
        <v>0</v>
      </c>
      <c r="CX45" s="44">
        <f t="shared" si="43"/>
        <v>0</v>
      </c>
      <c r="CY45" s="44">
        <f t="shared" si="44"/>
        <v>0</v>
      </c>
      <c r="CZ45" s="44">
        <f t="shared" si="45"/>
        <v>0</v>
      </c>
      <c r="DA45" s="44">
        <f t="shared" si="46"/>
        <v>0</v>
      </c>
      <c r="DB45" s="44">
        <f t="shared" si="47"/>
        <v>0</v>
      </c>
      <c r="DC45" s="44">
        <f t="shared" si="48"/>
        <v>0</v>
      </c>
      <c r="DD45" s="44">
        <f t="shared" si="49"/>
        <v>0</v>
      </c>
      <c r="DE45" s="44">
        <f t="shared" si="50"/>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5"/>
        <v xml:space="preserve">0 menunjukkan pemahaman dalam </v>
      </c>
      <c r="FH45" s="44"/>
      <c r="FI45" s="44"/>
      <c r="FJ45" s="44" t="str">
        <f t="shared" si="56"/>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ht="27.6"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7"/>
        <v xml:space="preserve">0 menunjukkan pemahaman dalam </v>
      </c>
      <c r="BD46" s="150" t="str">
        <f t="shared" si="58"/>
        <v xml:space="preserve">0 membutuhkan bimbingan dalam </v>
      </c>
      <c r="BE46" s="35"/>
      <c r="BF46" s="44"/>
      <c r="BG46" s="44">
        <f t="shared" si="1"/>
        <v>0</v>
      </c>
      <c r="BH46" s="44">
        <f t="shared" si="2"/>
        <v>0</v>
      </c>
      <c r="BI46" s="44">
        <f t="shared" si="3"/>
        <v>0</v>
      </c>
      <c r="BJ46" s="44">
        <f t="shared" si="4"/>
        <v>0</v>
      </c>
      <c r="BK46" s="44">
        <f t="shared" si="5"/>
        <v>0</v>
      </c>
      <c r="BL46" s="44">
        <f t="shared" si="6"/>
        <v>0</v>
      </c>
      <c r="BM46" s="44">
        <f t="shared" si="7"/>
        <v>0</v>
      </c>
      <c r="BN46" s="44">
        <f t="shared" si="8"/>
        <v>0</v>
      </c>
      <c r="BO46" s="44">
        <f t="shared" si="9"/>
        <v>0</v>
      </c>
      <c r="BP46" s="44">
        <f t="shared" si="10"/>
        <v>0</v>
      </c>
      <c r="BQ46" s="44">
        <f t="shared" si="11"/>
        <v>0</v>
      </c>
      <c r="BR46" s="44">
        <f t="shared" si="12"/>
        <v>0</v>
      </c>
      <c r="BS46" s="44">
        <f t="shared" si="13"/>
        <v>0</v>
      </c>
      <c r="BT46" s="44">
        <f t="shared" si="14"/>
        <v>0</v>
      </c>
      <c r="BU46" s="44">
        <f t="shared" si="15"/>
        <v>0</v>
      </c>
      <c r="BV46" s="44">
        <f t="shared" si="16"/>
        <v>0</v>
      </c>
      <c r="BW46" s="44">
        <f t="shared" si="17"/>
        <v>0</v>
      </c>
      <c r="BX46" s="44">
        <f t="shared" si="18"/>
        <v>0</v>
      </c>
      <c r="BY46" s="44">
        <f t="shared" si="19"/>
        <v>0</v>
      </c>
      <c r="BZ46" s="44">
        <f t="shared" si="20"/>
        <v>0</v>
      </c>
      <c r="CA46" s="44">
        <f t="shared" si="21"/>
        <v>0</v>
      </c>
      <c r="CB46" s="44">
        <f t="shared" si="22"/>
        <v>0</v>
      </c>
      <c r="CC46" s="44">
        <f t="shared" si="23"/>
        <v>0</v>
      </c>
      <c r="CD46" s="44">
        <f t="shared" si="24"/>
        <v>0</v>
      </c>
      <c r="CE46" s="44">
        <f t="shared" si="25"/>
        <v>0</v>
      </c>
      <c r="CF46" s="44"/>
      <c r="CG46" s="44">
        <f t="shared" si="26"/>
        <v>0</v>
      </c>
      <c r="CH46" s="44">
        <f t="shared" si="27"/>
        <v>0</v>
      </c>
      <c r="CI46" s="44">
        <f t="shared" si="28"/>
        <v>0</v>
      </c>
      <c r="CJ46" s="44">
        <f t="shared" si="29"/>
        <v>0</v>
      </c>
      <c r="CK46" s="44">
        <f t="shared" si="30"/>
        <v>0</v>
      </c>
      <c r="CL46" s="44">
        <f t="shared" si="31"/>
        <v>0</v>
      </c>
      <c r="CM46" s="44">
        <f t="shared" si="32"/>
        <v>0</v>
      </c>
      <c r="CN46" s="44">
        <f t="shared" si="33"/>
        <v>0</v>
      </c>
      <c r="CO46" s="44">
        <f t="shared" si="34"/>
        <v>0</v>
      </c>
      <c r="CP46" s="44">
        <f t="shared" si="35"/>
        <v>0</v>
      </c>
      <c r="CQ46" s="44">
        <f t="shared" si="36"/>
        <v>0</v>
      </c>
      <c r="CR46" s="44">
        <f t="shared" si="37"/>
        <v>0</v>
      </c>
      <c r="CS46" s="44">
        <f t="shared" si="38"/>
        <v>0</v>
      </c>
      <c r="CT46" s="44">
        <f t="shared" si="39"/>
        <v>0</v>
      </c>
      <c r="CU46" s="44">
        <f t="shared" si="40"/>
        <v>0</v>
      </c>
      <c r="CV46" s="44">
        <f t="shared" si="41"/>
        <v>0</v>
      </c>
      <c r="CW46" s="44">
        <f t="shared" si="42"/>
        <v>0</v>
      </c>
      <c r="CX46" s="44">
        <f t="shared" si="43"/>
        <v>0</v>
      </c>
      <c r="CY46" s="44">
        <f t="shared" si="44"/>
        <v>0</v>
      </c>
      <c r="CZ46" s="44">
        <f t="shared" si="45"/>
        <v>0</v>
      </c>
      <c r="DA46" s="44">
        <f t="shared" si="46"/>
        <v>0</v>
      </c>
      <c r="DB46" s="44">
        <f t="shared" si="47"/>
        <v>0</v>
      </c>
      <c r="DC46" s="44">
        <f t="shared" si="48"/>
        <v>0</v>
      </c>
      <c r="DD46" s="44">
        <f t="shared" si="49"/>
        <v>0</v>
      </c>
      <c r="DE46" s="44">
        <f t="shared" si="50"/>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5"/>
        <v xml:space="preserve">0 menunjukkan pemahaman dalam </v>
      </c>
      <c r="FH46" s="44"/>
      <c r="FI46" s="44"/>
      <c r="FJ46" s="44" t="str">
        <f t="shared" si="56"/>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ht="27.6"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7"/>
        <v xml:space="preserve">0 menunjukkan pemahaman dalam </v>
      </c>
      <c r="BD47" s="150" t="str">
        <f t="shared" si="58"/>
        <v xml:space="preserve">0 membutuhkan bimbingan dalam </v>
      </c>
      <c r="BE47" s="35"/>
      <c r="BF47" s="44"/>
      <c r="BG47" s="44">
        <f t="shared" si="1"/>
        <v>0</v>
      </c>
      <c r="BH47" s="44">
        <f t="shared" si="2"/>
        <v>0</v>
      </c>
      <c r="BI47" s="44">
        <f t="shared" si="3"/>
        <v>0</v>
      </c>
      <c r="BJ47" s="44">
        <f t="shared" si="4"/>
        <v>0</v>
      </c>
      <c r="BK47" s="44">
        <f t="shared" si="5"/>
        <v>0</v>
      </c>
      <c r="BL47" s="44">
        <f t="shared" si="6"/>
        <v>0</v>
      </c>
      <c r="BM47" s="44">
        <f t="shared" si="7"/>
        <v>0</v>
      </c>
      <c r="BN47" s="44">
        <f t="shared" si="8"/>
        <v>0</v>
      </c>
      <c r="BO47" s="44">
        <f t="shared" si="9"/>
        <v>0</v>
      </c>
      <c r="BP47" s="44">
        <f t="shared" si="10"/>
        <v>0</v>
      </c>
      <c r="BQ47" s="44">
        <f t="shared" si="11"/>
        <v>0</v>
      </c>
      <c r="BR47" s="44">
        <f t="shared" si="12"/>
        <v>0</v>
      </c>
      <c r="BS47" s="44">
        <f t="shared" si="13"/>
        <v>0</v>
      </c>
      <c r="BT47" s="44">
        <f t="shared" si="14"/>
        <v>0</v>
      </c>
      <c r="BU47" s="44">
        <f t="shared" si="15"/>
        <v>0</v>
      </c>
      <c r="BV47" s="44">
        <f t="shared" si="16"/>
        <v>0</v>
      </c>
      <c r="BW47" s="44">
        <f t="shared" si="17"/>
        <v>0</v>
      </c>
      <c r="BX47" s="44">
        <f t="shared" si="18"/>
        <v>0</v>
      </c>
      <c r="BY47" s="44">
        <f t="shared" si="19"/>
        <v>0</v>
      </c>
      <c r="BZ47" s="44">
        <f t="shared" si="20"/>
        <v>0</v>
      </c>
      <c r="CA47" s="44">
        <f t="shared" si="21"/>
        <v>0</v>
      </c>
      <c r="CB47" s="44">
        <f t="shared" si="22"/>
        <v>0</v>
      </c>
      <c r="CC47" s="44">
        <f t="shared" si="23"/>
        <v>0</v>
      </c>
      <c r="CD47" s="44">
        <f t="shared" si="24"/>
        <v>0</v>
      </c>
      <c r="CE47" s="44">
        <f t="shared" si="25"/>
        <v>0</v>
      </c>
      <c r="CF47" s="44"/>
      <c r="CG47" s="44">
        <f t="shared" si="26"/>
        <v>0</v>
      </c>
      <c r="CH47" s="44">
        <f t="shared" si="27"/>
        <v>0</v>
      </c>
      <c r="CI47" s="44">
        <f t="shared" si="28"/>
        <v>0</v>
      </c>
      <c r="CJ47" s="44">
        <f t="shared" si="29"/>
        <v>0</v>
      </c>
      <c r="CK47" s="44">
        <f t="shared" si="30"/>
        <v>0</v>
      </c>
      <c r="CL47" s="44">
        <f t="shared" si="31"/>
        <v>0</v>
      </c>
      <c r="CM47" s="44">
        <f t="shared" si="32"/>
        <v>0</v>
      </c>
      <c r="CN47" s="44">
        <f t="shared" si="33"/>
        <v>0</v>
      </c>
      <c r="CO47" s="44">
        <f t="shared" si="34"/>
        <v>0</v>
      </c>
      <c r="CP47" s="44">
        <f t="shared" si="35"/>
        <v>0</v>
      </c>
      <c r="CQ47" s="44">
        <f t="shared" si="36"/>
        <v>0</v>
      </c>
      <c r="CR47" s="44">
        <f t="shared" si="37"/>
        <v>0</v>
      </c>
      <c r="CS47" s="44">
        <f t="shared" si="38"/>
        <v>0</v>
      </c>
      <c r="CT47" s="44">
        <f t="shared" si="39"/>
        <v>0</v>
      </c>
      <c r="CU47" s="44">
        <f t="shared" si="40"/>
        <v>0</v>
      </c>
      <c r="CV47" s="44">
        <f t="shared" si="41"/>
        <v>0</v>
      </c>
      <c r="CW47" s="44">
        <f t="shared" si="42"/>
        <v>0</v>
      </c>
      <c r="CX47" s="44">
        <f t="shared" si="43"/>
        <v>0</v>
      </c>
      <c r="CY47" s="44">
        <f t="shared" si="44"/>
        <v>0</v>
      </c>
      <c r="CZ47" s="44">
        <f t="shared" si="45"/>
        <v>0</v>
      </c>
      <c r="DA47" s="44">
        <f t="shared" si="46"/>
        <v>0</v>
      </c>
      <c r="DB47" s="44">
        <f t="shared" si="47"/>
        <v>0</v>
      </c>
      <c r="DC47" s="44">
        <f t="shared" si="48"/>
        <v>0</v>
      </c>
      <c r="DD47" s="44">
        <f t="shared" si="49"/>
        <v>0</v>
      </c>
      <c r="DE47" s="44">
        <f t="shared" si="50"/>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5"/>
        <v xml:space="preserve">0 menunjukkan pemahaman dalam </v>
      </c>
      <c r="FH47" s="44"/>
      <c r="FI47" s="44"/>
      <c r="FJ47" s="44" t="str">
        <f t="shared" si="56"/>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ht="27.6"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7"/>
        <v xml:space="preserve">0 menunjukkan pemahaman dalam </v>
      </c>
      <c r="BD48" s="150" t="str">
        <f t="shared" si="58"/>
        <v xml:space="preserve">0 membutuhkan bimbingan dalam </v>
      </c>
      <c r="BE48" s="35"/>
      <c r="BF48" s="44"/>
      <c r="BG48" s="44">
        <f t="shared" si="1"/>
        <v>0</v>
      </c>
      <c r="BH48" s="44">
        <f t="shared" si="2"/>
        <v>0</v>
      </c>
      <c r="BI48" s="44">
        <f t="shared" si="3"/>
        <v>0</v>
      </c>
      <c r="BJ48" s="44">
        <f t="shared" si="4"/>
        <v>0</v>
      </c>
      <c r="BK48" s="44">
        <f t="shared" si="5"/>
        <v>0</v>
      </c>
      <c r="BL48" s="44">
        <f t="shared" si="6"/>
        <v>0</v>
      </c>
      <c r="BM48" s="44">
        <f t="shared" si="7"/>
        <v>0</v>
      </c>
      <c r="BN48" s="44">
        <f t="shared" si="8"/>
        <v>0</v>
      </c>
      <c r="BO48" s="44">
        <f t="shared" si="9"/>
        <v>0</v>
      </c>
      <c r="BP48" s="44">
        <f t="shared" si="10"/>
        <v>0</v>
      </c>
      <c r="BQ48" s="44">
        <f t="shared" si="11"/>
        <v>0</v>
      </c>
      <c r="BR48" s="44">
        <f t="shared" si="12"/>
        <v>0</v>
      </c>
      <c r="BS48" s="44">
        <f t="shared" si="13"/>
        <v>0</v>
      </c>
      <c r="BT48" s="44">
        <f t="shared" si="14"/>
        <v>0</v>
      </c>
      <c r="BU48" s="44">
        <f t="shared" si="15"/>
        <v>0</v>
      </c>
      <c r="BV48" s="44">
        <f t="shared" si="16"/>
        <v>0</v>
      </c>
      <c r="BW48" s="44">
        <f t="shared" si="17"/>
        <v>0</v>
      </c>
      <c r="BX48" s="44">
        <f t="shared" si="18"/>
        <v>0</v>
      </c>
      <c r="BY48" s="44">
        <f t="shared" si="19"/>
        <v>0</v>
      </c>
      <c r="BZ48" s="44">
        <f t="shared" si="20"/>
        <v>0</v>
      </c>
      <c r="CA48" s="44">
        <f t="shared" si="21"/>
        <v>0</v>
      </c>
      <c r="CB48" s="44">
        <f t="shared" si="22"/>
        <v>0</v>
      </c>
      <c r="CC48" s="44">
        <f t="shared" si="23"/>
        <v>0</v>
      </c>
      <c r="CD48" s="44">
        <f t="shared" si="24"/>
        <v>0</v>
      </c>
      <c r="CE48" s="44">
        <f t="shared" si="25"/>
        <v>0</v>
      </c>
      <c r="CF48" s="44"/>
      <c r="CG48" s="44">
        <f t="shared" si="26"/>
        <v>0</v>
      </c>
      <c r="CH48" s="44">
        <f t="shared" si="27"/>
        <v>0</v>
      </c>
      <c r="CI48" s="44">
        <f t="shared" si="28"/>
        <v>0</v>
      </c>
      <c r="CJ48" s="44">
        <f t="shared" si="29"/>
        <v>0</v>
      </c>
      <c r="CK48" s="44">
        <f t="shared" si="30"/>
        <v>0</v>
      </c>
      <c r="CL48" s="44">
        <f t="shared" si="31"/>
        <v>0</v>
      </c>
      <c r="CM48" s="44">
        <f t="shared" si="32"/>
        <v>0</v>
      </c>
      <c r="CN48" s="44">
        <f t="shared" si="33"/>
        <v>0</v>
      </c>
      <c r="CO48" s="44">
        <f t="shared" si="34"/>
        <v>0</v>
      </c>
      <c r="CP48" s="44">
        <f t="shared" si="35"/>
        <v>0</v>
      </c>
      <c r="CQ48" s="44">
        <f t="shared" si="36"/>
        <v>0</v>
      </c>
      <c r="CR48" s="44">
        <f t="shared" si="37"/>
        <v>0</v>
      </c>
      <c r="CS48" s="44">
        <f t="shared" si="38"/>
        <v>0</v>
      </c>
      <c r="CT48" s="44">
        <f t="shared" si="39"/>
        <v>0</v>
      </c>
      <c r="CU48" s="44">
        <f t="shared" si="40"/>
        <v>0</v>
      </c>
      <c r="CV48" s="44">
        <f t="shared" si="41"/>
        <v>0</v>
      </c>
      <c r="CW48" s="44">
        <f t="shared" si="42"/>
        <v>0</v>
      </c>
      <c r="CX48" s="44">
        <f t="shared" si="43"/>
        <v>0</v>
      </c>
      <c r="CY48" s="44">
        <f t="shared" si="44"/>
        <v>0</v>
      </c>
      <c r="CZ48" s="44">
        <f t="shared" si="45"/>
        <v>0</v>
      </c>
      <c r="DA48" s="44">
        <f t="shared" si="46"/>
        <v>0</v>
      </c>
      <c r="DB48" s="44">
        <f t="shared" si="47"/>
        <v>0</v>
      </c>
      <c r="DC48" s="44">
        <f t="shared" si="48"/>
        <v>0</v>
      </c>
      <c r="DD48" s="44">
        <f t="shared" si="49"/>
        <v>0</v>
      </c>
      <c r="DE48" s="44">
        <f t="shared" si="50"/>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5"/>
        <v xml:space="preserve">0 menunjukkan pemahaman dalam </v>
      </c>
      <c r="FH48" s="44"/>
      <c r="FI48" s="44"/>
      <c r="FJ48" s="44" t="str">
        <f t="shared" si="56"/>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ht="27.6"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7"/>
        <v xml:space="preserve">0 menunjukkan pemahaman dalam </v>
      </c>
      <c r="BD49" s="150" t="str">
        <f t="shared" si="58"/>
        <v xml:space="preserve">0 membutuhkan bimbingan dalam </v>
      </c>
      <c r="BE49" s="35"/>
      <c r="BF49" s="44"/>
      <c r="BG49" s="44">
        <f t="shared" si="1"/>
        <v>0</v>
      </c>
      <c r="BH49" s="44">
        <f t="shared" si="2"/>
        <v>0</v>
      </c>
      <c r="BI49" s="44">
        <f t="shared" si="3"/>
        <v>0</v>
      </c>
      <c r="BJ49" s="44">
        <f t="shared" si="4"/>
        <v>0</v>
      </c>
      <c r="BK49" s="44">
        <f t="shared" si="5"/>
        <v>0</v>
      </c>
      <c r="BL49" s="44">
        <f t="shared" si="6"/>
        <v>0</v>
      </c>
      <c r="BM49" s="44">
        <f t="shared" si="7"/>
        <v>0</v>
      </c>
      <c r="BN49" s="44">
        <f t="shared" si="8"/>
        <v>0</v>
      </c>
      <c r="BO49" s="44">
        <f t="shared" si="9"/>
        <v>0</v>
      </c>
      <c r="BP49" s="44">
        <f t="shared" si="10"/>
        <v>0</v>
      </c>
      <c r="BQ49" s="44">
        <f t="shared" si="11"/>
        <v>0</v>
      </c>
      <c r="BR49" s="44">
        <f t="shared" si="12"/>
        <v>0</v>
      </c>
      <c r="BS49" s="44">
        <f t="shared" si="13"/>
        <v>0</v>
      </c>
      <c r="BT49" s="44">
        <f t="shared" si="14"/>
        <v>0</v>
      </c>
      <c r="BU49" s="44">
        <f t="shared" si="15"/>
        <v>0</v>
      </c>
      <c r="BV49" s="44">
        <f t="shared" si="16"/>
        <v>0</v>
      </c>
      <c r="BW49" s="44">
        <f t="shared" si="17"/>
        <v>0</v>
      </c>
      <c r="BX49" s="44">
        <f t="shared" si="18"/>
        <v>0</v>
      </c>
      <c r="BY49" s="44">
        <f t="shared" si="19"/>
        <v>0</v>
      </c>
      <c r="BZ49" s="44">
        <f t="shared" si="20"/>
        <v>0</v>
      </c>
      <c r="CA49" s="44">
        <f t="shared" si="21"/>
        <v>0</v>
      </c>
      <c r="CB49" s="44">
        <f t="shared" si="22"/>
        <v>0</v>
      </c>
      <c r="CC49" s="44">
        <f t="shared" si="23"/>
        <v>0</v>
      </c>
      <c r="CD49" s="44">
        <f t="shared" si="24"/>
        <v>0</v>
      </c>
      <c r="CE49" s="44">
        <f t="shared" si="25"/>
        <v>0</v>
      </c>
      <c r="CF49" s="44"/>
      <c r="CG49" s="44">
        <f t="shared" si="26"/>
        <v>0</v>
      </c>
      <c r="CH49" s="44">
        <f t="shared" si="27"/>
        <v>0</v>
      </c>
      <c r="CI49" s="44">
        <f t="shared" si="28"/>
        <v>0</v>
      </c>
      <c r="CJ49" s="44">
        <f t="shared" si="29"/>
        <v>0</v>
      </c>
      <c r="CK49" s="44">
        <f t="shared" si="30"/>
        <v>0</v>
      </c>
      <c r="CL49" s="44">
        <f t="shared" si="31"/>
        <v>0</v>
      </c>
      <c r="CM49" s="44">
        <f t="shared" si="32"/>
        <v>0</v>
      </c>
      <c r="CN49" s="44">
        <f t="shared" si="33"/>
        <v>0</v>
      </c>
      <c r="CO49" s="44">
        <f t="shared" si="34"/>
        <v>0</v>
      </c>
      <c r="CP49" s="44">
        <f t="shared" si="35"/>
        <v>0</v>
      </c>
      <c r="CQ49" s="44">
        <f t="shared" si="36"/>
        <v>0</v>
      </c>
      <c r="CR49" s="44">
        <f t="shared" si="37"/>
        <v>0</v>
      </c>
      <c r="CS49" s="44">
        <f t="shared" si="38"/>
        <v>0</v>
      </c>
      <c r="CT49" s="44">
        <f t="shared" si="39"/>
        <v>0</v>
      </c>
      <c r="CU49" s="44">
        <f t="shared" si="40"/>
        <v>0</v>
      </c>
      <c r="CV49" s="44">
        <f t="shared" si="41"/>
        <v>0</v>
      </c>
      <c r="CW49" s="44">
        <f t="shared" si="42"/>
        <v>0</v>
      </c>
      <c r="CX49" s="44">
        <f t="shared" si="43"/>
        <v>0</v>
      </c>
      <c r="CY49" s="44">
        <f t="shared" si="44"/>
        <v>0</v>
      </c>
      <c r="CZ49" s="44">
        <f t="shared" si="45"/>
        <v>0</v>
      </c>
      <c r="DA49" s="44">
        <f t="shared" si="46"/>
        <v>0</v>
      </c>
      <c r="DB49" s="44">
        <f t="shared" si="47"/>
        <v>0</v>
      </c>
      <c r="DC49" s="44">
        <f t="shared" si="48"/>
        <v>0</v>
      </c>
      <c r="DD49" s="44">
        <f t="shared" si="49"/>
        <v>0</v>
      </c>
      <c r="DE49" s="44">
        <f t="shared" si="50"/>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5"/>
        <v xml:space="preserve">0 menunjukkan pemahaman dalam </v>
      </c>
      <c r="FH49" s="44"/>
      <c r="FI49" s="44"/>
      <c r="FJ49" s="44" t="str">
        <f t="shared" si="56"/>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ht="27.6"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7"/>
        <v xml:space="preserve">0 menunjukkan pemahaman dalam </v>
      </c>
      <c r="BD50" s="150" t="str">
        <f t="shared" si="58"/>
        <v xml:space="preserve">0 membutuhkan bimbingan dalam </v>
      </c>
      <c r="BE50" s="35"/>
      <c r="BF50" s="44"/>
      <c r="BG50" s="44">
        <f t="shared" si="1"/>
        <v>0</v>
      </c>
      <c r="BH50" s="44">
        <f t="shared" si="2"/>
        <v>0</v>
      </c>
      <c r="BI50" s="44">
        <f t="shared" si="3"/>
        <v>0</v>
      </c>
      <c r="BJ50" s="44">
        <f t="shared" si="4"/>
        <v>0</v>
      </c>
      <c r="BK50" s="44">
        <f t="shared" si="5"/>
        <v>0</v>
      </c>
      <c r="BL50" s="44">
        <f t="shared" si="6"/>
        <v>0</v>
      </c>
      <c r="BM50" s="44">
        <f t="shared" si="7"/>
        <v>0</v>
      </c>
      <c r="BN50" s="44">
        <f t="shared" si="8"/>
        <v>0</v>
      </c>
      <c r="BO50" s="44">
        <f t="shared" si="9"/>
        <v>0</v>
      </c>
      <c r="BP50" s="44">
        <f t="shared" si="10"/>
        <v>0</v>
      </c>
      <c r="BQ50" s="44">
        <f t="shared" si="11"/>
        <v>0</v>
      </c>
      <c r="BR50" s="44">
        <f t="shared" si="12"/>
        <v>0</v>
      </c>
      <c r="BS50" s="44">
        <f t="shared" si="13"/>
        <v>0</v>
      </c>
      <c r="BT50" s="44">
        <f t="shared" si="14"/>
        <v>0</v>
      </c>
      <c r="BU50" s="44">
        <f t="shared" si="15"/>
        <v>0</v>
      </c>
      <c r="BV50" s="44">
        <f t="shared" si="16"/>
        <v>0</v>
      </c>
      <c r="BW50" s="44">
        <f t="shared" si="17"/>
        <v>0</v>
      </c>
      <c r="BX50" s="44">
        <f t="shared" si="18"/>
        <v>0</v>
      </c>
      <c r="BY50" s="44">
        <f t="shared" si="19"/>
        <v>0</v>
      </c>
      <c r="BZ50" s="44">
        <f t="shared" si="20"/>
        <v>0</v>
      </c>
      <c r="CA50" s="44">
        <f t="shared" si="21"/>
        <v>0</v>
      </c>
      <c r="CB50" s="44">
        <f t="shared" si="22"/>
        <v>0</v>
      </c>
      <c r="CC50" s="44">
        <f t="shared" si="23"/>
        <v>0</v>
      </c>
      <c r="CD50" s="44">
        <f t="shared" si="24"/>
        <v>0</v>
      </c>
      <c r="CE50" s="44">
        <f t="shared" si="25"/>
        <v>0</v>
      </c>
      <c r="CF50" s="44"/>
      <c r="CG50" s="44">
        <f t="shared" si="26"/>
        <v>0</v>
      </c>
      <c r="CH50" s="44">
        <f t="shared" si="27"/>
        <v>0</v>
      </c>
      <c r="CI50" s="44">
        <f t="shared" si="28"/>
        <v>0</v>
      </c>
      <c r="CJ50" s="44">
        <f t="shared" si="29"/>
        <v>0</v>
      </c>
      <c r="CK50" s="44">
        <f t="shared" si="30"/>
        <v>0</v>
      </c>
      <c r="CL50" s="44">
        <f t="shared" si="31"/>
        <v>0</v>
      </c>
      <c r="CM50" s="44">
        <f t="shared" si="32"/>
        <v>0</v>
      </c>
      <c r="CN50" s="44">
        <f t="shared" si="33"/>
        <v>0</v>
      </c>
      <c r="CO50" s="44">
        <f t="shared" si="34"/>
        <v>0</v>
      </c>
      <c r="CP50" s="44">
        <f t="shared" si="35"/>
        <v>0</v>
      </c>
      <c r="CQ50" s="44">
        <f t="shared" si="36"/>
        <v>0</v>
      </c>
      <c r="CR50" s="44">
        <f t="shared" si="37"/>
        <v>0</v>
      </c>
      <c r="CS50" s="44">
        <f t="shared" si="38"/>
        <v>0</v>
      </c>
      <c r="CT50" s="44">
        <f t="shared" si="39"/>
        <v>0</v>
      </c>
      <c r="CU50" s="44">
        <f t="shared" si="40"/>
        <v>0</v>
      </c>
      <c r="CV50" s="44">
        <f t="shared" si="41"/>
        <v>0</v>
      </c>
      <c r="CW50" s="44">
        <f t="shared" si="42"/>
        <v>0</v>
      </c>
      <c r="CX50" s="44">
        <f t="shared" si="43"/>
        <v>0</v>
      </c>
      <c r="CY50" s="44">
        <f t="shared" si="44"/>
        <v>0</v>
      </c>
      <c r="CZ50" s="44">
        <f t="shared" si="45"/>
        <v>0</v>
      </c>
      <c r="DA50" s="44">
        <f t="shared" si="46"/>
        <v>0</v>
      </c>
      <c r="DB50" s="44">
        <f t="shared" si="47"/>
        <v>0</v>
      </c>
      <c r="DC50" s="44">
        <f t="shared" si="48"/>
        <v>0</v>
      </c>
      <c r="DD50" s="44">
        <f t="shared" si="49"/>
        <v>0</v>
      </c>
      <c r="DE50" s="44">
        <f t="shared" si="50"/>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5"/>
        <v xml:space="preserve">0 menunjukkan pemahaman dalam </v>
      </c>
      <c r="FH50" s="44"/>
      <c r="FI50" s="44"/>
      <c r="FJ50" s="44" t="str">
        <f t="shared" si="56"/>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ht="27.6"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7"/>
        <v xml:space="preserve">0 menunjukkan pemahaman dalam </v>
      </c>
      <c r="BD51" s="150" t="str">
        <f t="shared" si="58"/>
        <v xml:space="preserve">0 membutuhkan bimbingan dalam </v>
      </c>
      <c r="BE51" s="35"/>
      <c r="BF51" s="44"/>
      <c r="BG51" s="44">
        <f t="shared" si="1"/>
        <v>0</v>
      </c>
      <c r="BH51" s="44">
        <f t="shared" si="2"/>
        <v>0</v>
      </c>
      <c r="BI51" s="44">
        <f t="shared" si="3"/>
        <v>0</v>
      </c>
      <c r="BJ51" s="44">
        <f t="shared" si="4"/>
        <v>0</v>
      </c>
      <c r="BK51" s="44">
        <f t="shared" si="5"/>
        <v>0</v>
      </c>
      <c r="BL51" s="44">
        <f t="shared" si="6"/>
        <v>0</v>
      </c>
      <c r="BM51" s="44">
        <f t="shared" si="7"/>
        <v>0</v>
      </c>
      <c r="BN51" s="44">
        <f t="shared" si="8"/>
        <v>0</v>
      </c>
      <c r="BO51" s="44">
        <f t="shared" si="9"/>
        <v>0</v>
      </c>
      <c r="BP51" s="44">
        <f t="shared" si="10"/>
        <v>0</v>
      </c>
      <c r="BQ51" s="44">
        <f t="shared" si="11"/>
        <v>0</v>
      </c>
      <c r="BR51" s="44">
        <f t="shared" si="12"/>
        <v>0</v>
      </c>
      <c r="BS51" s="44">
        <f t="shared" si="13"/>
        <v>0</v>
      </c>
      <c r="BT51" s="44">
        <f t="shared" si="14"/>
        <v>0</v>
      </c>
      <c r="BU51" s="44">
        <f t="shared" si="15"/>
        <v>0</v>
      </c>
      <c r="BV51" s="44">
        <f t="shared" si="16"/>
        <v>0</v>
      </c>
      <c r="BW51" s="44">
        <f t="shared" si="17"/>
        <v>0</v>
      </c>
      <c r="BX51" s="44">
        <f t="shared" si="18"/>
        <v>0</v>
      </c>
      <c r="BY51" s="44">
        <f t="shared" si="19"/>
        <v>0</v>
      </c>
      <c r="BZ51" s="44">
        <f t="shared" si="20"/>
        <v>0</v>
      </c>
      <c r="CA51" s="44">
        <f t="shared" si="21"/>
        <v>0</v>
      </c>
      <c r="CB51" s="44">
        <f t="shared" si="22"/>
        <v>0</v>
      </c>
      <c r="CC51" s="44">
        <f t="shared" si="23"/>
        <v>0</v>
      </c>
      <c r="CD51" s="44">
        <f t="shared" si="24"/>
        <v>0</v>
      </c>
      <c r="CE51" s="44">
        <f t="shared" si="25"/>
        <v>0</v>
      </c>
      <c r="CF51" s="44"/>
      <c r="CG51" s="44">
        <f t="shared" si="26"/>
        <v>0</v>
      </c>
      <c r="CH51" s="44">
        <f t="shared" si="27"/>
        <v>0</v>
      </c>
      <c r="CI51" s="44">
        <f t="shared" si="28"/>
        <v>0</v>
      </c>
      <c r="CJ51" s="44">
        <f t="shared" si="29"/>
        <v>0</v>
      </c>
      <c r="CK51" s="44">
        <f t="shared" si="30"/>
        <v>0</v>
      </c>
      <c r="CL51" s="44">
        <f t="shared" si="31"/>
        <v>0</v>
      </c>
      <c r="CM51" s="44">
        <f t="shared" si="32"/>
        <v>0</v>
      </c>
      <c r="CN51" s="44">
        <f t="shared" si="33"/>
        <v>0</v>
      </c>
      <c r="CO51" s="44">
        <f t="shared" si="34"/>
        <v>0</v>
      </c>
      <c r="CP51" s="44">
        <f t="shared" si="35"/>
        <v>0</v>
      </c>
      <c r="CQ51" s="44">
        <f t="shared" si="36"/>
        <v>0</v>
      </c>
      <c r="CR51" s="44">
        <f t="shared" si="37"/>
        <v>0</v>
      </c>
      <c r="CS51" s="44">
        <f t="shared" si="38"/>
        <v>0</v>
      </c>
      <c r="CT51" s="44">
        <f t="shared" si="39"/>
        <v>0</v>
      </c>
      <c r="CU51" s="44">
        <f t="shared" si="40"/>
        <v>0</v>
      </c>
      <c r="CV51" s="44">
        <f t="shared" si="41"/>
        <v>0</v>
      </c>
      <c r="CW51" s="44">
        <f t="shared" si="42"/>
        <v>0</v>
      </c>
      <c r="CX51" s="44">
        <f t="shared" si="43"/>
        <v>0</v>
      </c>
      <c r="CY51" s="44">
        <f t="shared" si="44"/>
        <v>0</v>
      </c>
      <c r="CZ51" s="44">
        <f t="shared" si="45"/>
        <v>0</v>
      </c>
      <c r="DA51" s="44">
        <f t="shared" si="46"/>
        <v>0</v>
      </c>
      <c r="DB51" s="44">
        <f t="shared" si="47"/>
        <v>0</v>
      </c>
      <c r="DC51" s="44">
        <f t="shared" si="48"/>
        <v>0</v>
      </c>
      <c r="DD51" s="44">
        <f t="shared" si="49"/>
        <v>0</v>
      </c>
      <c r="DE51" s="44">
        <f t="shared" si="50"/>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5"/>
        <v xml:space="preserve">0 menunjukkan pemahaman dalam </v>
      </c>
      <c r="FH51" s="44"/>
      <c r="FI51" s="44"/>
      <c r="FJ51" s="44" t="str">
        <f t="shared" si="56"/>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ht="27.6"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7"/>
        <v xml:space="preserve">0 menunjukkan pemahaman dalam </v>
      </c>
      <c r="BD52" s="150" t="str">
        <f t="shared" si="58"/>
        <v xml:space="preserve">0 membutuhkan bimbingan dalam </v>
      </c>
      <c r="BE52" s="35"/>
      <c r="BF52" s="44"/>
      <c r="BG52" s="44">
        <f t="shared" si="1"/>
        <v>0</v>
      </c>
      <c r="BH52" s="44">
        <f t="shared" si="2"/>
        <v>0</v>
      </c>
      <c r="BI52" s="44">
        <f t="shared" si="3"/>
        <v>0</v>
      </c>
      <c r="BJ52" s="44">
        <f t="shared" si="4"/>
        <v>0</v>
      </c>
      <c r="BK52" s="44">
        <f t="shared" si="5"/>
        <v>0</v>
      </c>
      <c r="BL52" s="44">
        <f t="shared" si="6"/>
        <v>0</v>
      </c>
      <c r="BM52" s="44">
        <f t="shared" si="7"/>
        <v>0</v>
      </c>
      <c r="BN52" s="44">
        <f t="shared" si="8"/>
        <v>0</v>
      </c>
      <c r="BO52" s="44">
        <f t="shared" si="9"/>
        <v>0</v>
      </c>
      <c r="BP52" s="44">
        <f t="shared" si="10"/>
        <v>0</v>
      </c>
      <c r="BQ52" s="44">
        <f t="shared" si="11"/>
        <v>0</v>
      </c>
      <c r="BR52" s="44">
        <f t="shared" si="12"/>
        <v>0</v>
      </c>
      <c r="BS52" s="44">
        <f t="shared" si="13"/>
        <v>0</v>
      </c>
      <c r="BT52" s="44">
        <f t="shared" si="14"/>
        <v>0</v>
      </c>
      <c r="BU52" s="44">
        <f t="shared" si="15"/>
        <v>0</v>
      </c>
      <c r="BV52" s="44">
        <f t="shared" si="16"/>
        <v>0</v>
      </c>
      <c r="BW52" s="44">
        <f t="shared" si="17"/>
        <v>0</v>
      </c>
      <c r="BX52" s="44">
        <f t="shared" si="18"/>
        <v>0</v>
      </c>
      <c r="BY52" s="44">
        <f t="shared" si="19"/>
        <v>0</v>
      </c>
      <c r="BZ52" s="44">
        <f t="shared" si="20"/>
        <v>0</v>
      </c>
      <c r="CA52" s="44">
        <f t="shared" si="21"/>
        <v>0</v>
      </c>
      <c r="CB52" s="44">
        <f t="shared" si="22"/>
        <v>0</v>
      </c>
      <c r="CC52" s="44">
        <f t="shared" si="23"/>
        <v>0</v>
      </c>
      <c r="CD52" s="44">
        <f t="shared" si="24"/>
        <v>0</v>
      </c>
      <c r="CE52" s="44">
        <f t="shared" si="25"/>
        <v>0</v>
      </c>
      <c r="CF52" s="44"/>
      <c r="CG52" s="44">
        <f t="shared" si="26"/>
        <v>0</v>
      </c>
      <c r="CH52" s="44">
        <f t="shared" si="27"/>
        <v>0</v>
      </c>
      <c r="CI52" s="44">
        <f t="shared" si="28"/>
        <v>0</v>
      </c>
      <c r="CJ52" s="44">
        <f t="shared" si="29"/>
        <v>0</v>
      </c>
      <c r="CK52" s="44">
        <f t="shared" si="30"/>
        <v>0</v>
      </c>
      <c r="CL52" s="44">
        <f t="shared" si="31"/>
        <v>0</v>
      </c>
      <c r="CM52" s="44">
        <f t="shared" si="32"/>
        <v>0</v>
      </c>
      <c r="CN52" s="44">
        <f t="shared" si="33"/>
        <v>0</v>
      </c>
      <c r="CO52" s="44">
        <f t="shared" si="34"/>
        <v>0</v>
      </c>
      <c r="CP52" s="44">
        <f t="shared" si="35"/>
        <v>0</v>
      </c>
      <c r="CQ52" s="44">
        <f t="shared" si="36"/>
        <v>0</v>
      </c>
      <c r="CR52" s="44">
        <f t="shared" si="37"/>
        <v>0</v>
      </c>
      <c r="CS52" s="44">
        <f t="shared" si="38"/>
        <v>0</v>
      </c>
      <c r="CT52" s="44">
        <f t="shared" si="39"/>
        <v>0</v>
      </c>
      <c r="CU52" s="44">
        <f t="shared" si="40"/>
        <v>0</v>
      </c>
      <c r="CV52" s="44">
        <f t="shared" si="41"/>
        <v>0</v>
      </c>
      <c r="CW52" s="44">
        <f t="shared" si="42"/>
        <v>0</v>
      </c>
      <c r="CX52" s="44">
        <f t="shared" si="43"/>
        <v>0</v>
      </c>
      <c r="CY52" s="44">
        <f t="shared" si="44"/>
        <v>0</v>
      </c>
      <c r="CZ52" s="44">
        <f t="shared" si="45"/>
        <v>0</v>
      </c>
      <c r="DA52" s="44">
        <f t="shared" si="46"/>
        <v>0</v>
      </c>
      <c r="DB52" s="44">
        <f t="shared" si="47"/>
        <v>0</v>
      </c>
      <c r="DC52" s="44">
        <f t="shared" si="48"/>
        <v>0</v>
      </c>
      <c r="DD52" s="44">
        <f t="shared" si="49"/>
        <v>0</v>
      </c>
      <c r="DE52" s="44">
        <f t="shared" si="50"/>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5"/>
        <v xml:space="preserve">0 menunjukkan pemahaman dalam </v>
      </c>
      <c r="FH52" s="44"/>
      <c r="FI52" s="44"/>
      <c r="FJ52" s="44" t="str">
        <f t="shared" si="56"/>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ht="27.6"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7"/>
        <v xml:space="preserve">0 menunjukkan pemahaman dalam </v>
      </c>
      <c r="BD53" s="150" t="str">
        <f t="shared" si="58"/>
        <v xml:space="preserve">0 membutuhkan bimbingan dalam </v>
      </c>
      <c r="BE53" s="35"/>
      <c r="BF53" s="44"/>
      <c r="BG53" s="44">
        <f t="shared" si="1"/>
        <v>0</v>
      </c>
      <c r="BH53" s="44">
        <f t="shared" si="2"/>
        <v>0</v>
      </c>
      <c r="BI53" s="44">
        <f t="shared" si="3"/>
        <v>0</v>
      </c>
      <c r="BJ53" s="44">
        <f t="shared" si="4"/>
        <v>0</v>
      </c>
      <c r="BK53" s="44">
        <f t="shared" si="5"/>
        <v>0</v>
      </c>
      <c r="BL53" s="44">
        <f t="shared" si="6"/>
        <v>0</v>
      </c>
      <c r="BM53" s="44">
        <f t="shared" si="7"/>
        <v>0</v>
      </c>
      <c r="BN53" s="44">
        <f t="shared" si="8"/>
        <v>0</v>
      </c>
      <c r="BO53" s="44">
        <f t="shared" si="9"/>
        <v>0</v>
      </c>
      <c r="BP53" s="44">
        <f t="shared" si="10"/>
        <v>0</v>
      </c>
      <c r="BQ53" s="44">
        <f t="shared" si="11"/>
        <v>0</v>
      </c>
      <c r="BR53" s="44">
        <f t="shared" si="12"/>
        <v>0</v>
      </c>
      <c r="BS53" s="44">
        <f t="shared" si="13"/>
        <v>0</v>
      </c>
      <c r="BT53" s="44">
        <f t="shared" si="14"/>
        <v>0</v>
      </c>
      <c r="BU53" s="44">
        <f t="shared" si="15"/>
        <v>0</v>
      </c>
      <c r="BV53" s="44">
        <f t="shared" si="16"/>
        <v>0</v>
      </c>
      <c r="BW53" s="44">
        <f t="shared" si="17"/>
        <v>0</v>
      </c>
      <c r="BX53" s="44">
        <f t="shared" si="18"/>
        <v>0</v>
      </c>
      <c r="BY53" s="44">
        <f t="shared" si="19"/>
        <v>0</v>
      </c>
      <c r="BZ53" s="44">
        <f t="shared" si="20"/>
        <v>0</v>
      </c>
      <c r="CA53" s="44">
        <f t="shared" si="21"/>
        <v>0</v>
      </c>
      <c r="CB53" s="44">
        <f t="shared" si="22"/>
        <v>0</v>
      </c>
      <c r="CC53" s="44">
        <f t="shared" si="23"/>
        <v>0</v>
      </c>
      <c r="CD53" s="44">
        <f t="shared" si="24"/>
        <v>0</v>
      </c>
      <c r="CE53" s="44">
        <f t="shared" si="25"/>
        <v>0</v>
      </c>
      <c r="CF53" s="44"/>
      <c r="CG53" s="44">
        <f t="shared" si="26"/>
        <v>0</v>
      </c>
      <c r="CH53" s="44">
        <f t="shared" si="27"/>
        <v>0</v>
      </c>
      <c r="CI53" s="44">
        <f t="shared" si="28"/>
        <v>0</v>
      </c>
      <c r="CJ53" s="44">
        <f t="shared" si="29"/>
        <v>0</v>
      </c>
      <c r="CK53" s="44">
        <f t="shared" si="30"/>
        <v>0</v>
      </c>
      <c r="CL53" s="44">
        <f t="shared" si="31"/>
        <v>0</v>
      </c>
      <c r="CM53" s="44">
        <f t="shared" si="32"/>
        <v>0</v>
      </c>
      <c r="CN53" s="44">
        <f t="shared" si="33"/>
        <v>0</v>
      </c>
      <c r="CO53" s="44">
        <f t="shared" si="34"/>
        <v>0</v>
      </c>
      <c r="CP53" s="44">
        <f t="shared" si="35"/>
        <v>0</v>
      </c>
      <c r="CQ53" s="44">
        <f t="shared" si="36"/>
        <v>0</v>
      </c>
      <c r="CR53" s="44">
        <f t="shared" si="37"/>
        <v>0</v>
      </c>
      <c r="CS53" s="44">
        <f t="shared" si="38"/>
        <v>0</v>
      </c>
      <c r="CT53" s="44">
        <f t="shared" si="39"/>
        <v>0</v>
      </c>
      <c r="CU53" s="44">
        <f t="shared" si="40"/>
        <v>0</v>
      </c>
      <c r="CV53" s="44">
        <f t="shared" si="41"/>
        <v>0</v>
      </c>
      <c r="CW53" s="44">
        <f t="shared" si="42"/>
        <v>0</v>
      </c>
      <c r="CX53" s="44">
        <f t="shared" si="43"/>
        <v>0</v>
      </c>
      <c r="CY53" s="44">
        <f t="shared" si="44"/>
        <v>0</v>
      </c>
      <c r="CZ53" s="44">
        <f t="shared" si="45"/>
        <v>0</v>
      </c>
      <c r="DA53" s="44">
        <f t="shared" si="46"/>
        <v>0</v>
      </c>
      <c r="DB53" s="44">
        <f t="shared" si="47"/>
        <v>0</v>
      </c>
      <c r="DC53" s="44">
        <f t="shared" si="48"/>
        <v>0</v>
      </c>
      <c r="DD53" s="44">
        <f t="shared" si="49"/>
        <v>0</v>
      </c>
      <c r="DE53" s="44">
        <f t="shared" si="50"/>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5"/>
        <v xml:space="preserve">0 menunjukkan pemahaman dalam </v>
      </c>
      <c r="FH53" s="44"/>
      <c r="FI53" s="44"/>
      <c r="FJ53" s="44" t="str">
        <f t="shared" si="56"/>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ht="27.6"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7"/>
        <v xml:space="preserve">0 menunjukkan pemahaman dalam </v>
      </c>
      <c r="BD54" s="150" t="str">
        <f t="shared" si="58"/>
        <v xml:space="preserve">0 membutuhkan bimbingan dalam </v>
      </c>
      <c r="BE54" s="35"/>
      <c r="BF54" s="44"/>
      <c r="BG54" s="44">
        <f t="shared" si="1"/>
        <v>0</v>
      </c>
      <c r="BH54" s="44">
        <f t="shared" si="2"/>
        <v>0</v>
      </c>
      <c r="BI54" s="44">
        <f t="shared" si="3"/>
        <v>0</v>
      </c>
      <c r="BJ54" s="44">
        <f t="shared" si="4"/>
        <v>0</v>
      </c>
      <c r="BK54" s="44">
        <f t="shared" si="5"/>
        <v>0</v>
      </c>
      <c r="BL54" s="44">
        <f t="shared" si="6"/>
        <v>0</v>
      </c>
      <c r="BM54" s="44">
        <f t="shared" si="7"/>
        <v>0</v>
      </c>
      <c r="BN54" s="44">
        <f t="shared" si="8"/>
        <v>0</v>
      </c>
      <c r="BO54" s="44">
        <f t="shared" si="9"/>
        <v>0</v>
      </c>
      <c r="BP54" s="44">
        <f t="shared" si="10"/>
        <v>0</v>
      </c>
      <c r="BQ54" s="44">
        <f t="shared" si="11"/>
        <v>0</v>
      </c>
      <c r="BR54" s="44">
        <f t="shared" si="12"/>
        <v>0</v>
      </c>
      <c r="BS54" s="44">
        <f t="shared" si="13"/>
        <v>0</v>
      </c>
      <c r="BT54" s="44">
        <f t="shared" si="14"/>
        <v>0</v>
      </c>
      <c r="BU54" s="44">
        <f t="shared" si="15"/>
        <v>0</v>
      </c>
      <c r="BV54" s="44">
        <f t="shared" si="16"/>
        <v>0</v>
      </c>
      <c r="BW54" s="44">
        <f t="shared" si="17"/>
        <v>0</v>
      </c>
      <c r="BX54" s="44">
        <f t="shared" si="18"/>
        <v>0</v>
      </c>
      <c r="BY54" s="44">
        <f t="shared" si="19"/>
        <v>0</v>
      </c>
      <c r="BZ54" s="44">
        <f t="shared" si="20"/>
        <v>0</v>
      </c>
      <c r="CA54" s="44">
        <f t="shared" si="21"/>
        <v>0</v>
      </c>
      <c r="CB54" s="44">
        <f t="shared" si="22"/>
        <v>0</v>
      </c>
      <c r="CC54" s="44">
        <f t="shared" si="23"/>
        <v>0</v>
      </c>
      <c r="CD54" s="44">
        <f t="shared" si="24"/>
        <v>0</v>
      </c>
      <c r="CE54" s="44">
        <f t="shared" si="25"/>
        <v>0</v>
      </c>
      <c r="CF54" s="44"/>
      <c r="CG54" s="44">
        <f t="shared" si="26"/>
        <v>0</v>
      </c>
      <c r="CH54" s="44">
        <f t="shared" si="27"/>
        <v>0</v>
      </c>
      <c r="CI54" s="44">
        <f t="shared" si="28"/>
        <v>0</v>
      </c>
      <c r="CJ54" s="44">
        <f t="shared" si="29"/>
        <v>0</v>
      </c>
      <c r="CK54" s="44">
        <f t="shared" si="30"/>
        <v>0</v>
      </c>
      <c r="CL54" s="44">
        <f t="shared" si="31"/>
        <v>0</v>
      </c>
      <c r="CM54" s="44">
        <f t="shared" si="32"/>
        <v>0</v>
      </c>
      <c r="CN54" s="44">
        <f t="shared" si="33"/>
        <v>0</v>
      </c>
      <c r="CO54" s="44">
        <f t="shared" si="34"/>
        <v>0</v>
      </c>
      <c r="CP54" s="44">
        <f t="shared" si="35"/>
        <v>0</v>
      </c>
      <c r="CQ54" s="44">
        <f t="shared" si="36"/>
        <v>0</v>
      </c>
      <c r="CR54" s="44">
        <f t="shared" si="37"/>
        <v>0</v>
      </c>
      <c r="CS54" s="44">
        <f t="shared" si="38"/>
        <v>0</v>
      </c>
      <c r="CT54" s="44">
        <f t="shared" si="39"/>
        <v>0</v>
      </c>
      <c r="CU54" s="44">
        <f t="shared" si="40"/>
        <v>0</v>
      </c>
      <c r="CV54" s="44">
        <f t="shared" si="41"/>
        <v>0</v>
      </c>
      <c r="CW54" s="44">
        <f t="shared" si="42"/>
        <v>0</v>
      </c>
      <c r="CX54" s="44">
        <f t="shared" si="43"/>
        <v>0</v>
      </c>
      <c r="CY54" s="44">
        <f t="shared" si="44"/>
        <v>0</v>
      </c>
      <c r="CZ54" s="44">
        <f t="shared" si="45"/>
        <v>0</v>
      </c>
      <c r="DA54" s="44">
        <f t="shared" si="46"/>
        <v>0</v>
      </c>
      <c r="DB54" s="44">
        <f t="shared" si="47"/>
        <v>0</v>
      </c>
      <c r="DC54" s="44">
        <f t="shared" si="48"/>
        <v>0</v>
      </c>
      <c r="DD54" s="44">
        <f t="shared" si="49"/>
        <v>0</v>
      </c>
      <c r="DE54" s="44">
        <f t="shared" si="50"/>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5"/>
        <v xml:space="preserve">0 menunjukkan pemahaman dalam </v>
      </c>
      <c r="FH54" s="44"/>
      <c r="FI54" s="44"/>
      <c r="FJ54" s="44" t="str">
        <f t="shared" si="56"/>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ht="27.6"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7"/>
        <v xml:space="preserve">0 menunjukkan pemahaman dalam </v>
      </c>
      <c r="BD55" s="150" t="str">
        <f t="shared" si="58"/>
        <v xml:space="preserve">0 membutuhkan bimbingan dalam </v>
      </c>
      <c r="BE55" s="35"/>
      <c r="BF55" s="44"/>
      <c r="BG55" s="44">
        <f t="shared" si="1"/>
        <v>0</v>
      </c>
      <c r="BH55" s="44">
        <f t="shared" si="2"/>
        <v>0</v>
      </c>
      <c r="BI55" s="44">
        <f t="shared" si="3"/>
        <v>0</v>
      </c>
      <c r="BJ55" s="44">
        <f t="shared" si="4"/>
        <v>0</v>
      </c>
      <c r="BK55" s="44">
        <f t="shared" si="5"/>
        <v>0</v>
      </c>
      <c r="BL55" s="44">
        <f t="shared" si="6"/>
        <v>0</v>
      </c>
      <c r="BM55" s="44">
        <f t="shared" si="7"/>
        <v>0</v>
      </c>
      <c r="BN55" s="44">
        <f t="shared" si="8"/>
        <v>0</v>
      </c>
      <c r="BO55" s="44">
        <f t="shared" si="9"/>
        <v>0</v>
      </c>
      <c r="BP55" s="44">
        <f t="shared" si="10"/>
        <v>0</v>
      </c>
      <c r="BQ55" s="44">
        <f t="shared" si="11"/>
        <v>0</v>
      </c>
      <c r="BR55" s="44">
        <f t="shared" si="12"/>
        <v>0</v>
      </c>
      <c r="BS55" s="44">
        <f t="shared" si="13"/>
        <v>0</v>
      </c>
      <c r="BT55" s="44">
        <f t="shared" si="14"/>
        <v>0</v>
      </c>
      <c r="BU55" s="44">
        <f t="shared" si="15"/>
        <v>0</v>
      </c>
      <c r="BV55" s="44">
        <f t="shared" si="16"/>
        <v>0</v>
      </c>
      <c r="BW55" s="44">
        <f t="shared" si="17"/>
        <v>0</v>
      </c>
      <c r="BX55" s="44">
        <f t="shared" si="18"/>
        <v>0</v>
      </c>
      <c r="BY55" s="44">
        <f t="shared" si="19"/>
        <v>0</v>
      </c>
      <c r="BZ55" s="44">
        <f t="shared" si="20"/>
        <v>0</v>
      </c>
      <c r="CA55" s="44">
        <f t="shared" si="21"/>
        <v>0</v>
      </c>
      <c r="CB55" s="44">
        <f t="shared" si="22"/>
        <v>0</v>
      </c>
      <c r="CC55" s="44">
        <f t="shared" si="23"/>
        <v>0</v>
      </c>
      <c r="CD55" s="44">
        <f t="shared" si="24"/>
        <v>0</v>
      </c>
      <c r="CE55" s="44">
        <f t="shared" si="25"/>
        <v>0</v>
      </c>
      <c r="CF55" s="44"/>
      <c r="CG55" s="44">
        <f t="shared" si="26"/>
        <v>0</v>
      </c>
      <c r="CH55" s="44">
        <f t="shared" si="27"/>
        <v>0</v>
      </c>
      <c r="CI55" s="44">
        <f t="shared" si="28"/>
        <v>0</v>
      </c>
      <c r="CJ55" s="44">
        <f t="shared" si="29"/>
        <v>0</v>
      </c>
      <c r="CK55" s="44">
        <f t="shared" si="30"/>
        <v>0</v>
      </c>
      <c r="CL55" s="44">
        <f t="shared" si="31"/>
        <v>0</v>
      </c>
      <c r="CM55" s="44">
        <f t="shared" si="32"/>
        <v>0</v>
      </c>
      <c r="CN55" s="44">
        <f t="shared" si="33"/>
        <v>0</v>
      </c>
      <c r="CO55" s="44">
        <f t="shared" si="34"/>
        <v>0</v>
      </c>
      <c r="CP55" s="44">
        <f t="shared" si="35"/>
        <v>0</v>
      </c>
      <c r="CQ55" s="44">
        <f t="shared" si="36"/>
        <v>0</v>
      </c>
      <c r="CR55" s="44">
        <f t="shared" si="37"/>
        <v>0</v>
      </c>
      <c r="CS55" s="44">
        <f t="shared" si="38"/>
        <v>0</v>
      </c>
      <c r="CT55" s="44">
        <f t="shared" si="39"/>
        <v>0</v>
      </c>
      <c r="CU55" s="44">
        <f t="shared" si="40"/>
        <v>0</v>
      </c>
      <c r="CV55" s="44">
        <f t="shared" si="41"/>
        <v>0</v>
      </c>
      <c r="CW55" s="44">
        <f t="shared" si="42"/>
        <v>0</v>
      </c>
      <c r="CX55" s="44">
        <f t="shared" si="43"/>
        <v>0</v>
      </c>
      <c r="CY55" s="44">
        <f t="shared" si="44"/>
        <v>0</v>
      </c>
      <c r="CZ55" s="44">
        <f t="shared" si="45"/>
        <v>0</v>
      </c>
      <c r="DA55" s="44">
        <f t="shared" si="46"/>
        <v>0</v>
      </c>
      <c r="DB55" s="44">
        <f t="shared" si="47"/>
        <v>0</v>
      </c>
      <c r="DC55" s="44">
        <f t="shared" si="48"/>
        <v>0</v>
      </c>
      <c r="DD55" s="44">
        <f t="shared" si="49"/>
        <v>0</v>
      </c>
      <c r="DE55" s="44">
        <f t="shared" si="50"/>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5"/>
        <v xml:space="preserve">0 menunjukkan pemahaman dalam </v>
      </c>
      <c r="FH55" s="44"/>
      <c r="FI55" s="44"/>
      <c r="FJ55" s="44" t="str">
        <f t="shared" si="56"/>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ht="27.6"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7"/>
        <v xml:space="preserve">0 menunjukkan pemahaman dalam </v>
      </c>
      <c r="BD56" s="150" t="str">
        <f t="shared" si="58"/>
        <v xml:space="preserve">0 membutuhkan bimbingan dalam </v>
      </c>
      <c r="BE56" s="35"/>
      <c r="BF56" s="44"/>
      <c r="BG56" s="44">
        <f t="shared" si="1"/>
        <v>0</v>
      </c>
      <c r="BH56" s="44">
        <f t="shared" si="2"/>
        <v>0</v>
      </c>
      <c r="BI56" s="44">
        <f t="shared" si="3"/>
        <v>0</v>
      </c>
      <c r="BJ56" s="44">
        <f t="shared" si="4"/>
        <v>0</v>
      </c>
      <c r="BK56" s="44">
        <f t="shared" si="5"/>
        <v>0</v>
      </c>
      <c r="BL56" s="44">
        <f t="shared" si="6"/>
        <v>0</v>
      </c>
      <c r="BM56" s="44">
        <f t="shared" si="7"/>
        <v>0</v>
      </c>
      <c r="BN56" s="44">
        <f t="shared" si="8"/>
        <v>0</v>
      </c>
      <c r="BO56" s="44">
        <f t="shared" si="9"/>
        <v>0</v>
      </c>
      <c r="BP56" s="44">
        <f t="shared" si="10"/>
        <v>0</v>
      </c>
      <c r="BQ56" s="44">
        <f t="shared" si="11"/>
        <v>0</v>
      </c>
      <c r="BR56" s="44">
        <f t="shared" si="12"/>
        <v>0</v>
      </c>
      <c r="BS56" s="44">
        <f t="shared" si="13"/>
        <v>0</v>
      </c>
      <c r="BT56" s="44">
        <f t="shared" si="14"/>
        <v>0</v>
      </c>
      <c r="BU56" s="44">
        <f t="shared" si="15"/>
        <v>0</v>
      </c>
      <c r="BV56" s="44">
        <f t="shared" si="16"/>
        <v>0</v>
      </c>
      <c r="BW56" s="44">
        <f t="shared" si="17"/>
        <v>0</v>
      </c>
      <c r="BX56" s="44">
        <f t="shared" si="18"/>
        <v>0</v>
      </c>
      <c r="BY56" s="44">
        <f t="shared" si="19"/>
        <v>0</v>
      </c>
      <c r="BZ56" s="44">
        <f t="shared" si="20"/>
        <v>0</v>
      </c>
      <c r="CA56" s="44">
        <f t="shared" si="21"/>
        <v>0</v>
      </c>
      <c r="CB56" s="44">
        <f t="shared" si="22"/>
        <v>0</v>
      </c>
      <c r="CC56" s="44">
        <f t="shared" si="23"/>
        <v>0</v>
      </c>
      <c r="CD56" s="44">
        <f t="shared" si="24"/>
        <v>0</v>
      </c>
      <c r="CE56" s="44">
        <f t="shared" si="25"/>
        <v>0</v>
      </c>
      <c r="CF56" s="44"/>
      <c r="CG56" s="44">
        <f t="shared" si="26"/>
        <v>0</v>
      </c>
      <c r="CH56" s="44">
        <f t="shared" si="27"/>
        <v>0</v>
      </c>
      <c r="CI56" s="44">
        <f t="shared" si="28"/>
        <v>0</v>
      </c>
      <c r="CJ56" s="44">
        <f t="shared" si="29"/>
        <v>0</v>
      </c>
      <c r="CK56" s="44">
        <f t="shared" si="30"/>
        <v>0</v>
      </c>
      <c r="CL56" s="44">
        <f t="shared" si="31"/>
        <v>0</v>
      </c>
      <c r="CM56" s="44">
        <f t="shared" si="32"/>
        <v>0</v>
      </c>
      <c r="CN56" s="44">
        <f t="shared" si="33"/>
        <v>0</v>
      </c>
      <c r="CO56" s="44">
        <f t="shared" si="34"/>
        <v>0</v>
      </c>
      <c r="CP56" s="44">
        <f t="shared" si="35"/>
        <v>0</v>
      </c>
      <c r="CQ56" s="44">
        <f t="shared" si="36"/>
        <v>0</v>
      </c>
      <c r="CR56" s="44">
        <f t="shared" si="37"/>
        <v>0</v>
      </c>
      <c r="CS56" s="44">
        <f t="shared" si="38"/>
        <v>0</v>
      </c>
      <c r="CT56" s="44">
        <f t="shared" si="39"/>
        <v>0</v>
      </c>
      <c r="CU56" s="44">
        <f t="shared" si="40"/>
        <v>0</v>
      </c>
      <c r="CV56" s="44">
        <f t="shared" si="41"/>
        <v>0</v>
      </c>
      <c r="CW56" s="44">
        <f t="shared" si="42"/>
        <v>0</v>
      </c>
      <c r="CX56" s="44">
        <f t="shared" si="43"/>
        <v>0</v>
      </c>
      <c r="CY56" s="44">
        <f t="shared" si="44"/>
        <v>0</v>
      </c>
      <c r="CZ56" s="44">
        <f t="shared" si="45"/>
        <v>0</v>
      </c>
      <c r="DA56" s="44">
        <f t="shared" si="46"/>
        <v>0</v>
      </c>
      <c r="DB56" s="44">
        <f t="shared" si="47"/>
        <v>0</v>
      </c>
      <c r="DC56" s="44">
        <f t="shared" si="48"/>
        <v>0</v>
      </c>
      <c r="DD56" s="44">
        <f t="shared" si="49"/>
        <v>0</v>
      </c>
      <c r="DE56" s="44">
        <f t="shared" si="50"/>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5"/>
        <v xml:space="preserve">0 menunjukkan pemahaman dalam </v>
      </c>
      <c r="FH56" s="44"/>
      <c r="FI56" s="44"/>
      <c r="FJ56" s="44" t="str">
        <f t="shared" si="56"/>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K14:AL14"/>
    <mergeCell ref="AM14:AN14"/>
    <mergeCell ref="AO14:AP14"/>
    <mergeCell ref="AQ14:AR14"/>
    <mergeCell ref="AS14:AT14"/>
    <mergeCell ref="AA14:AB14"/>
    <mergeCell ref="AC14:AD14"/>
    <mergeCell ref="AE14:AF14"/>
    <mergeCell ref="AG14:AH14"/>
    <mergeCell ref="AI14:AJ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C13:BC16"/>
    <mergeCell ref="BD13:BD16"/>
    <mergeCell ref="BA15:BB15"/>
    <mergeCell ref="AO15:AP15"/>
    <mergeCell ref="AQ15:AR15"/>
    <mergeCell ref="AS15:AT15"/>
    <mergeCell ref="AU15:AV15"/>
    <mergeCell ref="AW15:AX15"/>
    <mergeCell ref="AY15:AZ15"/>
    <mergeCell ref="AW14:AX14"/>
    <mergeCell ref="AU14:AV14"/>
  </mergeCells>
  <dataValidations count="2">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E00-000000000000}">
      <formula1>$BG$9:$BG$12</formula1>
    </dataValidation>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E00-000001000000}">
      <formula1>$BG$9:$BG$12</formula1>
    </dataValidation>
  </dataValidations>
  <pageMargins left="0.7" right="0.7" top="0.75" bottom="0.75" header="0.3" footer="0.3"/>
  <pageSetup paperSize="9" orientation="portrait" horizontalDpi="0" verticalDpi="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0"/>
  <dimension ref="A1:GM149"/>
  <sheetViews>
    <sheetView zoomScaleNormal="100" workbookViewId="0">
      <selection activeCell="I17" sqref="I17"/>
    </sheetView>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5546875" style="36" customWidth="1"/>
    <col min="25" max="54" width="4" style="36" hidden="1" customWidth="1"/>
    <col min="55" max="56" width="26.554687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"&amp;INTRAKURIKULER!D22</f>
        <v>MATA PELAJARAN : BAHASA ARAB</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14'!D8</f>
        <v>1</v>
      </c>
      <c r="F15" s="357"/>
      <c r="G15" s="357">
        <f>'TP 14'!D9</f>
        <v>2</v>
      </c>
      <c r="H15" s="357"/>
      <c r="I15" s="357">
        <f>'TP 14'!D10</f>
        <v>3</v>
      </c>
      <c r="J15" s="357"/>
      <c r="K15" s="357">
        <f>'TP 14'!D11</f>
        <v>4</v>
      </c>
      <c r="L15" s="357"/>
      <c r="M15" s="357">
        <f>'TP 14'!D12</f>
        <v>5</v>
      </c>
      <c r="N15" s="357"/>
      <c r="O15" s="357">
        <f>'TP 14'!D13</f>
        <v>6</v>
      </c>
      <c r="P15" s="357"/>
      <c r="Q15" s="357">
        <f>'TP 14'!D14</f>
        <v>7</v>
      </c>
      <c r="R15" s="357"/>
      <c r="S15" s="357">
        <f>'TP 14'!D15</f>
        <v>8</v>
      </c>
      <c r="T15" s="357"/>
      <c r="U15" s="357">
        <f>'TP 14'!D16</f>
        <v>9</v>
      </c>
      <c r="V15" s="357"/>
      <c r="W15" s="357">
        <f>'TP 14'!D17</f>
        <v>10</v>
      </c>
      <c r="X15" s="357"/>
      <c r="Y15" s="357">
        <f>'TP 14'!D18</f>
        <v>11</v>
      </c>
      <c r="Z15" s="357"/>
      <c r="AA15" s="357">
        <f>'TP 14'!D19</f>
        <v>12</v>
      </c>
      <c r="AB15" s="357"/>
      <c r="AC15" s="357">
        <f>'TP 14'!D20</f>
        <v>13</v>
      </c>
      <c r="AD15" s="357"/>
      <c r="AE15" s="357">
        <f>'TP 14'!D21</f>
        <v>14</v>
      </c>
      <c r="AF15" s="357"/>
      <c r="AG15" s="357">
        <f>'TP 14'!D22</f>
        <v>15</v>
      </c>
      <c r="AH15" s="357"/>
      <c r="AI15" s="357">
        <f>'TP 14'!D23</f>
        <v>16</v>
      </c>
      <c r="AJ15" s="357"/>
      <c r="AK15" s="357">
        <f>'TP 14'!D24</f>
        <v>17</v>
      </c>
      <c r="AL15" s="357"/>
      <c r="AM15" s="357">
        <f>'TP 14'!D25</f>
        <v>18</v>
      </c>
      <c r="AN15" s="357"/>
      <c r="AO15" s="357">
        <f>'TP 14'!D26</f>
        <v>19</v>
      </c>
      <c r="AP15" s="357"/>
      <c r="AQ15" s="357">
        <f>'TP 14'!D27</f>
        <v>20</v>
      </c>
      <c r="AR15" s="357"/>
      <c r="AS15" s="357">
        <f>'TP 14'!D28</f>
        <v>21</v>
      </c>
      <c r="AT15" s="357"/>
      <c r="AU15" s="357">
        <f>'TP 14'!D29</f>
        <v>22</v>
      </c>
      <c r="AV15" s="357"/>
      <c r="AW15" s="357">
        <f>'TP 14'!D30</f>
        <v>23</v>
      </c>
      <c r="AX15" s="357"/>
      <c r="AY15" s="357">
        <f>'TP 14'!D31</f>
        <v>24</v>
      </c>
      <c r="AZ15" s="357"/>
      <c r="BA15" s="357">
        <f>'TP 14'!D32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42" t="s">
        <v>139</v>
      </c>
      <c r="G16" s="40" t="s">
        <v>112</v>
      </c>
      <c r="H16" s="42" t="s">
        <v>139</v>
      </c>
      <c r="I16" s="40" t="s">
        <v>112</v>
      </c>
      <c r="J16" s="42" t="s">
        <v>139</v>
      </c>
      <c r="K16" s="40" t="s">
        <v>112</v>
      </c>
      <c r="L16" s="42" t="s">
        <v>139</v>
      </c>
      <c r="M16" s="40" t="s">
        <v>112</v>
      </c>
      <c r="N16" s="42" t="s">
        <v>139</v>
      </c>
      <c r="O16" s="40" t="s">
        <v>112</v>
      </c>
      <c r="P16" s="42" t="s">
        <v>139</v>
      </c>
      <c r="Q16" s="40" t="s">
        <v>112</v>
      </c>
      <c r="R16" s="42" t="s">
        <v>139</v>
      </c>
      <c r="S16" s="40" t="s">
        <v>112</v>
      </c>
      <c r="T16" s="42" t="s">
        <v>139</v>
      </c>
      <c r="U16" s="40" t="s">
        <v>112</v>
      </c>
      <c r="V16" s="42" t="s">
        <v>139</v>
      </c>
      <c r="W16" s="40" t="s">
        <v>112</v>
      </c>
      <c r="X16" s="42"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FG17</f>
        <v xml:space="preserve">Abdul Karim menunjukkan pemahaman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FG18</f>
        <v xml:space="preserve">Abil Juandika menunjukkan pemahaman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menunjukkan pemahaman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menunjukkan pemahaman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menunjukkan pemahaman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menunjukkan pemahaman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menunjukkan pemahaman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menunjukkan pemahaman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menunjukkan pemahaman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menunjukkan pemahaman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menunjukkan pemahaman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menunjukkan pemahaman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menunjukkan pemahaman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menunjukkan pemahaman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menunjukkan pemahaman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menunjukkan pemahaman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menunjukkan pemahaman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menunjukkan pemahaman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menunjukkan pemahaman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menunjukkan pemahaman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menunjukkan pemahaman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menunjukkan pemahaman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menunjukkan pemahaman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menunjukkan pemahaman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menunjukkan pemahaman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menunjukkan pemahaman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menunjukkan pemahaman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menunjukkan pemahaman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menunjukkan pemahaman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menunjukkan pemahaman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menunjukkan pemahaman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menunjukkan pemahaman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menunjukkan pemahaman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menunjukkan pemahaman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menunjukkan pemahaman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menunjukkan pemahaman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menunjukkan pemahaman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menunjukkan pemahaman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menunjukkan pemahaman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menunjukkan pemahaman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K14:AL14"/>
    <mergeCell ref="AM14:AN14"/>
    <mergeCell ref="AO14:AP14"/>
    <mergeCell ref="AQ14:AR14"/>
    <mergeCell ref="AS14:AT14"/>
    <mergeCell ref="AA14:AB14"/>
    <mergeCell ref="AC14:AD14"/>
    <mergeCell ref="AE14:AF14"/>
    <mergeCell ref="AG14:AH14"/>
    <mergeCell ref="AI14:AJ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C13:BC16"/>
    <mergeCell ref="BD13:BD16"/>
    <mergeCell ref="BA15:BB15"/>
    <mergeCell ref="AO15:AP15"/>
    <mergeCell ref="AQ15:AR15"/>
    <mergeCell ref="AS15:AT15"/>
    <mergeCell ref="AU15:AV15"/>
    <mergeCell ref="AW15:AX15"/>
    <mergeCell ref="AY15:AZ15"/>
    <mergeCell ref="AW14:AX14"/>
    <mergeCell ref="AU14:AV14"/>
  </mergeCells>
  <dataValidations count="2">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2F00-000000000000}">
      <formula1>$BG$9:$BG$12</formula1>
    </dataValidation>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2F00-000001000000}">
      <formula1>$BG$9:$BG$12</formula1>
    </dataValidation>
  </dataValidations>
  <pageMargins left="0.7" right="0.7" top="0.75" bottom="0.75" header="0.3" footer="0.3"/>
  <pageSetup paperSize="9" orientation="portrait" horizontalDpi="0"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1"/>
  <dimension ref="A1:GM149"/>
  <sheetViews>
    <sheetView zoomScaleNormal="100" workbookViewId="0">
      <selection activeCell="BF1" sqref="BF1:FL1048576"/>
    </sheetView>
  </sheetViews>
  <sheetFormatPr defaultColWidth="9.109375" defaultRowHeight="13.8" x14ac:dyDescent="0.25"/>
  <cols>
    <col min="1" max="1" width="2.88671875" style="36" customWidth="1"/>
    <col min="2" max="2" width="5.33203125" style="36" customWidth="1"/>
    <col min="3" max="3" width="6.88671875" style="36" customWidth="1"/>
    <col min="4" max="4" width="39.5546875" style="36" customWidth="1"/>
    <col min="5" max="24" width="4.5546875" style="36" customWidth="1"/>
    <col min="25" max="54" width="4" style="36" hidden="1" customWidth="1"/>
    <col min="55" max="56" width="26.5546875" style="36" customWidth="1"/>
    <col min="57" max="57" width="4" style="36" customWidth="1"/>
    <col min="58" max="58" width="9.109375" style="36" hidden="1" customWidth="1"/>
    <col min="59" max="83" width="3.6640625" style="36" hidden="1" customWidth="1"/>
    <col min="84" max="84" width="4.88671875" style="36" hidden="1" customWidth="1"/>
    <col min="85" max="109" width="4.109375" style="36" hidden="1" customWidth="1"/>
    <col min="110" max="110" width="9.109375" style="36" hidden="1" customWidth="1"/>
    <col min="111" max="135" width="4.6640625" style="36" hidden="1" customWidth="1"/>
    <col min="136" max="136" width="9.109375" style="36" hidden="1" customWidth="1"/>
    <col min="137" max="161" width="3.6640625" style="36" hidden="1" customWidth="1"/>
    <col min="162" max="162" width="9.109375" style="36" hidden="1" customWidth="1"/>
    <col min="163" max="163" width="9.44140625" style="36" hidden="1" customWidth="1"/>
    <col min="164" max="164" width="9.109375" style="36" hidden="1" customWidth="1"/>
    <col min="165" max="165" width="33.33203125" style="36" hidden="1" customWidth="1"/>
    <col min="166" max="168" width="9.109375" style="36" hidden="1" customWidth="1"/>
    <col min="169" max="190" width="9.109375" style="36" customWidth="1"/>
    <col min="191" max="16384" width="9.109375" style="36"/>
  </cols>
  <sheetData>
    <row r="1" spans="1:195" x14ac:dyDescent="0.2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row>
    <row r="2" spans="1:195" x14ac:dyDescent="0.25">
      <c r="A2" s="35"/>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5"/>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row>
    <row r="3" spans="1:195" ht="29.25" customHeight="1" x14ac:dyDescent="0.25">
      <c r="A3" s="35"/>
      <c r="B3" s="341" t="s">
        <v>137</v>
      </c>
      <c r="C3" s="341"/>
      <c r="D3" s="341"/>
      <c r="E3" s="341"/>
      <c r="F3" s="341"/>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1"/>
      <c r="AS3" s="341"/>
      <c r="AT3" s="341"/>
      <c r="AU3" s="341"/>
      <c r="AV3" s="341"/>
      <c r="AW3" s="341"/>
      <c r="AX3" s="341"/>
      <c r="AY3" s="341"/>
      <c r="AZ3" s="341"/>
      <c r="BA3" s="341"/>
      <c r="BB3" s="341"/>
      <c r="BC3" s="341"/>
      <c r="BD3" s="101"/>
      <c r="BE3" s="35"/>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row>
    <row r="4" spans="1:195" ht="9" customHeight="1" x14ac:dyDescent="0.25">
      <c r="A4" s="3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5"/>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row>
    <row r="5" spans="1:195" ht="15" x14ac:dyDescent="0.25">
      <c r="A5" s="35"/>
      <c r="B5" s="364" t="str">
        <f>"MATA PELAJARAN : "&amp;INTRAKURIKULER!D23</f>
        <v>MATA PELAJARAN : TAHFIDZUL QU'RAN</v>
      </c>
      <c r="C5" s="364"/>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4"/>
      <c r="AM5" s="364"/>
      <c r="AN5" s="364"/>
      <c r="AO5" s="364"/>
      <c r="AP5" s="364"/>
      <c r="AQ5" s="364"/>
      <c r="AR5" s="364"/>
      <c r="AS5" s="364"/>
      <c r="AT5" s="364"/>
      <c r="AU5" s="364"/>
      <c r="AV5" s="364"/>
      <c r="AW5" s="364"/>
      <c r="AX5" s="364"/>
      <c r="AY5" s="364"/>
      <c r="AZ5" s="364"/>
      <c r="BA5" s="364"/>
      <c r="BB5" s="364"/>
      <c r="BC5" s="364"/>
      <c r="BD5" s="102"/>
      <c r="BE5" s="35"/>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row>
    <row r="6" spans="1:195" ht="11.25" customHeight="1" x14ac:dyDescent="0.25">
      <c r="A6" s="35"/>
      <c r="B6" s="47" t="s">
        <v>138</v>
      </c>
      <c r="C6" s="47"/>
      <c r="D6" s="47"/>
      <c r="E6" s="47"/>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5"/>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row>
    <row r="7" spans="1:195" ht="11.25" customHeight="1" x14ac:dyDescent="0.25">
      <c r="A7" s="35"/>
      <c r="B7" s="47"/>
      <c r="C7" s="47">
        <v>1</v>
      </c>
      <c r="D7" s="47" t="s">
        <v>143</v>
      </c>
      <c r="E7" s="47"/>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5"/>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row>
    <row r="8" spans="1:195" ht="11.25" customHeight="1" x14ac:dyDescent="0.25">
      <c r="A8" s="35"/>
      <c r="B8" s="47"/>
      <c r="C8" s="47">
        <v>2</v>
      </c>
      <c r="D8" s="47" t="s">
        <v>147</v>
      </c>
      <c r="E8" s="47"/>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5"/>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row>
    <row r="9" spans="1:195" ht="11.25" customHeight="1" x14ac:dyDescent="0.25">
      <c r="A9" s="35"/>
      <c r="B9" s="47"/>
      <c r="C9" s="47">
        <v>3</v>
      </c>
      <c r="D9" s="47" t="s">
        <v>148</v>
      </c>
      <c r="E9" s="47"/>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5"/>
      <c r="BF9" s="44"/>
      <c r="BG9" s="44">
        <v>0</v>
      </c>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row>
    <row r="10" spans="1:195" ht="11.25" customHeight="1" x14ac:dyDescent="0.25">
      <c r="A10" s="35"/>
      <c r="B10" s="48" t="s">
        <v>144</v>
      </c>
      <c r="C10" s="48"/>
      <c r="D10" s="48" t="s">
        <v>145</v>
      </c>
      <c r="E10" s="48"/>
      <c r="F10" s="49"/>
      <c r="G10" s="49"/>
      <c r="H10" s="49"/>
      <c r="I10" s="49"/>
      <c r="J10" s="49"/>
      <c r="K10" s="49"/>
      <c r="L10" s="49"/>
      <c r="M10" s="49"/>
      <c r="N10" s="49"/>
      <c r="O10" s="49"/>
      <c r="P10" s="49"/>
      <c r="Q10" s="49"/>
      <c r="R10" s="38"/>
      <c r="S10" s="38"/>
      <c r="T10" s="48" t="s">
        <v>149</v>
      </c>
      <c r="U10" s="48"/>
      <c r="V10" s="48"/>
      <c r="W10" s="48"/>
      <c r="X10" s="48"/>
      <c r="Y10" s="48"/>
      <c r="Z10" s="48"/>
      <c r="AA10" s="48"/>
      <c r="AB10" s="47"/>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5"/>
      <c r="BF10" s="44"/>
      <c r="BG10" s="44">
        <v>1</v>
      </c>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row>
    <row r="11" spans="1:195" ht="11.25" customHeight="1" x14ac:dyDescent="0.25">
      <c r="A11" s="35"/>
      <c r="B11" s="48"/>
      <c r="C11" s="48"/>
      <c r="D11" s="48" t="s">
        <v>146</v>
      </c>
      <c r="E11" s="48"/>
      <c r="F11" s="49"/>
      <c r="G11" s="49"/>
      <c r="H11" s="49"/>
      <c r="I11" s="49"/>
      <c r="J11" s="49"/>
      <c r="K11" s="49"/>
      <c r="L11" s="49"/>
      <c r="M11" s="49"/>
      <c r="N11" s="49"/>
      <c r="O11" s="49"/>
      <c r="P11" s="49"/>
      <c r="Q11" s="49"/>
      <c r="R11" s="38"/>
      <c r="S11" s="38"/>
      <c r="T11" s="48" t="s">
        <v>150</v>
      </c>
      <c r="U11" s="49"/>
      <c r="V11" s="49"/>
      <c r="W11" s="49"/>
      <c r="X11" s="49"/>
      <c r="Y11" s="49"/>
      <c r="Z11" s="49"/>
      <c r="AA11" s="49"/>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5"/>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row>
    <row r="12" spans="1:195" x14ac:dyDescent="0.25">
      <c r="A12" s="3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5"/>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row>
    <row r="13" spans="1:195" x14ac:dyDescent="0.25">
      <c r="A13" s="35"/>
      <c r="B13" s="38"/>
      <c r="C13" s="359" t="s">
        <v>4</v>
      </c>
      <c r="D13" s="359" t="s">
        <v>125</v>
      </c>
      <c r="E13" s="358" t="s">
        <v>108</v>
      </c>
      <c r="F13" s="358"/>
      <c r="G13" s="358"/>
      <c r="H13" s="358"/>
      <c r="I13" s="358"/>
      <c r="J13" s="358"/>
      <c r="K13" s="358"/>
      <c r="L13" s="358"/>
      <c r="M13" s="358"/>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61" t="s">
        <v>243</v>
      </c>
      <c r="BD13" s="361" t="s">
        <v>244</v>
      </c>
      <c r="BE13" s="35"/>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row>
    <row r="14" spans="1:195" x14ac:dyDescent="0.25">
      <c r="A14" s="35"/>
      <c r="B14" s="38"/>
      <c r="C14" s="359"/>
      <c r="D14" s="359"/>
      <c r="E14" s="359" t="s">
        <v>110</v>
      </c>
      <c r="F14" s="359"/>
      <c r="G14" s="359" t="s">
        <v>111</v>
      </c>
      <c r="H14" s="359"/>
      <c r="I14" s="359" t="s">
        <v>113</v>
      </c>
      <c r="J14" s="359"/>
      <c r="K14" s="359" t="s">
        <v>114</v>
      </c>
      <c r="L14" s="359"/>
      <c r="M14" s="359" t="s">
        <v>115</v>
      </c>
      <c r="N14" s="359"/>
      <c r="O14" s="359" t="s">
        <v>116</v>
      </c>
      <c r="P14" s="359"/>
      <c r="Q14" s="359" t="s">
        <v>117</v>
      </c>
      <c r="R14" s="359"/>
      <c r="S14" s="359" t="s">
        <v>118</v>
      </c>
      <c r="T14" s="359"/>
      <c r="U14" s="359" t="s">
        <v>119</v>
      </c>
      <c r="V14" s="359"/>
      <c r="W14" s="359" t="s">
        <v>120</v>
      </c>
      <c r="X14" s="359"/>
      <c r="Y14" s="359" t="s">
        <v>121</v>
      </c>
      <c r="Z14" s="359"/>
      <c r="AA14" s="359" t="s">
        <v>122</v>
      </c>
      <c r="AB14" s="359"/>
      <c r="AC14" s="359" t="s">
        <v>123</v>
      </c>
      <c r="AD14" s="359"/>
      <c r="AE14" s="359" t="s">
        <v>124</v>
      </c>
      <c r="AF14" s="359"/>
      <c r="AG14" s="359" t="s">
        <v>126</v>
      </c>
      <c r="AH14" s="359"/>
      <c r="AI14" s="359" t="s">
        <v>127</v>
      </c>
      <c r="AJ14" s="359"/>
      <c r="AK14" s="359" t="s">
        <v>128</v>
      </c>
      <c r="AL14" s="359"/>
      <c r="AM14" s="359" t="s">
        <v>129</v>
      </c>
      <c r="AN14" s="359"/>
      <c r="AO14" s="359" t="s">
        <v>130</v>
      </c>
      <c r="AP14" s="359"/>
      <c r="AQ14" s="359" t="s">
        <v>131</v>
      </c>
      <c r="AR14" s="359"/>
      <c r="AS14" s="359" t="s">
        <v>132</v>
      </c>
      <c r="AT14" s="359"/>
      <c r="AU14" s="359" t="s">
        <v>133</v>
      </c>
      <c r="AV14" s="359"/>
      <c r="AW14" s="359" t="s">
        <v>134</v>
      </c>
      <c r="AX14" s="359"/>
      <c r="AY14" s="359" t="s">
        <v>135</v>
      </c>
      <c r="AZ14" s="359"/>
      <c r="BA14" s="359" t="s">
        <v>136</v>
      </c>
      <c r="BB14" s="359"/>
      <c r="BC14" s="362"/>
      <c r="BD14" s="362"/>
      <c r="BE14" s="35"/>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t="s">
        <v>141</v>
      </c>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t="s">
        <v>142</v>
      </c>
      <c r="EH14" s="44"/>
      <c r="EI14" s="44"/>
      <c r="EJ14" s="44"/>
      <c r="EK14" s="44"/>
      <c r="EL14" s="44"/>
      <c r="EM14" s="44"/>
      <c r="EN14" s="44"/>
      <c r="EO14" s="360"/>
      <c r="EP14" s="360"/>
      <c r="EQ14" s="360"/>
      <c r="ER14" s="360"/>
      <c r="ES14" s="360"/>
      <c r="ET14" s="360"/>
      <c r="EU14" s="360"/>
      <c r="EV14" s="360"/>
      <c r="EW14" s="360"/>
      <c r="EX14" s="360"/>
      <c r="EY14" s="360"/>
      <c r="EZ14" s="360"/>
      <c r="FA14" s="360"/>
      <c r="FB14" s="360"/>
      <c r="FC14" s="360"/>
      <c r="FD14" s="360"/>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row>
    <row r="15" spans="1:195" ht="63" customHeight="1" x14ac:dyDescent="0.25">
      <c r="A15" s="35"/>
      <c r="B15" s="38"/>
      <c r="C15" s="359"/>
      <c r="D15" s="359"/>
      <c r="E15" s="357">
        <f>'TP 15'!D8</f>
        <v>1</v>
      </c>
      <c r="F15" s="357"/>
      <c r="G15" s="357">
        <f>'TP 15'!D9</f>
        <v>2</v>
      </c>
      <c r="H15" s="357"/>
      <c r="I15" s="357">
        <f>'TP 15'!D10</f>
        <v>3</v>
      </c>
      <c r="J15" s="357"/>
      <c r="K15" s="357">
        <f>'TP 15'!D11</f>
        <v>4</v>
      </c>
      <c r="L15" s="357"/>
      <c r="M15" s="357">
        <f>'TP 15'!D12</f>
        <v>5</v>
      </c>
      <c r="N15" s="357"/>
      <c r="O15" s="357">
        <f>'TP 15'!D13</f>
        <v>6</v>
      </c>
      <c r="P15" s="357"/>
      <c r="Q15" s="357">
        <f>'TP 15'!D14</f>
        <v>7</v>
      </c>
      <c r="R15" s="357"/>
      <c r="S15" s="357">
        <f>'TP 15'!D15</f>
        <v>8</v>
      </c>
      <c r="T15" s="357"/>
      <c r="U15" s="357">
        <f>'TP 15'!D16</f>
        <v>9</v>
      </c>
      <c r="V15" s="357"/>
      <c r="W15" s="357">
        <f>'TP 15'!D17</f>
        <v>10</v>
      </c>
      <c r="X15" s="357"/>
      <c r="Y15" s="357">
        <f>'TP 15'!D18</f>
        <v>11</v>
      </c>
      <c r="Z15" s="357"/>
      <c r="AA15" s="357">
        <f>'TP 15'!D19</f>
        <v>12</v>
      </c>
      <c r="AB15" s="357"/>
      <c r="AC15" s="357">
        <f>'TP 15'!D20</f>
        <v>13</v>
      </c>
      <c r="AD15" s="357"/>
      <c r="AE15" s="357">
        <f>'TP 15'!D21</f>
        <v>14</v>
      </c>
      <c r="AF15" s="357"/>
      <c r="AG15" s="357">
        <f>'TP 15'!D22</f>
        <v>15</v>
      </c>
      <c r="AH15" s="357"/>
      <c r="AI15" s="357">
        <f>'TP 15'!D23</f>
        <v>16</v>
      </c>
      <c r="AJ15" s="357"/>
      <c r="AK15" s="357">
        <f>'TP 15'!D24</f>
        <v>17</v>
      </c>
      <c r="AL15" s="357"/>
      <c r="AM15" s="357">
        <f>'TP 15'!D25</f>
        <v>18</v>
      </c>
      <c r="AN15" s="357"/>
      <c r="AO15" s="357">
        <f>'TP 15'!D26</f>
        <v>19</v>
      </c>
      <c r="AP15" s="357"/>
      <c r="AQ15" s="357">
        <f>'TP 15'!D27</f>
        <v>20</v>
      </c>
      <c r="AR15" s="357"/>
      <c r="AS15" s="357">
        <f>'TP 15'!D28</f>
        <v>21</v>
      </c>
      <c r="AT15" s="357"/>
      <c r="AU15" s="357">
        <f>'TP 15'!D29</f>
        <v>22</v>
      </c>
      <c r="AV15" s="357"/>
      <c r="AW15" s="357">
        <f>'TP 15'!D30</f>
        <v>23</v>
      </c>
      <c r="AX15" s="357"/>
      <c r="AY15" s="357">
        <f>'TP 15'!D31</f>
        <v>24</v>
      </c>
      <c r="AZ15" s="357"/>
      <c r="BA15" s="357">
        <f>'TP 15'!D32</f>
        <v>25</v>
      </c>
      <c r="BB15" s="357"/>
      <c r="BC15" s="362"/>
      <c r="BD15" s="362"/>
      <c r="BE15" s="35"/>
      <c r="BF15" s="44"/>
      <c r="BG15" s="45">
        <v>1</v>
      </c>
      <c r="BH15" s="45">
        <v>2</v>
      </c>
      <c r="BI15" s="45">
        <v>3</v>
      </c>
      <c r="BJ15" s="45">
        <v>4</v>
      </c>
      <c r="BK15" s="45">
        <v>5</v>
      </c>
      <c r="BL15" s="45">
        <v>6</v>
      </c>
      <c r="BM15" s="45">
        <v>7</v>
      </c>
      <c r="BN15" s="45">
        <v>8</v>
      </c>
      <c r="BO15" s="45">
        <v>9</v>
      </c>
      <c r="BP15" s="45">
        <v>10</v>
      </c>
      <c r="BQ15" s="45">
        <v>11</v>
      </c>
      <c r="BR15" s="45">
        <v>12</v>
      </c>
      <c r="BS15" s="45">
        <v>13</v>
      </c>
      <c r="BT15" s="45">
        <v>14</v>
      </c>
      <c r="BU15" s="45">
        <v>15</v>
      </c>
      <c r="BV15" s="45">
        <v>16</v>
      </c>
      <c r="BW15" s="45">
        <v>17</v>
      </c>
      <c r="BX15" s="45">
        <v>18</v>
      </c>
      <c r="BY15" s="45">
        <v>19</v>
      </c>
      <c r="BZ15" s="45">
        <v>20</v>
      </c>
      <c r="CA15" s="45">
        <v>21</v>
      </c>
      <c r="CB15" s="45">
        <v>22</v>
      </c>
      <c r="CC15" s="45">
        <v>23</v>
      </c>
      <c r="CD15" s="45">
        <v>24</v>
      </c>
      <c r="CE15" s="45">
        <v>25</v>
      </c>
      <c r="CF15" s="44"/>
      <c r="CG15" s="45">
        <v>1</v>
      </c>
      <c r="CH15" s="45">
        <v>2</v>
      </c>
      <c r="CI15" s="45">
        <v>3</v>
      </c>
      <c r="CJ15" s="45">
        <v>4</v>
      </c>
      <c r="CK15" s="45">
        <v>5</v>
      </c>
      <c r="CL15" s="45">
        <v>6</v>
      </c>
      <c r="CM15" s="45">
        <v>7</v>
      </c>
      <c r="CN15" s="45">
        <v>8</v>
      </c>
      <c r="CO15" s="45">
        <v>9</v>
      </c>
      <c r="CP15" s="45">
        <v>10</v>
      </c>
      <c r="CQ15" s="45">
        <v>11</v>
      </c>
      <c r="CR15" s="45">
        <v>12</v>
      </c>
      <c r="CS15" s="45">
        <v>13</v>
      </c>
      <c r="CT15" s="45">
        <v>14</v>
      </c>
      <c r="CU15" s="45">
        <v>15</v>
      </c>
      <c r="CV15" s="45">
        <v>16</v>
      </c>
      <c r="CW15" s="45">
        <v>17</v>
      </c>
      <c r="CX15" s="45">
        <v>18</v>
      </c>
      <c r="CY15" s="45">
        <v>19</v>
      </c>
      <c r="CZ15" s="45">
        <v>20</v>
      </c>
      <c r="DA15" s="45">
        <v>21</v>
      </c>
      <c r="DB15" s="45">
        <v>22</v>
      </c>
      <c r="DC15" s="45">
        <v>23</v>
      </c>
      <c r="DD15" s="45">
        <v>24</v>
      </c>
      <c r="DE15" s="45">
        <v>25</v>
      </c>
      <c r="DF15" s="44"/>
      <c r="DG15" s="44">
        <f>E15</f>
        <v>1</v>
      </c>
      <c r="DH15" s="44">
        <f>G15</f>
        <v>2</v>
      </c>
      <c r="DI15" s="44">
        <f>I15</f>
        <v>3</v>
      </c>
      <c r="DJ15" s="44">
        <f>K15</f>
        <v>4</v>
      </c>
      <c r="DK15" s="44">
        <f>M15</f>
        <v>5</v>
      </c>
      <c r="DL15" s="44">
        <f>O15</f>
        <v>6</v>
      </c>
      <c r="DM15" s="44">
        <f>Q15</f>
        <v>7</v>
      </c>
      <c r="DN15" s="44">
        <f>S15</f>
        <v>8</v>
      </c>
      <c r="DO15" s="44">
        <f>U15</f>
        <v>9</v>
      </c>
      <c r="DP15" s="44">
        <f>W15</f>
        <v>10</v>
      </c>
      <c r="DQ15" s="44">
        <f>Y15</f>
        <v>11</v>
      </c>
      <c r="DR15" s="44">
        <f>AA15</f>
        <v>12</v>
      </c>
      <c r="DS15" s="44">
        <f>AC15</f>
        <v>13</v>
      </c>
      <c r="DT15" s="44">
        <f>AE15</f>
        <v>14</v>
      </c>
      <c r="DU15" s="44">
        <f>AG15</f>
        <v>15</v>
      </c>
      <c r="DV15" s="44">
        <f>AI15</f>
        <v>16</v>
      </c>
      <c r="DW15" s="44">
        <f>AK15</f>
        <v>17</v>
      </c>
      <c r="DX15" s="44">
        <f>AM15</f>
        <v>18</v>
      </c>
      <c r="DY15" s="44">
        <f>AO15</f>
        <v>19</v>
      </c>
      <c r="DZ15" s="44">
        <f>AQ15</f>
        <v>20</v>
      </c>
      <c r="EA15" s="44">
        <f>AS15</f>
        <v>21</v>
      </c>
      <c r="EB15" s="44">
        <f>AU15</f>
        <v>22</v>
      </c>
      <c r="EC15" s="44">
        <f>AW15</f>
        <v>23</v>
      </c>
      <c r="ED15" s="44">
        <f>AY15</f>
        <v>24</v>
      </c>
      <c r="EE15" s="44">
        <f>BA15</f>
        <v>25</v>
      </c>
      <c r="EF15" s="44"/>
      <c r="EG15" s="44">
        <f>DG15</f>
        <v>1</v>
      </c>
      <c r="EH15" s="44">
        <f t="shared" ref="EH15:FE15" si="0">DH15</f>
        <v>2</v>
      </c>
      <c r="EI15" s="44">
        <f t="shared" si="0"/>
        <v>3</v>
      </c>
      <c r="EJ15" s="44">
        <f t="shared" si="0"/>
        <v>4</v>
      </c>
      <c r="EK15" s="44">
        <f t="shared" si="0"/>
        <v>5</v>
      </c>
      <c r="EL15" s="44">
        <f t="shared" si="0"/>
        <v>6</v>
      </c>
      <c r="EM15" s="44">
        <f t="shared" si="0"/>
        <v>7</v>
      </c>
      <c r="EN15" s="44">
        <f t="shared" si="0"/>
        <v>8</v>
      </c>
      <c r="EO15" s="44">
        <f t="shared" si="0"/>
        <v>9</v>
      </c>
      <c r="EP15" s="44">
        <f t="shared" si="0"/>
        <v>10</v>
      </c>
      <c r="EQ15" s="44">
        <f t="shared" si="0"/>
        <v>11</v>
      </c>
      <c r="ER15" s="44">
        <f t="shared" si="0"/>
        <v>12</v>
      </c>
      <c r="ES15" s="44">
        <f t="shared" si="0"/>
        <v>13</v>
      </c>
      <c r="ET15" s="44">
        <f t="shared" si="0"/>
        <v>14</v>
      </c>
      <c r="EU15" s="44">
        <f t="shared" si="0"/>
        <v>15</v>
      </c>
      <c r="EV15" s="44">
        <f t="shared" si="0"/>
        <v>16</v>
      </c>
      <c r="EW15" s="44">
        <f t="shared" si="0"/>
        <v>17</v>
      </c>
      <c r="EX15" s="44">
        <f t="shared" si="0"/>
        <v>18</v>
      </c>
      <c r="EY15" s="44">
        <f t="shared" si="0"/>
        <v>19</v>
      </c>
      <c r="EZ15" s="44">
        <f t="shared" si="0"/>
        <v>20</v>
      </c>
      <c r="FA15" s="44">
        <f t="shared" si="0"/>
        <v>21</v>
      </c>
      <c r="FB15" s="44">
        <f t="shared" si="0"/>
        <v>22</v>
      </c>
      <c r="FC15" s="44">
        <f t="shared" si="0"/>
        <v>23</v>
      </c>
      <c r="FD15" s="44">
        <f t="shared" si="0"/>
        <v>24</v>
      </c>
      <c r="FE15" s="44">
        <f t="shared" si="0"/>
        <v>25</v>
      </c>
      <c r="FF15" s="44"/>
      <c r="FG15" s="44" t="s">
        <v>141</v>
      </c>
      <c r="FH15" s="44"/>
      <c r="FI15" s="44"/>
      <c r="FJ15" s="44" t="s">
        <v>142</v>
      </c>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row>
    <row r="16" spans="1:195" ht="23.4" x14ac:dyDescent="0.25">
      <c r="A16" s="35"/>
      <c r="B16" s="38"/>
      <c r="C16" s="359"/>
      <c r="D16" s="359"/>
      <c r="E16" s="40" t="s">
        <v>112</v>
      </c>
      <c r="F16" s="42" t="s">
        <v>139</v>
      </c>
      <c r="G16" s="40" t="s">
        <v>112</v>
      </c>
      <c r="H16" s="42" t="s">
        <v>139</v>
      </c>
      <c r="I16" s="40" t="s">
        <v>112</v>
      </c>
      <c r="J16" s="42" t="s">
        <v>139</v>
      </c>
      <c r="K16" s="40" t="s">
        <v>112</v>
      </c>
      <c r="L16" s="42" t="s">
        <v>139</v>
      </c>
      <c r="M16" s="40" t="s">
        <v>112</v>
      </c>
      <c r="N16" s="42" t="s">
        <v>139</v>
      </c>
      <c r="O16" s="40" t="s">
        <v>112</v>
      </c>
      <c r="P16" s="42" t="s">
        <v>139</v>
      </c>
      <c r="Q16" s="40" t="s">
        <v>112</v>
      </c>
      <c r="R16" s="42" t="s">
        <v>139</v>
      </c>
      <c r="S16" s="40" t="s">
        <v>112</v>
      </c>
      <c r="T16" s="42" t="s">
        <v>139</v>
      </c>
      <c r="U16" s="40"/>
      <c r="V16" s="42" t="s">
        <v>139</v>
      </c>
      <c r="W16" s="40" t="s">
        <v>112</v>
      </c>
      <c r="X16" s="42" t="s">
        <v>139</v>
      </c>
      <c r="Y16" s="40" t="s">
        <v>112</v>
      </c>
      <c r="Z16" s="42" t="s">
        <v>139</v>
      </c>
      <c r="AA16" s="40" t="s">
        <v>112</v>
      </c>
      <c r="AB16" s="42" t="s">
        <v>139</v>
      </c>
      <c r="AC16" s="40" t="s">
        <v>112</v>
      </c>
      <c r="AD16" s="42" t="s">
        <v>139</v>
      </c>
      <c r="AE16" s="40" t="s">
        <v>112</v>
      </c>
      <c r="AF16" s="42" t="s">
        <v>139</v>
      </c>
      <c r="AG16" s="40" t="s">
        <v>112</v>
      </c>
      <c r="AH16" s="42" t="s">
        <v>139</v>
      </c>
      <c r="AI16" s="40" t="s">
        <v>112</v>
      </c>
      <c r="AJ16" s="42" t="s">
        <v>139</v>
      </c>
      <c r="AK16" s="40" t="s">
        <v>112</v>
      </c>
      <c r="AL16" s="42" t="s">
        <v>139</v>
      </c>
      <c r="AM16" s="40" t="s">
        <v>112</v>
      </c>
      <c r="AN16" s="42" t="s">
        <v>139</v>
      </c>
      <c r="AO16" s="40" t="s">
        <v>112</v>
      </c>
      <c r="AP16" s="42" t="s">
        <v>139</v>
      </c>
      <c r="AQ16" s="40" t="s">
        <v>112</v>
      </c>
      <c r="AR16" s="42" t="s">
        <v>139</v>
      </c>
      <c r="AS16" s="40" t="s">
        <v>112</v>
      </c>
      <c r="AT16" s="42" t="s">
        <v>139</v>
      </c>
      <c r="AU16" s="40" t="s">
        <v>112</v>
      </c>
      <c r="AV16" s="42" t="s">
        <v>139</v>
      </c>
      <c r="AW16" s="40" t="s">
        <v>112</v>
      </c>
      <c r="AX16" s="42" t="s">
        <v>139</v>
      </c>
      <c r="AY16" s="40" t="s">
        <v>112</v>
      </c>
      <c r="AZ16" s="42" t="s">
        <v>139</v>
      </c>
      <c r="BA16" s="40" t="s">
        <v>112</v>
      </c>
      <c r="BB16" s="42" t="s">
        <v>139</v>
      </c>
      <c r="BC16" s="363"/>
      <c r="BD16" s="363"/>
      <c r="BE16" s="35"/>
      <c r="BF16" s="46"/>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t="s">
        <v>140</v>
      </c>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v>1</v>
      </c>
      <c r="DH16" s="44">
        <v>2</v>
      </c>
      <c r="DI16" s="44">
        <v>3</v>
      </c>
      <c r="DJ16" s="44">
        <v>4</v>
      </c>
      <c r="DK16" s="44">
        <v>5</v>
      </c>
      <c r="DL16" s="44">
        <v>6</v>
      </c>
      <c r="DM16" s="44">
        <v>7</v>
      </c>
      <c r="DN16" s="44">
        <v>8</v>
      </c>
      <c r="DO16" s="44">
        <v>9</v>
      </c>
      <c r="DP16" s="44">
        <v>10</v>
      </c>
      <c r="DQ16" s="44">
        <v>11</v>
      </c>
      <c r="DR16" s="44">
        <v>12</v>
      </c>
      <c r="DS16" s="44">
        <v>13</v>
      </c>
      <c r="DT16" s="44">
        <v>14</v>
      </c>
      <c r="DU16" s="44">
        <v>15</v>
      </c>
      <c r="DV16" s="44">
        <v>16</v>
      </c>
      <c r="DW16" s="44">
        <v>17</v>
      </c>
      <c r="DX16" s="44">
        <v>18</v>
      </c>
      <c r="DY16" s="44">
        <v>19</v>
      </c>
      <c r="DZ16" s="44">
        <v>20</v>
      </c>
      <c r="EA16" s="44">
        <v>21</v>
      </c>
      <c r="EB16" s="44">
        <v>22</v>
      </c>
      <c r="EC16" s="44">
        <v>23</v>
      </c>
      <c r="ED16" s="44">
        <v>24</v>
      </c>
      <c r="EE16" s="44">
        <v>25</v>
      </c>
      <c r="EF16" s="44"/>
      <c r="EG16" s="44">
        <v>1</v>
      </c>
      <c r="EH16" s="44">
        <v>2</v>
      </c>
      <c r="EI16" s="44">
        <v>3</v>
      </c>
      <c r="EJ16" s="44">
        <v>4</v>
      </c>
      <c r="EK16" s="44">
        <v>5</v>
      </c>
      <c r="EL16" s="44">
        <v>6</v>
      </c>
      <c r="EM16" s="44">
        <v>7</v>
      </c>
      <c r="EN16" s="44">
        <v>8</v>
      </c>
      <c r="EO16" s="44">
        <v>9</v>
      </c>
      <c r="EP16" s="44">
        <v>10</v>
      </c>
      <c r="EQ16" s="44">
        <v>11</v>
      </c>
      <c r="ER16" s="44">
        <v>12</v>
      </c>
      <c r="ES16" s="44">
        <v>13</v>
      </c>
      <c r="ET16" s="44">
        <v>14</v>
      </c>
      <c r="EU16" s="44">
        <v>15</v>
      </c>
      <c r="EV16" s="44">
        <v>16</v>
      </c>
      <c r="EW16" s="44">
        <v>17</v>
      </c>
      <c r="EX16" s="44">
        <v>18</v>
      </c>
      <c r="EY16" s="44">
        <v>19</v>
      </c>
      <c r="EZ16" s="44">
        <v>20</v>
      </c>
      <c r="FA16" s="44">
        <v>21</v>
      </c>
      <c r="FB16" s="44">
        <v>22</v>
      </c>
      <c r="FC16" s="44">
        <v>23</v>
      </c>
      <c r="FD16" s="44">
        <v>24</v>
      </c>
      <c r="FE16" s="44">
        <v>25</v>
      </c>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row>
    <row r="17" spans="1:195" ht="27.6" x14ac:dyDescent="0.25">
      <c r="A17" s="35"/>
      <c r="B17" s="38"/>
      <c r="C17" s="37">
        <v>1</v>
      </c>
      <c r="D17" s="39" t="str">
        <f>'DATA SISWA'!F10</f>
        <v>Abdul Karim</v>
      </c>
      <c r="E17" s="41"/>
      <c r="F17" s="43"/>
      <c r="G17" s="41"/>
      <c r="H17" s="43"/>
      <c r="I17" s="41"/>
      <c r="J17" s="43"/>
      <c r="K17" s="41"/>
      <c r="L17" s="43"/>
      <c r="M17" s="41"/>
      <c r="N17" s="43"/>
      <c r="O17" s="41"/>
      <c r="P17" s="43"/>
      <c r="Q17" s="41"/>
      <c r="R17" s="43"/>
      <c r="S17" s="41"/>
      <c r="T17" s="43"/>
      <c r="U17" s="41"/>
      <c r="V17" s="43"/>
      <c r="W17" s="41"/>
      <c r="X17" s="43"/>
      <c r="Y17" s="41"/>
      <c r="Z17" s="43"/>
      <c r="AA17" s="41"/>
      <c r="AB17" s="43"/>
      <c r="AC17" s="41"/>
      <c r="AD17" s="43"/>
      <c r="AE17" s="41"/>
      <c r="AF17" s="43"/>
      <c r="AG17" s="41"/>
      <c r="AH17" s="43"/>
      <c r="AI17" s="41"/>
      <c r="AJ17" s="43"/>
      <c r="AK17" s="41"/>
      <c r="AL17" s="43"/>
      <c r="AM17" s="41"/>
      <c r="AN17" s="43"/>
      <c r="AO17" s="41"/>
      <c r="AP17" s="43"/>
      <c r="AQ17" s="41"/>
      <c r="AR17" s="43"/>
      <c r="AS17" s="41"/>
      <c r="AT17" s="43"/>
      <c r="AU17" s="41"/>
      <c r="AV17" s="43"/>
      <c r="AW17" s="41"/>
      <c r="AX17" s="43"/>
      <c r="AY17" s="41"/>
      <c r="AZ17" s="43"/>
      <c r="BA17" s="41"/>
      <c r="BB17" s="43"/>
      <c r="BC17" s="150" t="str">
        <f>FG17</f>
        <v xml:space="preserve">Abdul Karim menunjukkan pemahaman dalam </v>
      </c>
      <c r="BD17" s="150" t="str">
        <f>FJ17</f>
        <v xml:space="preserve">Abdul Karim membutuhkan bimbingan dalam </v>
      </c>
      <c r="BE17" s="35"/>
      <c r="BF17" s="44"/>
      <c r="BG17" s="44">
        <f>F17</f>
        <v>0</v>
      </c>
      <c r="BH17" s="44">
        <f>H17</f>
        <v>0</v>
      </c>
      <c r="BI17" s="44">
        <f>J17</f>
        <v>0</v>
      </c>
      <c r="BJ17" s="44">
        <f>L17</f>
        <v>0</v>
      </c>
      <c r="BK17" s="44">
        <f>N17</f>
        <v>0</v>
      </c>
      <c r="BL17" s="44">
        <f>P17</f>
        <v>0</v>
      </c>
      <c r="BM17" s="44">
        <f>R17</f>
        <v>0</v>
      </c>
      <c r="BN17" s="44">
        <f>T17</f>
        <v>0</v>
      </c>
      <c r="BO17" s="44">
        <f>V17</f>
        <v>0</v>
      </c>
      <c r="BP17" s="44">
        <f>X17</f>
        <v>0</v>
      </c>
      <c r="BQ17" s="44">
        <f>Z17</f>
        <v>0</v>
      </c>
      <c r="BR17" s="44">
        <f>AB17</f>
        <v>0</v>
      </c>
      <c r="BS17" s="44">
        <f>AD17</f>
        <v>0</v>
      </c>
      <c r="BT17" s="44">
        <f>AF17</f>
        <v>0</v>
      </c>
      <c r="BU17" s="44">
        <f>AH17</f>
        <v>0</v>
      </c>
      <c r="BV17" s="44">
        <f>AJ17</f>
        <v>0</v>
      </c>
      <c r="BW17" s="44">
        <f>AL17</f>
        <v>0</v>
      </c>
      <c r="BX17" s="44">
        <f>AN17</f>
        <v>0</v>
      </c>
      <c r="BY17" s="44">
        <f>AP17</f>
        <v>0</v>
      </c>
      <c r="BZ17" s="44">
        <f>AR17</f>
        <v>0</v>
      </c>
      <c r="CA17" s="44">
        <f>AT17</f>
        <v>0</v>
      </c>
      <c r="CB17" s="44">
        <f>AV17</f>
        <v>0</v>
      </c>
      <c r="CC17" s="44">
        <f>AX17</f>
        <v>0</v>
      </c>
      <c r="CD17" s="44">
        <f>AZ17</f>
        <v>0</v>
      </c>
      <c r="CE17" s="44">
        <f>BB17</f>
        <v>0</v>
      </c>
      <c r="CF17" s="44"/>
      <c r="CG17" s="44">
        <f>E17</f>
        <v>0</v>
      </c>
      <c r="CH17" s="44">
        <f>G17</f>
        <v>0</v>
      </c>
      <c r="CI17" s="44">
        <f>I17</f>
        <v>0</v>
      </c>
      <c r="CJ17" s="44">
        <f>K17</f>
        <v>0</v>
      </c>
      <c r="CK17" s="44">
        <f>M17</f>
        <v>0</v>
      </c>
      <c r="CL17" s="44">
        <f>O17</f>
        <v>0</v>
      </c>
      <c r="CM17" s="44">
        <f>Q17</f>
        <v>0</v>
      </c>
      <c r="CN17" s="44">
        <f>S17</f>
        <v>0</v>
      </c>
      <c r="CO17" s="44">
        <f>U17</f>
        <v>0</v>
      </c>
      <c r="CP17" s="44">
        <f>W17</f>
        <v>0</v>
      </c>
      <c r="CQ17" s="44">
        <f>Y17</f>
        <v>0</v>
      </c>
      <c r="CR17" s="44">
        <f>AA17</f>
        <v>0</v>
      </c>
      <c r="CS17" s="44">
        <f>AC17</f>
        <v>0</v>
      </c>
      <c r="CT17" s="44">
        <f>AE17</f>
        <v>0</v>
      </c>
      <c r="CU17" s="44">
        <f>AG17</f>
        <v>0</v>
      </c>
      <c r="CV17" s="44">
        <f>AI17</f>
        <v>0</v>
      </c>
      <c r="CW17" s="44">
        <f>AK17</f>
        <v>0</v>
      </c>
      <c r="CX17" s="44">
        <f>AM17</f>
        <v>0</v>
      </c>
      <c r="CY17" s="44">
        <f>AO17</f>
        <v>0</v>
      </c>
      <c r="CZ17" s="44">
        <f>AQ17</f>
        <v>0</v>
      </c>
      <c r="DA17" s="44">
        <f>AS17</f>
        <v>0</v>
      </c>
      <c r="DB17" s="44">
        <f>AU17</f>
        <v>0</v>
      </c>
      <c r="DC17" s="44">
        <f>AW17</f>
        <v>0</v>
      </c>
      <c r="DD17" s="44">
        <f>AY17</f>
        <v>0</v>
      </c>
      <c r="DE17" s="44">
        <f>BA17</f>
        <v>0</v>
      </c>
      <c r="DF17" s="44"/>
      <c r="DG17" s="44" t="str">
        <f>IF(AND(BG17=1,CG17=1),DG$15&amp;", ","")</f>
        <v/>
      </c>
      <c r="DH17" s="44" t="str">
        <f t="shared" ref="DH17:DW27" si="1">IF(AND(BH17=1,CH17=1),DH$15&amp;", ","")</f>
        <v/>
      </c>
      <c r="DI17" s="44" t="str">
        <f t="shared" si="1"/>
        <v/>
      </c>
      <c r="DJ17" s="44" t="str">
        <f t="shared" si="1"/>
        <v/>
      </c>
      <c r="DK17" s="44" t="str">
        <f t="shared" si="1"/>
        <v/>
      </c>
      <c r="DL17" s="44" t="str">
        <f t="shared" si="1"/>
        <v/>
      </c>
      <c r="DM17" s="44" t="str">
        <f t="shared" si="1"/>
        <v/>
      </c>
      <c r="DN17" s="44" t="str">
        <f t="shared" si="1"/>
        <v/>
      </c>
      <c r="DO17" s="44" t="str">
        <f t="shared" si="1"/>
        <v/>
      </c>
      <c r="DP17" s="44" t="str">
        <f t="shared" si="1"/>
        <v/>
      </c>
      <c r="DQ17" s="44" t="str">
        <f t="shared" si="1"/>
        <v/>
      </c>
      <c r="DR17" s="44" t="str">
        <f t="shared" si="1"/>
        <v/>
      </c>
      <c r="DS17" s="44" t="str">
        <f t="shared" si="1"/>
        <v/>
      </c>
      <c r="DT17" s="44" t="str">
        <f t="shared" si="1"/>
        <v/>
      </c>
      <c r="DU17" s="44" t="str">
        <f t="shared" si="1"/>
        <v/>
      </c>
      <c r="DV17" s="44" t="str">
        <f t="shared" si="1"/>
        <v/>
      </c>
      <c r="DW17" s="44" t="str">
        <f t="shared" si="1"/>
        <v/>
      </c>
      <c r="DX17" s="44" t="str">
        <f t="shared" ref="DW17:EE32" si="2">IF(AND(BX17=1,CX17=1),DX$15&amp;", ","")</f>
        <v/>
      </c>
      <c r="DY17" s="44" t="str">
        <f t="shared" si="2"/>
        <v/>
      </c>
      <c r="DZ17" s="44" t="str">
        <f t="shared" si="2"/>
        <v/>
      </c>
      <c r="EA17" s="44" t="str">
        <f t="shared" si="2"/>
        <v/>
      </c>
      <c r="EB17" s="44" t="str">
        <f t="shared" si="2"/>
        <v/>
      </c>
      <c r="EC17" s="44" t="str">
        <f t="shared" si="2"/>
        <v/>
      </c>
      <c r="ED17" s="44" t="str">
        <f t="shared" si="2"/>
        <v/>
      </c>
      <c r="EE17" s="44" t="str">
        <f t="shared" si="2"/>
        <v/>
      </c>
      <c r="EF17" s="44"/>
      <c r="EG17" s="44" t="str">
        <f>IF(AND(BG17=1,CG17=0),EG$15&amp;", ","")</f>
        <v/>
      </c>
      <c r="EH17" s="44" t="str">
        <f t="shared" ref="EH17:EW27" si="3">IF(AND(BH17=1,CH17=0),EH$15&amp;", ","")</f>
        <v/>
      </c>
      <c r="EI17" s="44" t="str">
        <f t="shared" si="3"/>
        <v/>
      </c>
      <c r="EJ17" s="44" t="str">
        <f t="shared" si="3"/>
        <v/>
      </c>
      <c r="EK17" s="44" t="str">
        <f t="shared" si="3"/>
        <v/>
      </c>
      <c r="EL17" s="44" t="str">
        <f t="shared" si="3"/>
        <v/>
      </c>
      <c r="EM17" s="44" t="str">
        <f t="shared" si="3"/>
        <v/>
      </c>
      <c r="EN17" s="44" t="str">
        <f t="shared" si="3"/>
        <v/>
      </c>
      <c r="EO17" s="44" t="str">
        <f t="shared" si="3"/>
        <v/>
      </c>
      <c r="EP17" s="44" t="str">
        <f t="shared" si="3"/>
        <v/>
      </c>
      <c r="EQ17" s="44" t="str">
        <f t="shared" si="3"/>
        <v/>
      </c>
      <c r="ER17" s="44" t="str">
        <f t="shared" si="3"/>
        <v/>
      </c>
      <c r="ES17" s="44" t="str">
        <f t="shared" si="3"/>
        <v/>
      </c>
      <c r="ET17" s="44" t="str">
        <f t="shared" si="3"/>
        <v/>
      </c>
      <c r="EU17" s="44" t="str">
        <f t="shared" si="3"/>
        <v/>
      </c>
      <c r="EV17" s="44" t="str">
        <f t="shared" si="3"/>
        <v/>
      </c>
      <c r="EW17" s="44" t="str">
        <f t="shared" si="3"/>
        <v/>
      </c>
      <c r="EX17" s="44" t="str">
        <f t="shared" ref="EW17:FE32" si="4">IF(AND(BX17=1,CX17=0),EX$15&amp;", ","")</f>
        <v/>
      </c>
      <c r="EY17" s="44" t="str">
        <f t="shared" si="4"/>
        <v/>
      </c>
      <c r="EZ17" s="44" t="str">
        <f t="shared" si="4"/>
        <v/>
      </c>
      <c r="FA17" s="44" t="str">
        <f t="shared" si="4"/>
        <v/>
      </c>
      <c r="FB17" s="44" t="str">
        <f t="shared" si="4"/>
        <v/>
      </c>
      <c r="FC17" s="44" t="str">
        <f t="shared" si="4"/>
        <v/>
      </c>
      <c r="FD17" s="44" t="str">
        <f t="shared" si="4"/>
        <v/>
      </c>
      <c r="FE17" s="44" t="str">
        <f t="shared" si="4"/>
        <v/>
      </c>
      <c r="FF17" s="44"/>
      <c r="FG17" s="44" t="str">
        <f>PROPER(D17)&amp;" menunjukkan pemahaman dalam "&amp;DG17&amp;DH17&amp;DI17&amp;DJ17&amp;DK17&amp;DL17&amp;DM17&amp;DN17&amp;DO17&amp;DP17&amp;DQ17&amp;DR17&amp;DS17&amp;DT17&amp;DU17&amp;DV17&amp;DW17&amp;DX17&amp;DY17&amp;DZ17&amp;EA17&amp;EB17&amp;EC17&amp;ED17&amp;EE17</f>
        <v xml:space="preserve">Abdul Karim menunjukkan pemahaman dalam </v>
      </c>
      <c r="FH17" s="44"/>
      <c r="FI17" s="44"/>
      <c r="FJ17" s="44" t="str">
        <f>PROPER(D17)&amp;" membutuhkan bimbingan dalam "&amp;EG17&amp;EH17&amp;EI17&amp;EJ17&amp;EK17&amp;EL17&amp;EM17&amp;EN17&amp;EO17&amp;EP17&amp;EQ17&amp;ER17&amp;ES17&amp;ET17&amp;EU17&amp;EV17&amp;EW17&amp;EX17&amp;EY17&amp;EZ17&amp;FA17&amp;FB17&amp;FC17&amp;FD17&amp;FE17</f>
        <v xml:space="preserve">Abdul Karim membutuhkan bimbingan dalam </v>
      </c>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row>
    <row r="18" spans="1:195" ht="27.6" x14ac:dyDescent="0.25">
      <c r="A18" s="35"/>
      <c r="B18" s="38"/>
      <c r="C18" s="37">
        <v>2</v>
      </c>
      <c r="D18" s="39" t="str">
        <f>'DATA SISWA'!F11</f>
        <v>Abil Juandika</v>
      </c>
      <c r="E18" s="41"/>
      <c r="F18" s="43"/>
      <c r="G18" s="41"/>
      <c r="H18" s="43"/>
      <c r="I18" s="41"/>
      <c r="J18" s="43"/>
      <c r="K18" s="41"/>
      <c r="L18" s="43"/>
      <c r="M18" s="41"/>
      <c r="N18" s="43"/>
      <c r="O18" s="41"/>
      <c r="P18" s="43"/>
      <c r="Q18" s="41"/>
      <c r="R18" s="43"/>
      <c r="S18" s="41"/>
      <c r="T18" s="43"/>
      <c r="U18" s="41"/>
      <c r="V18" s="43"/>
      <c r="W18" s="41"/>
      <c r="X18" s="43"/>
      <c r="Y18" s="41"/>
      <c r="Z18" s="43"/>
      <c r="AA18" s="41"/>
      <c r="AB18" s="43"/>
      <c r="AC18" s="41"/>
      <c r="AD18" s="43"/>
      <c r="AE18" s="41"/>
      <c r="AF18" s="43"/>
      <c r="AG18" s="41"/>
      <c r="AH18" s="43"/>
      <c r="AI18" s="41"/>
      <c r="AJ18" s="43"/>
      <c r="AK18" s="41"/>
      <c r="AL18" s="43"/>
      <c r="AM18" s="41"/>
      <c r="AN18" s="43"/>
      <c r="AO18" s="41"/>
      <c r="AP18" s="43"/>
      <c r="AQ18" s="41"/>
      <c r="AR18" s="43"/>
      <c r="AS18" s="41"/>
      <c r="AT18" s="43"/>
      <c r="AU18" s="41"/>
      <c r="AV18" s="43"/>
      <c r="AW18" s="41"/>
      <c r="AX18" s="43"/>
      <c r="AY18" s="41"/>
      <c r="AZ18" s="43"/>
      <c r="BA18" s="41"/>
      <c r="BB18" s="43"/>
      <c r="BC18" s="150" t="str">
        <f t="shared" ref="BC18:BC56" si="5">FG18</f>
        <v xml:space="preserve">Abil Juandika menunjukkan pemahaman dalam </v>
      </c>
      <c r="BD18" s="150" t="str">
        <f t="shared" ref="BD18:BD56" si="6">FJ18</f>
        <v xml:space="preserve">Abil Juandika membutuhkan bimbingan dalam </v>
      </c>
      <c r="BE18" s="35"/>
      <c r="BF18" s="44"/>
      <c r="BG18" s="44">
        <f t="shared" ref="BG18:BG56" si="7">F18</f>
        <v>0</v>
      </c>
      <c r="BH18" s="44">
        <f t="shared" ref="BH18:BH56" si="8">H18</f>
        <v>0</v>
      </c>
      <c r="BI18" s="44">
        <f t="shared" ref="BI18:BI56" si="9">J18</f>
        <v>0</v>
      </c>
      <c r="BJ18" s="44">
        <f t="shared" ref="BJ18:BJ56" si="10">L18</f>
        <v>0</v>
      </c>
      <c r="BK18" s="44">
        <f t="shared" ref="BK18:BK56" si="11">N18</f>
        <v>0</v>
      </c>
      <c r="BL18" s="44">
        <f t="shared" ref="BL18:BL56" si="12">P18</f>
        <v>0</v>
      </c>
      <c r="BM18" s="44">
        <f t="shared" ref="BM18:BM56" si="13">R18</f>
        <v>0</v>
      </c>
      <c r="BN18" s="44">
        <f t="shared" ref="BN18:BN56" si="14">T18</f>
        <v>0</v>
      </c>
      <c r="BO18" s="44">
        <f t="shared" ref="BO18:BO56" si="15">V18</f>
        <v>0</v>
      </c>
      <c r="BP18" s="44">
        <f t="shared" ref="BP18:BP56" si="16">X18</f>
        <v>0</v>
      </c>
      <c r="BQ18" s="44">
        <f t="shared" ref="BQ18:BQ56" si="17">Z18</f>
        <v>0</v>
      </c>
      <c r="BR18" s="44">
        <f t="shared" ref="BR18:BR56" si="18">AB18</f>
        <v>0</v>
      </c>
      <c r="BS18" s="44">
        <f t="shared" ref="BS18:BS56" si="19">AD18</f>
        <v>0</v>
      </c>
      <c r="BT18" s="44">
        <f t="shared" ref="BT18:BT56" si="20">AF18</f>
        <v>0</v>
      </c>
      <c r="BU18" s="44">
        <f t="shared" ref="BU18:BU56" si="21">AH18</f>
        <v>0</v>
      </c>
      <c r="BV18" s="44">
        <f t="shared" ref="BV18:BV56" si="22">AJ18</f>
        <v>0</v>
      </c>
      <c r="BW18" s="44">
        <f t="shared" ref="BW18:BW56" si="23">AL18</f>
        <v>0</v>
      </c>
      <c r="BX18" s="44">
        <f t="shared" ref="BX18:BX56" si="24">AN18</f>
        <v>0</v>
      </c>
      <c r="BY18" s="44">
        <f t="shared" ref="BY18:BY56" si="25">AP18</f>
        <v>0</v>
      </c>
      <c r="BZ18" s="44">
        <f t="shared" ref="BZ18:BZ56" si="26">AR18</f>
        <v>0</v>
      </c>
      <c r="CA18" s="44">
        <f t="shared" ref="CA18:CA56" si="27">AT18</f>
        <v>0</v>
      </c>
      <c r="CB18" s="44">
        <f t="shared" ref="CB18:CB56" si="28">AV18</f>
        <v>0</v>
      </c>
      <c r="CC18" s="44">
        <f t="shared" ref="CC18:CC56" si="29">AX18</f>
        <v>0</v>
      </c>
      <c r="CD18" s="44">
        <f t="shared" ref="CD18:CD56" si="30">AZ18</f>
        <v>0</v>
      </c>
      <c r="CE18" s="44">
        <f t="shared" ref="CE18:CE56" si="31">BB18</f>
        <v>0</v>
      </c>
      <c r="CF18" s="44"/>
      <c r="CG18" s="44">
        <f t="shared" ref="CG18:CG56" si="32">E18</f>
        <v>0</v>
      </c>
      <c r="CH18" s="44">
        <f t="shared" ref="CH18:CH56" si="33">G18</f>
        <v>0</v>
      </c>
      <c r="CI18" s="44">
        <f t="shared" ref="CI18:CI56" si="34">I18</f>
        <v>0</v>
      </c>
      <c r="CJ18" s="44">
        <f t="shared" ref="CJ18:CJ56" si="35">K18</f>
        <v>0</v>
      </c>
      <c r="CK18" s="44">
        <f t="shared" ref="CK18:CK56" si="36">M18</f>
        <v>0</v>
      </c>
      <c r="CL18" s="44">
        <f t="shared" ref="CL18:CL56" si="37">O18</f>
        <v>0</v>
      </c>
      <c r="CM18" s="44">
        <f t="shared" ref="CM18:CM56" si="38">Q18</f>
        <v>0</v>
      </c>
      <c r="CN18" s="44">
        <f t="shared" ref="CN18:CN56" si="39">S18</f>
        <v>0</v>
      </c>
      <c r="CO18" s="44">
        <f t="shared" ref="CO18:CO56" si="40">U18</f>
        <v>0</v>
      </c>
      <c r="CP18" s="44">
        <f t="shared" ref="CP18:CP56" si="41">W18</f>
        <v>0</v>
      </c>
      <c r="CQ18" s="44">
        <f t="shared" ref="CQ18:CQ56" si="42">Y18</f>
        <v>0</v>
      </c>
      <c r="CR18" s="44">
        <f t="shared" ref="CR18:CR56" si="43">AA18</f>
        <v>0</v>
      </c>
      <c r="CS18" s="44">
        <f t="shared" ref="CS18:CS56" si="44">AC18</f>
        <v>0</v>
      </c>
      <c r="CT18" s="44">
        <f t="shared" ref="CT18:CT56" si="45">AE18</f>
        <v>0</v>
      </c>
      <c r="CU18" s="44">
        <f t="shared" ref="CU18:CU56" si="46">AG18</f>
        <v>0</v>
      </c>
      <c r="CV18" s="44">
        <f t="shared" ref="CV18:CV56" si="47">AI18</f>
        <v>0</v>
      </c>
      <c r="CW18" s="44">
        <f t="shared" ref="CW18:CW56" si="48">AK18</f>
        <v>0</v>
      </c>
      <c r="CX18" s="44">
        <f t="shared" ref="CX18:CX56" si="49">AM18</f>
        <v>0</v>
      </c>
      <c r="CY18" s="44">
        <f t="shared" ref="CY18:CY56" si="50">AO18</f>
        <v>0</v>
      </c>
      <c r="CZ18" s="44">
        <f t="shared" ref="CZ18:CZ56" si="51">AQ18</f>
        <v>0</v>
      </c>
      <c r="DA18" s="44">
        <f t="shared" ref="DA18:DA56" si="52">AS18</f>
        <v>0</v>
      </c>
      <c r="DB18" s="44">
        <f t="shared" ref="DB18:DB56" si="53">AU18</f>
        <v>0</v>
      </c>
      <c r="DC18" s="44">
        <f t="shared" ref="DC18:DC56" si="54">AW18</f>
        <v>0</v>
      </c>
      <c r="DD18" s="44">
        <f t="shared" ref="DD18:DD56" si="55">AY18</f>
        <v>0</v>
      </c>
      <c r="DE18" s="44">
        <f t="shared" ref="DE18:DE56" si="56">BA18</f>
        <v>0</v>
      </c>
      <c r="DF18" s="44"/>
      <c r="DG18" s="44" t="str">
        <f t="shared" ref="DG18:DV43" si="57">IF(AND(BG18=1,CG18=1),DG$15&amp;", ","")</f>
        <v/>
      </c>
      <c r="DH18" s="44" t="str">
        <f t="shared" si="1"/>
        <v/>
      </c>
      <c r="DI18" s="44" t="str">
        <f t="shared" si="1"/>
        <v/>
      </c>
      <c r="DJ18" s="44" t="str">
        <f t="shared" si="1"/>
        <v/>
      </c>
      <c r="DK18" s="44" t="str">
        <f t="shared" si="1"/>
        <v/>
      </c>
      <c r="DL18" s="44" t="str">
        <f t="shared" si="1"/>
        <v/>
      </c>
      <c r="DM18" s="44" t="str">
        <f t="shared" si="1"/>
        <v/>
      </c>
      <c r="DN18" s="44" t="str">
        <f t="shared" si="1"/>
        <v/>
      </c>
      <c r="DO18" s="44" t="str">
        <f t="shared" si="1"/>
        <v/>
      </c>
      <c r="DP18" s="44" t="str">
        <f t="shared" si="1"/>
        <v/>
      </c>
      <c r="DQ18" s="44" t="str">
        <f t="shared" si="1"/>
        <v/>
      </c>
      <c r="DR18" s="44" t="str">
        <f t="shared" si="1"/>
        <v/>
      </c>
      <c r="DS18" s="44" t="str">
        <f t="shared" si="1"/>
        <v/>
      </c>
      <c r="DT18" s="44" t="str">
        <f t="shared" si="1"/>
        <v/>
      </c>
      <c r="DU18" s="44" t="str">
        <f t="shared" si="1"/>
        <v/>
      </c>
      <c r="DV18" s="44" t="str">
        <f t="shared" si="1"/>
        <v/>
      </c>
      <c r="DW18" s="44" t="str">
        <f t="shared" si="1"/>
        <v/>
      </c>
      <c r="DX18" s="44" t="str">
        <f t="shared" si="2"/>
        <v/>
      </c>
      <c r="DY18" s="44" t="str">
        <f t="shared" si="2"/>
        <v/>
      </c>
      <c r="DZ18" s="44" t="str">
        <f t="shared" si="2"/>
        <v/>
      </c>
      <c r="EA18" s="44" t="str">
        <f t="shared" si="2"/>
        <v/>
      </c>
      <c r="EB18" s="44" t="str">
        <f t="shared" si="2"/>
        <v/>
      </c>
      <c r="EC18" s="44" t="str">
        <f t="shared" si="2"/>
        <v/>
      </c>
      <c r="ED18" s="44" t="str">
        <f t="shared" si="2"/>
        <v/>
      </c>
      <c r="EE18" s="44" t="str">
        <f t="shared" si="2"/>
        <v/>
      </c>
      <c r="EF18" s="44"/>
      <c r="EG18" s="44" t="str">
        <f t="shared" ref="EG18:EV43" si="58">IF(AND(BG18=1,CG18=0),EG$15&amp;", ","")</f>
        <v/>
      </c>
      <c r="EH18" s="44" t="str">
        <f t="shared" si="3"/>
        <v/>
      </c>
      <c r="EI18" s="44" t="str">
        <f t="shared" si="3"/>
        <v/>
      </c>
      <c r="EJ18" s="44" t="str">
        <f t="shared" si="3"/>
        <v/>
      </c>
      <c r="EK18" s="44" t="str">
        <f t="shared" si="3"/>
        <v/>
      </c>
      <c r="EL18" s="44" t="str">
        <f t="shared" si="3"/>
        <v/>
      </c>
      <c r="EM18" s="44" t="str">
        <f t="shared" si="3"/>
        <v/>
      </c>
      <c r="EN18" s="44" t="str">
        <f t="shared" si="3"/>
        <v/>
      </c>
      <c r="EO18" s="44" t="str">
        <f t="shared" si="3"/>
        <v/>
      </c>
      <c r="EP18" s="44" t="str">
        <f t="shared" si="3"/>
        <v/>
      </c>
      <c r="EQ18" s="44" t="str">
        <f t="shared" si="3"/>
        <v/>
      </c>
      <c r="ER18" s="44" t="str">
        <f t="shared" si="3"/>
        <v/>
      </c>
      <c r="ES18" s="44" t="str">
        <f t="shared" si="3"/>
        <v/>
      </c>
      <c r="ET18" s="44" t="str">
        <f t="shared" si="3"/>
        <v/>
      </c>
      <c r="EU18" s="44" t="str">
        <f t="shared" si="3"/>
        <v/>
      </c>
      <c r="EV18" s="44" t="str">
        <f t="shared" si="3"/>
        <v/>
      </c>
      <c r="EW18" s="44" t="str">
        <f t="shared" si="3"/>
        <v/>
      </c>
      <c r="EX18" s="44" t="str">
        <f t="shared" si="4"/>
        <v/>
      </c>
      <c r="EY18" s="44" t="str">
        <f t="shared" si="4"/>
        <v/>
      </c>
      <c r="EZ18" s="44" t="str">
        <f t="shared" si="4"/>
        <v/>
      </c>
      <c r="FA18" s="44" t="str">
        <f t="shared" si="4"/>
        <v/>
      </c>
      <c r="FB18" s="44" t="str">
        <f t="shared" si="4"/>
        <v/>
      </c>
      <c r="FC18" s="44" t="str">
        <f t="shared" si="4"/>
        <v/>
      </c>
      <c r="FD18" s="44" t="str">
        <f t="shared" si="4"/>
        <v/>
      </c>
      <c r="FE18" s="44" t="str">
        <f t="shared" si="4"/>
        <v/>
      </c>
      <c r="FF18" s="44"/>
      <c r="FG18" s="44" t="str">
        <f t="shared" ref="FG18:FG56" si="59">PROPER(D18)&amp;" menunjukkan pemahaman dalam "&amp;DG18&amp;DH18&amp;DI18&amp;DJ18&amp;DK18&amp;DL18&amp;DM18&amp;DN18&amp;DO18&amp;DP18&amp;DQ18&amp;DR18&amp;DS18&amp;DT18&amp;DU18&amp;DV18&amp;DW18&amp;DX18&amp;DY18&amp;DZ18&amp;EA18&amp;EB18&amp;EC18&amp;ED18&amp;EE18</f>
        <v xml:space="preserve">Abil Juandika menunjukkan pemahaman dalam </v>
      </c>
      <c r="FH18" s="44"/>
      <c r="FI18" s="44"/>
      <c r="FJ18" s="44" t="str">
        <f t="shared" ref="FJ18:FJ56" si="60">PROPER(D18)&amp;" membutuhkan bimbingan dalam "&amp;EG18&amp;EH18&amp;EI18&amp;EJ18&amp;EK18&amp;EL18&amp;EM18&amp;EN18&amp;EO18&amp;EP18&amp;EQ18&amp;ER18&amp;ES18&amp;ET18&amp;EU18&amp;EV18&amp;EW18&amp;EX18&amp;EY18&amp;EZ18&amp;FA18&amp;FB18&amp;FC18&amp;FD18&amp;FE18</f>
        <v xml:space="preserve">Abil Juandika membutuhkan bimbingan dalam </v>
      </c>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row>
    <row r="19" spans="1:195" ht="27.6" x14ac:dyDescent="0.25">
      <c r="A19" s="35"/>
      <c r="B19" s="38"/>
      <c r="C19" s="37">
        <v>3</v>
      </c>
      <c r="D19" s="39" t="str">
        <f>'DATA SISWA'!F12</f>
        <v>Angga. S</v>
      </c>
      <c r="E19" s="41"/>
      <c r="F19" s="43"/>
      <c r="G19" s="41"/>
      <c r="H19" s="43"/>
      <c r="I19" s="41"/>
      <c r="J19" s="43"/>
      <c r="K19" s="41"/>
      <c r="L19" s="43"/>
      <c r="M19" s="41"/>
      <c r="N19" s="43"/>
      <c r="O19" s="41"/>
      <c r="P19" s="43"/>
      <c r="Q19" s="41"/>
      <c r="R19" s="43"/>
      <c r="S19" s="41"/>
      <c r="T19" s="43"/>
      <c r="U19" s="41"/>
      <c r="V19" s="43"/>
      <c r="W19" s="41"/>
      <c r="X19" s="43"/>
      <c r="Y19" s="41"/>
      <c r="Z19" s="43"/>
      <c r="AA19" s="41"/>
      <c r="AB19" s="43"/>
      <c r="AC19" s="41"/>
      <c r="AD19" s="43"/>
      <c r="AE19" s="41"/>
      <c r="AF19" s="43"/>
      <c r="AG19" s="41"/>
      <c r="AH19" s="43"/>
      <c r="AI19" s="41"/>
      <c r="AJ19" s="43"/>
      <c r="AK19" s="41"/>
      <c r="AL19" s="43"/>
      <c r="AM19" s="41"/>
      <c r="AN19" s="43"/>
      <c r="AO19" s="41"/>
      <c r="AP19" s="43"/>
      <c r="AQ19" s="41"/>
      <c r="AR19" s="43"/>
      <c r="AS19" s="41"/>
      <c r="AT19" s="43"/>
      <c r="AU19" s="41"/>
      <c r="AV19" s="43"/>
      <c r="AW19" s="41"/>
      <c r="AX19" s="43"/>
      <c r="AY19" s="41"/>
      <c r="AZ19" s="43"/>
      <c r="BA19" s="41"/>
      <c r="BB19" s="43"/>
      <c r="BC19" s="150" t="str">
        <f t="shared" si="5"/>
        <v xml:space="preserve">Angga. S menunjukkan pemahaman dalam </v>
      </c>
      <c r="BD19" s="150" t="str">
        <f t="shared" si="6"/>
        <v xml:space="preserve">Angga. S membutuhkan bimbingan dalam </v>
      </c>
      <c r="BE19" s="35"/>
      <c r="BF19" s="44"/>
      <c r="BG19" s="44">
        <f t="shared" si="7"/>
        <v>0</v>
      </c>
      <c r="BH19" s="44">
        <f t="shared" si="8"/>
        <v>0</v>
      </c>
      <c r="BI19" s="44">
        <f t="shared" si="9"/>
        <v>0</v>
      </c>
      <c r="BJ19" s="44">
        <f t="shared" si="10"/>
        <v>0</v>
      </c>
      <c r="BK19" s="44">
        <f t="shared" si="11"/>
        <v>0</v>
      </c>
      <c r="BL19" s="44">
        <f t="shared" si="12"/>
        <v>0</v>
      </c>
      <c r="BM19" s="44">
        <f t="shared" si="13"/>
        <v>0</v>
      </c>
      <c r="BN19" s="44">
        <f t="shared" si="14"/>
        <v>0</v>
      </c>
      <c r="BO19" s="44">
        <f t="shared" si="15"/>
        <v>0</v>
      </c>
      <c r="BP19" s="44">
        <f t="shared" si="16"/>
        <v>0</v>
      </c>
      <c r="BQ19" s="44">
        <f t="shared" si="17"/>
        <v>0</v>
      </c>
      <c r="BR19" s="44">
        <f t="shared" si="18"/>
        <v>0</v>
      </c>
      <c r="BS19" s="44">
        <f t="shared" si="19"/>
        <v>0</v>
      </c>
      <c r="BT19" s="44">
        <f t="shared" si="20"/>
        <v>0</v>
      </c>
      <c r="BU19" s="44">
        <f t="shared" si="21"/>
        <v>0</v>
      </c>
      <c r="BV19" s="44">
        <f t="shared" si="22"/>
        <v>0</v>
      </c>
      <c r="BW19" s="44">
        <f t="shared" si="23"/>
        <v>0</v>
      </c>
      <c r="BX19" s="44">
        <f t="shared" si="24"/>
        <v>0</v>
      </c>
      <c r="BY19" s="44">
        <f t="shared" si="25"/>
        <v>0</v>
      </c>
      <c r="BZ19" s="44">
        <f t="shared" si="26"/>
        <v>0</v>
      </c>
      <c r="CA19" s="44">
        <f t="shared" si="27"/>
        <v>0</v>
      </c>
      <c r="CB19" s="44">
        <f t="shared" si="28"/>
        <v>0</v>
      </c>
      <c r="CC19" s="44">
        <f t="shared" si="29"/>
        <v>0</v>
      </c>
      <c r="CD19" s="44">
        <f t="shared" si="30"/>
        <v>0</v>
      </c>
      <c r="CE19" s="44">
        <f t="shared" si="31"/>
        <v>0</v>
      </c>
      <c r="CF19" s="44"/>
      <c r="CG19" s="44">
        <f t="shared" si="32"/>
        <v>0</v>
      </c>
      <c r="CH19" s="44">
        <f t="shared" si="33"/>
        <v>0</v>
      </c>
      <c r="CI19" s="44">
        <f t="shared" si="34"/>
        <v>0</v>
      </c>
      <c r="CJ19" s="44">
        <f t="shared" si="35"/>
        <v>0</v>
      </c>
      <c r="CK19" s="44">
        <f t="shared" si="36"/>
        <v>0</v>
      </c>
      <c r="CL19" s="44">
        <f t="shared" si="37"/>
        <v>0</v>
      </c>
      <c r="CM19" s="44">
        <f t="shared" si="38"/>
        <v>0</v>
      </c>
      <c r="CN19" s="44">
        <f t="shared" si="39"/>
        <v>0</v>
      </c>
      <c r="CO19" s="44">
        <f t="shared" si="40"/>
        <v>0</v>
      </c>
      <c r="CP19" s="44">
        <f t="shared" si="41"/>
        <v>0</v>
      </c>
      <c r="CQ19" s="44">
        <f t="shared" si="42"/>
        <v>0</v>
      </c>
      <c r="CR19" s="44">
        <f t="shared" si="43"/>
        <v>0</v>
      </c>
      <c r="CS19" s="44">
        <f t="shared" si="44"/>
        <v>0</v>
      </c>
      <c r="CT19" s="44">
        <f t="shared" si="45"/>
        <v>0</v>
      </c>
      <c r="CU19" s="44">
        <f t="shared" si="46"/>
        <v>0</v>
      </c>
      <c r="CV19" s="44">
        <f t="shared" si="47"/>
        <v>0</v>
      </c>
      <c r="CW19" s="44">
        <f t="shared" si="48"/>
        <v>0</v>
      </c>
      <c r="CX19" s="44">
        <f t="shared" si="49"/>
        <v>0</v>
      </c>
      <c r="CY19" s="44">
        <f t="shared" si="50"/>
        <v>0</v>
      </c>
      <c r="CZ19" s="44">
        <f t="shared" si="51"/>
        <v>0</v>
      </c>
      <c r="DA19" s="44">
        <f t="shared" si="52"/>
        <v>0</v>
      </c>
      <c r="DB19" s="44">
        <f t="shared" si="53"/>
        <v>0</v>
      </c>
      <c r="DC19" s="44">
        <f t="shared" si="54"/>
        <v>0</v>
      </c>
      <c r="DD19" s="44">
        <f t="shared" si="55"/>
        <v>0</v>
      </c>
      <c r="DE19" s="44">
        <f t="shared" si="56"/>
        <v>0</v>
      </c>
      <c r="DF19" s="44"/>
      <c r="DG19" s="44" t="str">
        <f t="shared" si="57"/>
        <v/>
      </c>
      <c r="DH19" s="44" t="str">
        <f t="shared" si="1"/>
        <v/>
      </c>
      <c r="DI19" s="44" t="str">
        <f t="shared" si="1"/>
        <v/>
      </c>
      <c r="DJ19" s="44" t="str">
        <f t="shared" si="1"/>
        <v/>
      </c>
      <c r="DK19" s="44" t="str">
        <f t="shared" si="1"/>
        <v/>
      </c>
      <c r="DL19" s="44" t="str">
        <f t="shared" si="1"/>
        <v/>
      </c>
      <c r="DM19" s="44" t="str">
        <f t="shared" si="1"/>
        <v/>
      </c>
      <c r="DN19" s="44" t="str">
        <f t="shared" si="1"/>
        <v/>
      </c>
      <c r="DO19" s="44" t="str">
        <f t="shared" si="1"/>
        <v/>
      </c>
      <c r="DP19" s="44" t="str">
        <f t="shared" si="1"/>
        <v/>
      </c>
      <c r="DQ19" s="44" t="str">
        <f t="shared" si="1"/>
        <v/>
      </c>
      <c r="DR19" s="44" t="str">
        <f t="shared" si="1"/>
        <v/>
      </c>
      <c r="DS19" s="44" t="str">
        <f t="shared" si="1"/>
        <v/>
      </c>
      <c r="DT19" s="44" t="str">
        <f t="shared" si="1"/>
        <v/>
      </c>
      <c r="DU19" s="44" t="str">
        <f t="shared" si="1"/>
        <v/>
      </c>
      <c r="DV19" s="44" t="str">
        <f t="shared" si="1"/>
        <v/>
      </c>
      <c r="DW19" s="44" t="str">
        <f t="shared" si="1"/>
        <v/>
      </c>
      <c r="DX19" s="44" t="str">
        <f t="shared" si="2"/>
        <v/>
      </c>
      <c r="DY19" s="44" t="str">
        <f t="shared" si="2"/>
        <v/>
      </c>
      <c r="DZ19" s="44" t="str">
        <f t="shared" si="2"/>
        <v/>
      </c>
      <c r="EA19" s="44" t="str">
        <f t="shared" si="2"/>
        <v/>
      </c>
      <c r="EB19" s="44" t="str">
        <f t="shared" si="2"/>
        <v/>
      </c>
      <c r="EC19" s="44" t="str">
        <f t="shared" si="2"/>
        <v/>
      </c>
      <c r="ED19" s="44" t="str">
        <f t="shared" si="2"/>
        <v/>
      </c>
      <c r="EE19" s="44" t="str">
        <f t="shared" si="2"/>
        <v/>
      </c>
      <c r="EF19" s="44"/>
      <c r="EG19" s="44" t="str">
        <f t="shared" si="58"/>
        <v/>
      </c>
      <c r="EH19" s="44" t="str">
        <f t="shared" si="3"/>
        <v/>
      </c>
      <c r="EI19" s="44" t="str">
        <f t="shared" si="3"/>
        <v/>
      </c>
      <c r="EJ19" s="44" t="str">
        <f t="shared" si="3"/>
        <v/>
      </c>
      <c r="EK19" s="44" t="str">
        <f t="shared" si="3"/>
        <v/>
      </c>
      <c r="EL19" s="44" t="str">
        <f t="shared" si="3"/>
        <v/>
      </c>
      <c r="EM19" s="44" t="str">
        <f t="shared" si="3"/>
        <v/>
      </c>
      <c r="EN19" s="44" t="str">
        <f t="shared" si="3"/>
        <v/>
      </c>
      <c r="EO19" s="44" t="str">
        <f t="shared" si="3"/>
        <v/>
      </c>
      <c r="EP19" s="44" t="str">
        <f t="shared" si="3"/>
        <v/>
      </c>
      <c r="EQ19" s="44" t="str">
        <f t="shared" si="3"/>
        <v/>
      </c>
      <c r="ER19" s="44" t="str">
        <f t="shared" si="3"/>
        <v/>
      </c>
      <c r="ES19" s="44" t="str">
        <f t="shared" si="3"/>
        <v/>
      </c>
      <c r="ET19" s="44" t="str">
        <f t="shared" si="3"/>
        <v/>
      </c>
      <c r="EU19" s="44" t="str">
        <f t="shared" si="3"/>
        <v/>
      </c>
      <c r="EV19" s="44" t="str">
        <f t="shared" si="3"/>
        <v/>
      </c>
      <c r="EW19" s="44" t="str">
        <f t="shared" si="3"/>
        <v/>
      </c>
      <c r="EX19" s="44" t="str">
        <f t="shared" si="4"/>
        <v/>
      </c>
      <c r="EY19" s="44" t="str">
        <f t="shared" si="4"/>
        <v/>
      </c>
      <c r="EZ19" s="44" t="str">
        <f t="shared" si="4"/>
        <v/>
      </c>
      <c r="FA19" s="44" t="str">
        <f t="shared" si="4"/>
        <v/>
      </c>
      <c r="FB19" s="44" t="str">
        <f t="shared" si="4"/>
        <v/>
      </c>
      <c r="FC19" s="44" t="str">
        <f t="shared" si="4"/>
        <v/>
      </c>
      <c r="FD19" s="44" t="str">
        <f t="shared" si="4"/>
        <v/>
      </c>
      <c r="FE19" s="44" t="str">
        <f t="shared" si="4"/>
        <v/>
      </c>
      <c r="FF19" s="44"/>
      <c r="FG19" s="44" t="str">
        <f t="shared" si="59"/>
        <v xml:space="preserve">Angga. S menunjukkan pemahaman dalam </v>
      </c>
      <c r="FH19" s="44"/>
      <c r="FI19" s="44"/>
      <c r="FJ19" s="44" t="str">
        <f t="shared" si="60"/>
        <v xml:space="preserve">Angga. S membutuhkan bimbingan dalam </v>
      </c>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row>
    <row r="20" spans="1:195" ht="27.6" x14ac:dyDescent="0.25">
      <c r="A20" s="35"/>
      <c r="B20" s="38"/>
      <c r="C20" s="37">
        <v>4</v>
      </c>
      <c r="D20" s="39" t="str">
        <f>'DATA SISWA'!F13</f>
        <v>Arief Dwi Saputra</v>
      </c>
      <c r="E20" s="41"/>
      <c r="F20" s="43"/>
      <c r="G20" s="41"/>
      <c r="H20" s="43"/>
      <c r="I20" s="41"/>
      <c r="J20" s="43"/>
      <c r="K20" s="41"/>
      <c r="L20" s="43"/>
      <c r="M20" s="41"/>
      <c r="N20" s="43"/>
      <c r="O20" s="41"/>
      <c r="P20" s="43"/>
      <c r="Q20" s="41"/>
      <c r="R20" s="43"/>
      <c r="S20" s="41"/>
      <c r="T20" s="43"/>
      <c r="U20" s="41"/>
      <c r="V20" s="43"/>
      <c r="W20" s="41"/>
      <c r="X20" s="43"/>
      <c r="Y20" s="41"/>
      <c r="Z20" s="43"/>
      <c r="AA20" s="41"/>
      <c r="AB20" s="43"/>
      <c r="AC20" s="41"/>
      <c r="AD20" s="43"/>
      <c r="AE20" s="41"/>
      <c r="AF20" s="43"/>
      <c r="AG20" s="41"/>
      <c r="AH20" s="43"/>
      <c r="AI20" s="41"/>
      <c r="AJ20" s="43"/>
      <c r="AK20" s="41"/>
      <c r="AL20" s="43"/>
      <c r="AM20" s="41"/>
      <c r="AN20" s="43"/>
      <c r="AO20" s="41"/>
      <c r="AP20" s="43"/>
      <c r="AQ20" s="41"/>
      <c r="AR20" s="43"/>
      <c r="AS20" s="41"/>
      <c r="AT20" s="43"/>
      <c r="AU20" s="41"/>
      <c r="AV20" s="43"/>
      <c r="AW20" s="41"/>
      <c r="AX20" s="43"/>
      <c r="AY20" s="41"/>
      <c r="AZ20" s="43"/>
      <c r="BA20" s="41"/>
      <c r="BB20" s="43"/>
      <c r="BC20" s="150" t="str">
        <f t="shared" si="5"/>
        <v xml:space="preserve">Arief Dwi Saputra menunjukkan pemahaman dalam </v>
      </c>
      <c r="BD20" s="150" t="str">
        <f t="shared" si="6"/>
        <v xml:space="preserve">Arief Dwi Saputra membutuhkan bimbingan dalam </v>
      </c>
      <c r="BE20" s="35"/>
      <c r="BF20" s="44"/>
      <c r="BG20" s="44">
        <f t="shared" si="7"/>
        <v>0</v>
      </c>
      <c r="BH20" s="44">
        <f t="shared" si="8"/>
        <v>0</v>
      </c>
      <c r="BI20" s="44">
        <f t="shared" si="9"/>
        <v>0</v>
      </c>
      <c r="BJ20" s="44">
        <f t="shared" si="10"/>
        <v>0</v>
      </c>
      <c r="BK20" s="44">
        <f t="shared" si="11"/>
        <v>0</v>
      </c>
      <c r="BL20" s="44">
        <f t="shared" si="12"/>
        <v>0</v>
      </c>
      <c r="BM20" s="44">
        <f t="shared" si="13"/>
        <v>0</v>
      </c>
      <c r="BN20" s="44">
        <f t="shared" si="14"/>
        <v>0</v>
      </c>
      <c r="BO20" s="44">
        <f t="shared" si="15"/>
        <v>0</v>
      </c>
      <c r="BP20" s="44">
        <f t="shared" si="16"/>
        <v>0</v>
      </c>
      <c r="BQ20" s="44">
        <f t="shared" si="17"/>
        <v>0</v>
      </c>
      <c r="BR20" s="44">
        <f t="shared" si="18"/>
        <v>0</v>
      </c>
      <c r="BS20" s="44">
        <f t="shared" si="19"/>
        <v>0</v>
      </c>
      <c r="BT20" s="44">
        <f t="shared" si="20"/>
        <v>0</v>
      </c>
      <c r="BU20" s="44">
        <f t="shared" si="21"/>
        <v>0</v>
      </c>
      <c r="BV20" s="44">
        <f t="shared" si="22"/>
        <v>0</v>
      </c>
      <c r="BW20" s="44">
        <f t="shared" si="23"/>
        <v>0</v>
      </c>
      <c r="BX20" s="44">
        <f t="shared" si="24"/>
        <v>0</v>
      </c>
      <c r="BY20" s="44">
        <f t="shared" si="25"/>
        <v>0</v>
      </c>
      <c r="BZ20" s="44">
        <f t="shared" si="26"/>
        <v>0</v>
      </c>
      <c r="CA20" s="44">
        <f t="shared" si="27"/>
        <v>0</v>
      </c>
      <c r="CB20" s="44">
        <f t="shared" si="28"/>
        <v>0</v>
      </c>
      <c r="CC20" s="44">
        <f t="shared" si="29"/>
        <v>0</v>
      </c>
      <c r="CD20" s="44">
        <f t="shared" si="30"/>
        <v>0</v>
      </c>
      <c r="CE20" s="44">
        <f t="shared" si="31"/>
        <v>0</v>
      </c>
      <c r="CF20" s="44"/>
      <c r="CG20" s="44">
        <f t="shared" si="32"/>
        <v>0</v>
      </c>
      <c r="CH20" s="44">
        <f t="shared" si="33"/>
        <v>0</v>
      </c>
      <c r="CI20" s="44">
        <f t="shared" si="34"/>
        <v>0</v>
      </c>
      <c r="CJ20" s="44">
        <f t="shared" si="35"/>
        <v>0</v>
      </c>
      <c r="CK20" s="44">
        <f t="shared" si="36"/>
        <v>0</v>
      </c>
      <c r="CL20" s="44">
        <f t="shared" si="37"/>
        <v>0</v>
      </c>
      <c r="CM20" s="44">
        <f t="shared" si="38"/>
        <v>0</v>
      </c>
      <c r="CN20" s="44">
        <f t="shared" si="39"/>
        <v>0</v>
      </c>
      <c r="CO20" s="44">
        <f t="shared" si="40"/>
        <v>0</v>
      </c>
      <c r="CP20" s="44">
        <f t="shared" si="41"/>
        <v>0</v>
      </c>
      <c r="CQ20" s="44">
        <f t="shared" si="42"/>
        <v>0</v>
      </c>
      <c r="CR20" s="44">
        <f t="shared" si="43"/>
        <v>0</v>
      </c>
      <c r="CS20" s="44">
        <f t="shared" si="44"/>
        <v>0</v>
      </c>
      <c r="CT20" s="44">
        <f t="shared" si="45"/>
        <v>0</v>
      </c>
      <c r="CU20" s="44">
        <f t="shared" si="46"/>
        <v>0</v>
      </c>
      <c r="CV20" s="44">
        <f t="shared" si="47"/>
        <v>0</v>
      </c>
      <c r="CW20" s="44">
        <f t="shared" si="48"/>
        <v>0</v>
      </c>
      <c r="CX20" s="44">
        <f t="shared" si="49"/>
        <v>0</v>
      </c>
      <c r="CY20" s="44">
        <f t="shared" si="50"/>
        <v>0</v>
      </c>
      <c r="CZ20" s="44">
        <f t="shared" si="51"/>
        <v>0</v>
      </c>
      <c r="DA20" s="44">
        <f t="shared" si="52"/>
        <v>0</v>
      </c>
      <c r="DB20" s="44">
        <f t="shared" si="53"/>
        <v>0</v>
      </c>
      <c r="DC20" s="44">
        <f t="shared" si="54"/>
        <v>0</v>
      </c>
      <c r="DD20" s="44">
        <f t="shared" si="55"/>
        <v>0</v>
      </c>
      <c r="DE20" s="44">
        <f t="shared" si="56"/>
        <v>0</v>
      </c>
      <c r="DF20" s="44"/>
      <c r="DG20" s="44" t="str">
        <f t="shared" si="57"/>
        <v/>
      </c>
      <c r="DH20" s="44" t="str">
        <f t="shared" si="1"/>
        <v/>
      </c>
      <c r="DI20" s="44" t="str">
        <f t="shared" si="1"/>
        <v/>
      </c>
      <c r="DJ20" s="44" t="str">
        <f t="shared" si="1"/>
        <v/>
      </c>
      <c r="DK20" s="44" t="str">
        <f t="shared" si="1"/>
        <v/>
      </c>
      <c r="DL20" s="44" t="str">
        <f t="shared" si="1"/>
        <v/>
      </c>
      <c r="DM20" s="44" t="str">
        <f t="shared" si="1"/>
        <v/>
      </c>
      <c r="DN20" s="44" t="str">
        <f t="shared" si="1"/>
        <v/>
      </c>
      <c r="DO20" s="44" t="str">
        <f t="shared" si="1"/>
        <v/>
      </c>
      <c r="DP20" s="44" t="str">
        <f t="shared" si="1"/>
        <v/>
      </c>
      <c r="DQ20" s="44" t="str">
        <f t="shared" si="1"/>
        <v/>
      </c>
      <c r="DR20" s="44" t="str">
        <f t="shared" si="1"/>
        <v/>
      </c>
      <c r="DS20" s="44" t="str">
        <f t="shared" si="1"/>
        <v/>
      </c>
      <c r="DT20" s="44" t="str">
        <f t="shared" si="1"/>
        <v/>
      </c>
      <c r="DU20" s="44" t="str">
        <f t="shared" si="1"/>
        <v/>
      </c>
      <c r="DV20" s="44" t="str">
        <f t="shared" si="1"/>
        <v/>
      </c>
      <c r="DW20" s="44" t="str">
        <f t="shared" si="1"/>
        <v/>
      </c>
      <c r="DX20" s="44" t="str">
        <f t="shared" si="2"/>
        <v/>
      </c>
      <c r="DY20" s="44" t="str">
        <f t="shared" si="2"/>
        <v/>
      </c>
      <c r="DZ20" s="44" t="str">
        <f t="shared" si="2"/>
        <v/>
      </c>
      <c r="EA20" s="44" t="str">
        <f t="shared" si="2"/>
        <v/>
      </c>
      <c r="EB20" s="44" t="str">
        <f t="shared" si="2"/>
        <v/>
      </c>
      <c r="EC20" s="44" t="str">
        <f t="shared" si="2"/>
        <v/>
      </c>
      <c r="ED20" s="44" t="str">
        <f t="shared" si="2"/>
        <v/>
      </c>
      <c r="EE20" s="44" t="str">
        <f t="shared" si="2"/>
        <v/>
      </c>
      <c r="EF20" s="44"/>
      <c r="EG20" s="44" t="str">
        <f t="shared" si="58"/>
        <v/>
      </c>
      <c r="EH20" s="44" t="str">
        <f t="shared" si="3"/>
        <v/>
      </c>
      <c r="EI20" s="44" t="str">
        <f t="shared" si="3"/>
        <v/>
      </c>
      <c r="EJ20" s="44" t="str">
        <f t="shared" si="3"/>
        <v/>
      </c>
      <c r="EK20" s="44" t="str">
        <f t="shared" si="3"/>
        <v/>
      </c>
      <c r="EL20" s="44" t="str">
        <f t="shared" si="3"/>
        <v/>
      </c>
      <c r="EM20" s="44" t="str">
        <f t="shared" si="3"/>
        <v/>
      </c>
      <c r="EN20" s="44" t="str">
        <f t="shared" si="3"/>
        <v/>
      </c>
      <c r="EO20" s="44" t="str">
        <f t="shared" si="3"/>
        <v/>
      </c>
      <c r="EP20" s="44" t="str">
        <f t="shared" si="3"/>
        <v/>
      </c>
      <c r="EQ20" s="44" t="str">
        <f t="shared" si="3"/>
        <v/>
      </c>
      <c r="ER20" s="44" t="str">
        <f t="shared" si="3"/>
        <v/>
      </c>
      <c r="ES20" s="44" t="str">
        <f t="shared" si="3"/>
        <v/>
      </c>
      <c r="ET20" s="44" t="str">
        <f t="shared" si="3"/>
        <v/>
      </c>
      <c r="EU20" s="44" t="str">
        <f t="shared" si="3"/>
        <v/>
      </c>
      <c r="EV20" s="44" t="str">
        <f t="shared" si="3"/>
        <v/>
      </c>
      <c r="EW20" s="44" t="str">
        <f t="shared" si="3"/>
        <v/>
      </c>
      <c r="EX20" s="44" t="str">
        <f t="shared" si="4"/>
        <v/>
      </c>
      <c r="EY20" s="44" t="str">
        <f t="shared" si="4"/>
        <v/>
      </c>
      <c r="EZ20" s="44" t="str">
        <f t="shared" si="4"/>
        <v/>
      </c>
      <c r="FA20" s="44" t="str">
        <f t="shared" si="4"/>
        <v/>
      </c>
      <c r="FB20" s="44" t="str">
        <f t="shared" si="4"/>
        <v/>
      </c>
      <c r="FC20" s="44" t="str">
        <f t="shared" si="4"/>
        <v/>
      </c>
      <c r="FD20" s="44" t="str">
        <f t="shared" si="4"/>
        <v/>
      </c>
      <c r="FE20" s="44" t="str">
        <f t="shared" si="4"/>
        <v/>
      </c>
      <c r="FF20" s="44"/>
      <c r="FG20" s="44" t="str">
        <f t="shared" si="59"/>
        <v xml:space="preserve">Arief Dwi Saputra menunjukkan pemahaman dalam </v>
      </c>
      <c r="FH20" s="44"/>
      <c r="FI20" s="44"/>
      <c r="FJ20" s="44" t="str">
        <f t="shared" si="60"/>
        <v xml:space="preserve">Arief Dwi Saputra membutuhkan bimbingan dalam </v>
      </c>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row>
    <row r="21" spans="1:195" ht="27.6" x14ac:dyDescent="0.25">
      <c r="A21" s="35"/>
      <c r="B21" s="38"/>
      <c r="C21" s="37">
        <v>5</v>
      </c>
      <c r="D21" s="39" t="str">
        <f>'DATA SISWA'!F14</f>
        <v>Aser Jude Andra</v>
      </c>
      <c r="E21" s="41"/>
      <c r="F21" s="43"/>
      <c r="G21" s="41"/>
      <c r="H21" s="43"/>
      <c r="I21" s="41"/>
      <c r="J21" s="43"/>
      <c r="K21" s="41"/>
      <c r="L21" s="43"/>
      <c r="M21" s="41"/>
      <c r="N21" s="43"/>
      <c r="O21" s="41"/>
      <c r="P21" s="43"/>
      <c r="Q21" s="41"/>
      <c r="R21" s="43"/>
      <c r="S21" s="41"/>
      <c r="T21" s="43"/>
      <c r="U21" s="41"/>
      <c r="V21" s="43"/>
      <c r="W21" s="41"/>
      <c r="X21" s="43"/>
      <c r="Y21" s="41"/>
      <c r="Z21" s="43"/>
      <c r="AA21" s="41"/>
      <c r="AB21" s="43"/>
      <c r="AC21" s="41"/>
      <c r="AD21" s="43"/>
      <c r="AE21" s="41"/>
      <c r="AF21" s="43"/>
      <c r="AG21" s="41"/>
      <c r="AH21" s="43"/>
      <c r="AI21" s="41"/>
      <c r="AJ21" s="43"/>
      <c r="AK21" s="41"/>
      <c r="AL21" s="43"/>
      <c r="AM21" s="41"/>
      <c r="AN21" s="43"/>
      <c r="AO21" s="41"/>
      <c r="AP21" s="43"/>
      <c r="AQ21" s="41"/>
      <c r="AR21" s="43"/>
      <c r="AS21" s="41"/>
      <c r="AT21" s="43"/>
      <c r="AU21" s="41"/>
      <c r="AV21" s="43"/>
      <c r="AW21" s="41"/>
      <c r="AX21" s="43"/>
      <c r="AY21" s="41"/>
      <c r="AZ21" s="43"/>
      <c r="BA21" s="41"/>
      <c r="BB21" s="43"/>
      <c r="BC21" s="150" t="str">
        <f t="shared" si="5"/>
        <v xml:space="preserve">Aser Jude Andra menunjukkan pemahaman dalam </v>
      </c>
      <c r="BD21" s="150" t="str">
        <f t="shared" si="6"/>
        <v xml:space="preserve">Aser Jude Andra membutuhkan bimbingan dalam </v>
      </c>
      <c r="BE21" s="35"/>
      <c r="BF21" s="44"/>
      <c r="BG21" s="44">
        <f t="shared" si="7"/>
        <v>0</v>
      </c>
      <c r="BH21" s="44">
        <f t="shared" si="8"/>
        <v>0</v>
      </c>
      <c r="BI21" s="44">
        <f t="shared" si="9"/>
        <v>0</v>
      </c>
      <c r="BJ21" s="44">
        <f t="shared" si="10"/>
        <v>0</v>
      </c>
      <c r="BK21" s="44">
        <f t="shared" si="11"/>
        <v>0</v>
      </c>
      <c r="BL21" s="44">
        <f t="shared" si="12"/>
        <v>0</v>
      </c>
      <c r="BM21" s="44">
        <f t="shared" si="13"/>
        <v>0</v>
      </c>
      <c r="BN21" s="44">
        <f t="shared" si="14"/>
        <v>0</v>
      </c>
      <c r="BO21" s="44">
        <f t="shared" si="15"/>
        <v>0</v>
      </c>
      <c r="BP21" s="44">
        <f t="shared" si="16"/>
        <v>0</v>
      </c>
      <c r="BQ21" s="44">
        <f t="shared" si="17"/>
        <v>0</v>
      </c>
      <c r="BR21" s="44">
        <f t="shared" si="18"/>
        <v>0</v>
      </c>
      <c r="BS21" s="44">
        <f t="shared" si="19"/>
        <v>0</v>
      </c>
      <c r="BT21" s="44">
        <f t="shared" si="20"/>
        <v>0</v>
      </c>
      <c r="BU21" s="44">
        <f t="shared" si="21"/>
        <v>0</v>
      </c>
      <c r="BV21" s="44">
        <f t="shared" si="22"/>
        <v>0</v>
      </c>
      <c r="BW21" s="44">
        <f t="shared" si="23"/>
        <v>0</v>
      </c>
      <c r="BX21" s="44">
        <f t="shared" si="24"/>
        <v>0</v>
      </c>
      <c r="BY21" s="44">
        <f t="shared" si="25"/>
        <v>0</v>
      </c>
      <c r="BZ21" s="44">
        <f t="shared" si="26"/>
        <v>0</v>
      </c>
      <c r="CA21" s="44">
        <f t="shared" si="27"/>
        <v>0</v>
      </c>
      <c r="CB21" s="44">
        <f t="shared" si="28"/>
        <v>0</v>
      </c>
      <c r="CC21" s="44">
        <f t="shared" si="29"/>
        <v>0</v>
      </c>
      <c r="CD21" s="44">
        <f t="shared" si="30"/>
        <v>0</v>
      </c>
      <c r="CE21" s="44">
        <f t="shared" si="31"/>
        <v>0</v>
      </c>
      <c r="CF21" s="44"/>
      <c r="CG21" s="44">
        <f t="shared" si="32"/>
        <v>0</v>
      </c>
      <c r="CH21" s="44">
        <f t="shared" si="33"/>
        <v>0</v>
      </c>
      <c r="CI21" s="44">
        <f t="shared" si="34"/>
        <v>0</v>
      </c>
      <c r="CJ21" s="44">
        <f t="shared" si="35"/>
        <v>0</v>
      </c>
      <c r="CK21" s="44">
        <f t="shared" si="36"/>
        <v>0</v>
      </c>
      <c r="CL21" s="44">
        <f t="shared" si="37"/>
        <v>0</v>
      </c>
      <c r="CM21" s="44">
        <f t="shared" si="38"/>
        <v>0</v>
      </c>
      <c r="CN21" s="44">
        <f t="shared" si="39"/>
        <v>0</v>
      </c>
      <c r="CO21" s="44">
        <f t="shared" si="40"/>
        <v>0</v>
      </c>
      <c r="CP21" s="44">
        <f t="shared" si="41"/>
        <v>0</v>
      </c>
      <c r="CQ21" s="44">
        <f t="shared" si="42"/>
        <v>0</v>
      </c>
      <c r="CR21" s="44">
        <f t="shared" si="43"/>
        <v>0</v>
      </c>
      <c r="CS21" s="44">
        <f t="shared" si="44"/>
        <v>0</v>
      </c>
      <c r="CT21" s="44">
        <f t="shared" si="45"/>
        <v>0</v>
      </c>
      <c r="CU21" s="44">
        <f t="shared" si="46"/>
        <v>0</v>
      </c>
      <c r="CV21" s="44">
        <f t="shared" si="47"/>
        <v>0</v>
      </c>
      <c r="CW21" s="44">
        <f t="shared" si="48"/>
        <v>0</v>
      </c>
      <c r="CX21" s="44">
        <f t="shared" si="49"/>
        <v>0</v>
      </c>
      <c r="CY21" s="44">
        <f t="shared" si="50"/>
        <v>0</v>
      </c>
      <c r="CZ21" s="44">
        <f t="shared" si="51"/>
        <v>0</v>
      </c>
      <c r="DA21" s="44">
        <f t="shared" si="52"/>
        <v>0</v>
      </c>
      <c r="DB21" s="44">
        <f t="shared" si="53"/>
        <v>0</v>
      </c>
      <c r="DC21" s="44">
        <f t="shared" si="54"/>
        <v>0</v>
      </c>
      <c r="DD21" s="44">
        <f t="shared" si="55"/>
        <v>0</v>
      </c>
      <c r="DE21" s="44">
        <f t="shared" si="56"/>
        <v>0</v>
      </c>
      <c r="DF21" s="44"/>
      <c r="DG21" s="44" t="str">
        <f t="shared" si="57"/>
        <v/>
      </c>
      <c r="DH21" s="44" t="str">
        <f t="shared" si="1"/>
        <v/>
      </c>
      <c r="DI21" s="44" t="str">
        <f t="shared" si="1"/>
        <v/>
      </c>
      <c r="DJ21" s="44" t="str">
        <f t="shared" si="1"/>
        <v/>
      </c>
      <c r="DK21" s="44" t="str">
        <f t="shared" si="1"/>
        <v/>
      </c>
      <c r="DL21" s="44" t="str">
        <f t="shared" si="1"/>
        <v/>
      </c>
      <c r="DM21" s="44" t="str">
        <f t="shared" si="1"/>
        <v/>
      </c>
      <c r="DN21" s="44" t="str">
        <f t="shared" si="1"/>
        <v/>
      </c>
      <c r="DO21" s="44" t="str">
        <f t="shared" si="1"/>
        <v/>
      </c>
      <c r="DP21" s="44" t="str">
        <f t="shared" si="1"/>
        <v/>
      </c>
      <c r="DQ21" s="44" t="str">
        <f t="shared" si="1"/>
        <v/>
      </c>
      <c r="DR21" s="44" t="str">
        <f t="shared" si="1"/>
        <v/>
      </c>
      <c r="DS21" s="44" t="str">
        <f t="shared" si="1"/>
        <v/>
      </c>
      <c r="DT21" s="44" t="str">
        <f t="shared" si="1"/>
        <v/>
      </c>
      <c r="DU21" s="44" t="str">
        <f t="shared" si="1"/>
        <v/>
      </c>
      <c r="DV21" s="44" t="str">
        <f t="shared" si="1"/>
        <v/>
      </c>
      <c r="DW21" s="44" t="str">
        <f t="shared" si="1"/>
        <v/>
      </c>
      <c r="DX21" s="44" t="str">
        <f t="shared" si="2"/>
        <v/>
      </c>
      <c r="DY21" s="44" t="str">
        <f t="shared" si="2"/>
        <v/>
      </c>
      <c r="DZ21" s="44" t="str">
        <f t="shared" si="2"/>
        <v/>
      </c>
      <c r="EA21" s="44" t="str">
        <f t="shared" si="2"/>
        <v/>
      </c>
      <c r="EB21" s="44" t="str">
        <f t="shared" si="2"/>
        <v/>
      </c>
      <c r="EC21" s="44" t="str">
        <f t="shared" si="2"/>
        <v/>
      </c>
      <c r="ED21" s="44" t="str">
        <f t="shared" si="2"/>
        <v/>
      </c>
      <c r="EE21" s="44" t="str">
        <f t="shared" si="2"/>
        <v/>
      </c>
      <c r="EF21" s="44"/>
      <c r="EG21" s="44" t="str">
        <f t="shared" si="58"/>
        <v/>
      </c>
      <c r="EH21" s="44" t="str">
        <f t="shared" si="3"/>
        <v/>
      </c>
      <c r="EI21" s="44" t="str">
        <f t="shared" si="3"/>
        <v/>
      </c>
      <c r="EJ21" s="44" t="str">
        <f t="shared" si="3"/>
        <v/>
      </c>
      <c r="EK21" s="44" t="str">
        <f t="shared" si="3"/>
        <v/>
      </c>
      <c r="EL21" s="44" t="str">
        <f t="shared" si="3"/>
        <v/>
      </c>
      <c r="EM21" s="44" t="str">
        <f t="shared" si="3"/>
        <v/>
      </c>
      <c r="EN21" s="44" t="str">
        <f t="shared" si="3"/>
        <v/>
      </c>
      <c r="EO21" s="44" t="str">
        <f t="shared" si="3"/>
        <v/>
      </c>
      <c r="EP21" s="44" t="str">
        <f t="shared" si="3"/>
        <v/>
      </c>
      <c r="EQ21" s="44" t="str">
        <f t="shared" si="3"/>
        <v/>
      </c>
      <c r="ER21" s="44" t="str">
        <f t="shared" si="3"/>
        <v/>
      </c>
      <c r="ES21" s="44" t="str">
        <f t="shared" si="3"/>
        <v/>
      </c>
      <c r="ET21" s="44" t="str">
        <f t="shared" si="3"/>
        <v/>
      </c>
      <c r="EU21" s="44" t="str">
        <f t="shared" si="3"/>
        <v/>
      </c>
      <c r="EV21" s="44" t="str">
        <f t="shared" si="3"/>
        <v/>
      </c>
      <c r="EW21" s="44" t="str">
        <f t="shared" si="3"/>
        <v/>
      </c>
      <c r="EX21" s="44" t="str">
        <f t="shared" si="4"/>
        <v/>
      </c>
      <c r="EY21" s="44" t="str">
        <f t="shared" si="4"/>
        <v/>
      </c>
      <c r="EZ21" s="44" t="str">
        <f t="shared" si="4"/>
        <v/>
      </c>
      <c r="FA21" s="44" t="str">
        <f t="shared" si="4"/>
        <v/>
      </c>
      <c r="FB21" s="44" t="str">
        <f t="shared" si="4"/>
        <v/>
      </c>
      <c r="FC21" s="44" t="str">
        <f t="shared" si="4"/>
        <v/>
      </c>
      <c r="FD21" s="44" t="str">
        <f t="shared" si="4"/>
        <v/>
      </c>
      <c r="FE21" s="44" t="str">
        <f t="shared" si="4"/>
        <v/>
      </c>
      <c r="FF21" s="44"/>
      <c r="FG21" s="44" t="str">
        <f t="shared" si="59"/>
        <v xml:space="preserve">Aser Jude Andra menunjukkan pemahaman dalam </v>
      </c>
      <c r="FH21" s="44"/>
      <c r="FI21" s="44"/>
      <c r="FJ21" s="44" t="str">
        <f t="shared" si="60"/>
        <v xml:space="preserve">Aser Jude Andra membutuhkan bimbingan dalam </v>
      </c>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row>
    <row r="22" spans="1:195" ht="27.6" x14ac:dyDescent="0.25">
      <c r="A22" s="35"/>
      <c r="B22" s="38"/>
      <c r="C22" s="37">
        <v>6</v>
      </c>
      <c r="D22" s="39" t="str">
        <f>'DATA SISWA'!F15</f>
        <v>Azwan Syakhrir. D</v>
      </c>
      <c r="E22" s="41"/>
      <c r="F22" s="43"/>
      <c r="G22" s="41"/>
      <c r="H22" s="43"/>
      <c r="I22" s="41"/>
      <c r="J22" s="43"/>
      <c r="K22" s="41"/>
      <c r="L22" s="43"/>
      <c r="M22" s="41"/>
      <c r="N22" s="43"/>
      <c r="O22" s="41"/>
      <c r="P22" s="43"/>
      <c r="Q22" s="41"/>
      <c r="R22" s="43"/>
      <c r="S22" s="41"/>
      <c r="T22" s="43"/>
      <c r="U22" s="41"/>
      <c r="V22" s="43"/>
      <c r="W22" s="41"/>
      <c r="X22" s="43"/>
      <c r="Y22" s="41"/>
      <c r="Z22" s="43"/>
      <c r="AA22" s="41"/>
      <c r="AB22" s="43"/>
      <c r="AC22" s="41"/>
      <c r="AD22" s="43"/>
      <c r="AE22" s="41"/>
      <c r="AF22" s="43"/>
      <c r="AG22" s="41"/>
      <c r="AH22" s="43"/>
      <c r="AI22" s="41"/>
      <c r="AJ22" s="43"/>
      <c r="AK22" s="41"/>
      <c r="AL22" s="43"/>
      <c r="AM22" s="41"/>
      <c r="AN22" s="43"/>
      <c r="AO22" s="41"/>
      <c r="AP22" s="43"/>
      <c r="AQ22" s="41"/>
      <c r="AR22" s="43"/>
      <c r="AS22" s="41"/>
      <c r="AT22" s="43"/>
      <c r="AU22" s="41"/>
      <c r="AV22" s="43"/>
      <c r="AW22" s="41"/>
      <c r="AX22" s="43"/>
      <c r="AY22" s="41"/>
      <c r="AZ22" s="43"/>
      <c r="BA22" s="41"/>
      <c r="BB22" s="43"/>
      <c r="BC22" s="150" t="str">
        <f t="shared" si="5"/>
        <v xml:space="preserve">Azwan Syakhrir. D menunjukkan pemahaman dalam </v>
      </c>
      <c r="BD22" s="150" t="str">
        <f t="shared" si="6"/>
        <v xml:space="preserve">Azwan Syakhrir. D membutuhkan bimbingan dalam </v>
      </c>
      <c r="BE22" s="35"/>
      <c r="BF22" s="44"/>
      <c r="BG22" s="44">
        <f t="shared" si="7"/>
        <v>0</v>
      </c>
      <c r="BH22" s="44">
        <f t="shared" si="8"/>
        <v>0</v>
      </c>
      <c r="BI22" s="44">
        <f t="shared" si="9"/>
        <v>0</v>
      </c>
      <c r="BJ22" s="44">
        <f t="shared" si="10"/>
        <v>0</v>
      </c>
      <c r="BK22" s="44">
        <f t="shared" si="11"/>
        <v>0</v>
      </c>
      <c r="BL22" s="44">
        <f t="shared" si="12"/>
        <v>0</v>
      </c>
      <c r="BM22" s="44">
        <f t="shared" si="13"/>
        <v>0</v>
      </c>
      <c r="BN22" s="44">
        <f t="shared" si="14"/>
        <v>0</v>
      </c>
      <c r="BO22" s="44">
        <f t="shared" si="15"/>
        <v>0</v>
      </c>
      <c r="BP22" s="44">
        <f t="shared" si="16"/>
        <v>0</v>
      </c>
      <c r="BQ22" s="44">
        <f t="shared" si="17"/>
        <v>0</v>
      </c>
      <c r="BR22" s="44">
        <f t="shared" si="18"/>
        <v>0</v>
      </c>
      <c r="BS22" s="44">
        <f t="shared" si="19"/>
        <v>0</v>
      </c>
      <c r="BT22" s="44">
        <f t="shared" si="20"/>
        <v>0</v>
      </c>
      <c r="BU22" s="44">
        <f t="shared" si="21"/>
        <v>0</v>
      </c>
      <c r="BV22" s="44">
        <f t="shared" si="22"/>
        <v>0</v>
      </c>
      <c r="BW22" s="44">
        <f t="shared" si="23"/>
        <v>0</v>
      </c>
      <c r="BX22" s="44">
        <f t="shared" si="24"/>
        <v>0</v>
      </c>
      <c r="BY22" s="44">
        <f t="shared" si="25"/>
        <v>0</v>
      </c>
      <c r="BZ22" s="44">
        <f t="shared" si="26"/>
        <v>0</v>
      </c>
      <c r="CA22" s="44">
        <f t="shared" si="27"/>
        <v>0</v>
      </c>
      <c r="CB22" s="44">
        <f t="shared" si="28"/>
        <v>0</v>
      </c>
      <c r="CC22" s="44">
        <f t="shared" si="29"/>
        <v>0</v>
      </c>
      <c r="CD22" s="44">
        <f t="shared" si="30"/>
        <v>0</v>
      </c>
      <c r="CE22" s="44">
        <f t="shared" si="31"/>
        <v>0</v>
      </c>
      <c r="CF22" s="44"/>
      <c r="CG22" s="44">
        <f t="shared" si="32"/>
        <v>0</v>
      </c>
      <c r="CH22" s="44">
        <f t="shared" si="33"/>
        <v>0</v>
      </c>
      <c r="CI22" s="44">
        <f t="shared" si="34"/>
        <v>0</v>
      </c>
      <c r="CJ22" s="44">
        <f t="shared" si="35"/>
        <v>0</v>
      </c>
      <c r="CK22" s="44">
        <f t="shared" si="36"/>
        <v>0</v>
      </c>
      <c r="CL22" s="44">
        <f t="shared" si="37"/>
        <v>0</v>
      </c>
      <c r="CM22" s="44">
        <f t="shared" si="38"/>
        <v>0</v>
      </c>
      <c r="CN22" s="44">
        <f t="shared" si="39"/>
        <v>0</v>
      </c>
      <c r="CO22" s="44">
        <f t="shared" si="40"/>
        <v>0</v>
      </c>
      <c r="CP22" s="44">
        <f t="shared" si="41"/>
        <v>0</v>
      </c>
      <c r="CQ22" s="44">
        <f t="shared" si="42"/>
        <v>0</v>
      </c>
      <c r="CR22" s="44">
        <f t="shared" si="43"/>
        <v>0</v>
      </c>
      <c r="CS22" s="44">
        <f t="shared" si="44"/>
        <v>0</v>
      </c>
      <c r="CT22" s="44">
        <f t="shared" si="45"/>
        <v>0</v>
      </c>
      <c r="CU22" s="44">
        <f t="shared" si="46"/>
        <v>0</v>
      </c>
      <c r="CV22" s="44">
        <f t="shared" si="47"/>
        <v>0</v>
      </c>
      <c r="CW22" s="44">
        <f t="shared" si="48"/>
        <v>0</v>
      </c>
      <c r="CX22" s="44">
        <f t="shared" si="49"/>
        <v>0</v>
      </c>
      <c r="CY22" s="44">
        <f t="shared" si="50"/>
        <v>0</v>
      </c>
      <c r="CZ22" s="44">
        <f t="shared" si="51"/>
        <v>0</v>
      </c>
      <c r="DA22" s="44">
        <f t="shared" si="52"/>
        <v>0</v>
      </c>
      <c r="DB22" s="44">
        <f t="shared" si="53"/>
        <v>0</v>
      </c>
      <c r="DC22" s="44">
        <f t="shared" si="54"/>
        <v>0</v>
      </c>
      <c r="DD22" s="44">
        <f t="shared" si="55"/>
        <v>0</v>
      </c>
      <c r="DE22" s="44">
        <f t="shared" si="56"/>
        <v>0</v>
      </c>
      <c r="DF22" s="44"/>
      <c r="DG22" s="44" t="str">
        <f t="shared" si="57"/>
        <v/>
      </c>
      <c r="DH22" s="44" t="str">
        <f t="shared" si="1"/>
        <v/>
      </c>
      <c r="DI22" s="44" t="str">
        <f t="shared" si="1"/>
        <v/>
      </c>
      <c r="DJ22" s="44" t="str">
        <f t="shared" si="1"/>
        <v/>
      </c>
      <c r="DK22" s="44" t="str">
        <f t="shared" si="1"/>
        <v/>
      </c>
      <c r="DL22" s="44" t="str">
        <f t="shared" si="1"/>
        <v/>
      </c>
      <c r="DM22" s="44" t="str">
        <f t="shared" si="1"/>
        <v/>
      </c>
      <c r="DN22" s="44" t="str">
        <f t="shared" si="1"/>
        <v/>
      </c>
      <c r="DO22" s="44" t="str">
        <f t="shared" si="1"/>
        <v/>
      </c>
      <c r="DP22" s="44" t="str">
        <f t="shared" si="1"/>
        <v/>
      </c>
      <c r="DQ22" s="44" t="str">
        <f t="shared" si="1"/>
        <v/>
      </c>
      <c r="DR22" s="44" t="str">
        <f t="shared" si="1"/>
        <v/>
      </c>
      <c r="DS22" s="44" t="str">
        <f t="shared" si="1"/>
        <v/>
      </c>
      <c r="DT22" s="44" t="str">
        <f t="shared" si="1"/>
        <v/>
      </c>
      <c r="DU22" s="44" t="str">
        <f t="shared" si="1"/>
        <v/>
      </c>
      <c r="DV22" s="44" t="str">
        <f t="shared" si="1"/>
        <v/>
      </c>
      <c r="DW22" s="44" t="str">
        <f t="shared" si="1"/>
        <v/>
      </c>
      <c r="DX22" s="44" t="str">
        <f t="shared" si="2"/>
        <v/>
      </c>
      <c r="DY22" s="44" t="str">
        <f t="shared" si="2"/>
        <v/>
      </c>
      <c r="DZ22" s="44" t="str">
        <f t="shared" si="2"/>
        <v/>
      </c>
      <c r="EA22" s="44" t="str">
        <f t="shared" si="2"/>
        <v/>
      </c>
      <c r="EB22" s="44" t="str">
        <f t="shared" si="2"/>
        <v/>
      </c>
      <c r="EC22" s="44" t="str">
        <f t="shared" si="2"/>
        <v/>
      </c>
      <c r="ED22" s="44" t="str">
        <f t="shared" si="2"/>
        <v/>
      </c>
      <c r="EE22" s="44" t="str">
        <f t="shared" si="2"/>
        <v/>
      </c>
      <c r="EF22" s="44"/>
      <c r="EG22" s="44" t="str">
        <f t="shared" si="58"/>
        <v/>
      </c>
      <c r="EH22" s="44" t="str">
        <f t="shared" si="3"/>
        <v/>
      </c>
      <c r="EI22" s="44" t="str">
        <f t="shared" si="3"/>
        <v/>
      </c>
      <c r="EJ22" s="44" t="str">
        <f t="shared" si="3"/>
        <v/>
      </c>
      <c r="EK22" s="44" t="str">
        <f t="shared" si="3"/>
        <v/>
      </c>
      <c r="EL22" s="44" t="str">
        <f t="shared" si="3"/>
        <v/>
      </c>
      <c r="EM22" s="44" t="str">
        <f t="shared" si="3"/>
        <v/>
      </c>
      <c r="EN22" s="44" t="str">
        <f t="shared" si="3"/>
        <v/>
      </c>
      <c r="EO22" s="44" t="str">
        <f t="shared" si="3"/>
        <v/>
      </c>
      <c r="EP22" s="44" t="str">
        <f t="shared" si="3"/>
        <v/>
      </c>
      <c r="EQ22" s="44" t="str">
        <f t="shared" si="3"/>
        <v/>
      </c>
      <c r="ER22" s="44" t="str">
        <f t="shared" si="3"/>
        <v/>
      </c>
      <c r="ES22" s="44" t="str">
        <f t="shared" si="3"/>
        <v/>
      </c>
      <c r="ET22" s="44" t="str">
        <f t="shared" si="3"/>
        <v/>
      </c>
      <c r="EU22" s="44" t="str">
        <f t="shared" si="3"/>
        <v/>
      </c>
      <c r="EV22" s="44" t="str">
        <f t="shared" si="3"/>
        <v/>
      </c>
      <c r="EW22" s="44" t="str">
        <f t="shared" si="3"/>
        <v/>
      </c>
      <c r="EX22" s="44" t="str">
        <f t="shared" si="4"/>
        <v/>
      </c>
      <c r="EY22" s="44" t="str">
        <f t="shared" si="4"/>
        <v/>
      </c>
      <c r="EZ22" s="44" t="str">
        <f t="shared" si="4"/>
        <v/>
      </c>
      <c r="FA22" s="44" t="str">
        <f t="shared" si="4"/>
        <v/>
      </c>
      <c r="FB22" s="44" t="str">
        <f t="shared" si="4"/>
        <v/>
      </c>
      <c r="FC22" s="44" t="str">
        <f t="shared" si="4"/>
        <v/>
      </c>
      <c r="FD22" s="44" t="str">
        <f t="shared" si="4"/>
        <v/>
      </c>
      <c r="FE22" s="44" t="str">
        <f t="shared" si="4"/>
        <v/>
      </c>
      <c r="FF22" s="44"/>
      <c r="FG22" s="44" t="str">
        <f t="shared" si="59"/>
        <v xml:space="preserve">Azwan Syakhrir. D menunjukkan pemahaman dalam </v>
      </c>
      <c r="FH22" s="44"/>
      <c r="FI22" s="44"/>
      <c r="FJ22" s="44" t="str">
        <f t="shared" si="60"/>
        <v xml:space="preserve">Azwan Syakhrir. D membutuhkan bimbingan dalam </v>
      </c>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row>
    <row r="23" spans="1:195" ht="27.6" x14ac:dyDescent="0.25">
      <c r="A23" s="35"/>
      <c r="B23" s="38"/>
      <c r="C23" s="37">
        <v>7</v>
      </c>
      <c r="D23" s="39" t="str">
        <f>'DATA SISWA'!F16</f>
        <v>Bayu Kurniawan</v>
      </c>
      <c r="E23" s="41"/>
      <c r="F23" s="43"/>
      <c r="G23" s="41"/>
      <c r="H23" s="43"/>
      <c r="I23" s="41"/>
      <c r="J23" s="43"/>
      <c r="K23" s="41"/>
      <c r="L23" s="43"/>
      <c r="M23" s="41"/>
      <c r="N23" s="43"/>
      <c r="O23" s="41"/>
      <c r="P23" s="43"/>
      <c r="Q23" s="41"/>
      <c r="R23" s="43"/>
      <c r="S23" s="41"/>
      <c r="T23" s="43"/>
      <c r="U23" s="41"/>
      <c r="V23" s="43"/>
      <c r="W23" s="41"/>
      <c r="X23" s="43"/>
      <c r="Y23" s="41"/>
      <c r="Z23" s="43"/>
      <c r="AA23" s="41"/>
      <c r="AB23" s="43"/>
      <c r="AC23" s="41"/>
      <c r="AD23" s="43"/>
      <c r="AE23" s="41"/>
      <c r="AF23" s="43"/>
      <c r="AG23" s="41"/>
      <c r="AH23" s="43"/>
      <c r="AI23" s="41"/>
      <c r="AJ23" s="43"/>
      <c r="AK23" s="41"/>
      <c r="AL23" s="43"/>
      <c r="AM23" s="41"/>
      <c r="AN23" s="43"/>
      <c r="AO23" s="41"/>
      <c r="AP23" s="43"/>
      <c r="AQ23" s="41"/>
      <c r="AR23" s="43"/>
      <c r="AS23" s="41"/>
      <c r="AT23" s="43"/>
      <c r="AU23" s="41"/>
      <c r="AV23" s="43"/>
      <c r="AW23" s="41"/>
      <c r="AX23" s="43"/>
      <c r="AY23" s="41"/>
      <c r="AZ23" s="43"/>
      <c r="BA23" s="41"/>
      <c r="BB23" s="43"/>
      <c r="BC23" s="150" t="str">
        <f t="shared" si="5"/>
        <v xml:space="preserve">Bayu Kurniawan menunjukkan pemahaman dalam </v>
      </c>
      <c r="BD23" s="150" t="str">
        <f t="shared" si="6"/>
        <v xml:space="preserve">Bayu Kurniawan membutuhkan bimbingan dalam </v>
      </c>
      <c r="BE23" s="35"/>
      <c r="BF23" s="44"/>
      <c r="BG23" s="44">
        <f t="shared" si="7"/>
        <v>0</v>
      </c>
      <c r="BH23" s="44">
        <f t="shared" si="8"/>
        <v>0</v>
      </c>
      <c r="BI23" s="44">
        <f t="shared" si="9"/>
        <v>0</v>
      </c>
      <c r="BJ23" s="44">
        <f t="shared" si="10"/>
        <v>0</v>
      </c>
      <c r="BK23" s="44">
        <f t="shared" si="11"/>
        <v>0</v>
      </c>
      <c r="BL23" s="44">
        <f t="shared" si="12"/>
        <v>0</v>
      </c>
      <c r="BM23" s="44">
        <f t="shared" si="13"/>
        <v>0</v>
      </c>
      <c r="BN23" s="44">
        <f t="shared" si="14"/>
        <v>0</v>
      </c>
      <c r="BO23" s="44">
        <f t="shared" si="15"/>
        <v>0</v>
      </c>
      <c r="BP23" s="44">
        <f t="shared" si="16"/>
        <v>0</v>
      </c>
      <c r="BQ23" s="44">
        <f t="shared" si="17"/>
        <v>0</v>
      </c>
      <c r="BR23" s="44">
        <f t="shared" si="18"/>
        <v>0</v>
      </c>
      <c r="BS23" s="44">
        <f t="shared" si="19"/>
        <v>0</v>
      </c>
      <c r="BT23" s="44">
        <f t="shared" si="20"/>
        <v>0</v>
      </c>
      <c r="BU23" s="44">
        <f t="shared" si="21"/>
        <v>0</v>
      </c>
      <c r="BV23" s="44">
        <f t="shared" si="22"/>
        <v>0</v>
      </c>
      <c r="BW23" s="44">
        <f t="shared" si="23"/>
        <v>0</v>
      </c>
      <c r="BX23" s="44">
        <f t="shared" si="24"/>
        <v>0</v>
      </c>
      <c r="BY23" s="44">
        <f t="shared" si="25"/>
        <v>0</v>
      </c>
      <c r="BZ23" s="44">
        <f t="shared" si="26"/>
        <v>0</v>
      </c>
      <c r="CA23" s="44">
        <f t="shared" si="27"/>
        <v>0</v>
      </c>
      <c r="CB23" s="44">
        <f t="shared" si="28"/>
        <v>0</v>
      </c>
      <c r="CC23" s="44">
        <f t="shared" si="29"/>
        <v>0</v>
      </c>
      <c r="CD23" s="44">
        <f t="shared" si="30"/>
        <v>0</v>
      </c>
      <c r="CE23" s="44">
        <f t="shared" si="31"/>
        <v>0</v>
      </c>
      <c r="CF23" s="44"/>
      <c r="CG23" s="44">
        <f t="shared" si="32"/>
        <v>0</v>
      </c>
      <c r="CH23" s="44">
        <f t="shared" si="33"/>
        <v>0</v>
      </c>
      <c r="CI23" s="44">
        <f t="shared" si="34"/>
        <v>0</v>
      </c>
      <c r="CJ23" s="44">
        <f t="shared" si="35"/>
        <v>0</v>
      </c>
      <c r="CK23" s="44">
        <f t="shared" si="36"/>
        <v>0</v>
      </c>
      <c r="CL23" s="44">
        <f t="shared" si="37"/>
        <v>0</v>
      </c>
      <c r="CM23" s="44">
        <f t="shared" si="38"/>
        <v>0</v>
      </c>
      <c r="CN23" s="44">
        <f t="shared" si="39"/>
        <v>0</v>
      </c>
      <c r="CO23" s="44">
        <f t="shared" si="40"/>
        <v>0</v>
      </c>
      <c r="CP23" s="44">
        <f t="shared" si="41"/>
        <v>0</v>
      </c>
      <c r="CQ23" s="44">
        <f t="shared" si="42"/>
        <v>0</v>
      </c>
      <c r="CR23" s="44">
        <f t="shared" si="43"/>
        <v>0</v>
      </c>
      <c r="CS23" s="44">
        <f t="shared" si="44"/>
        <v>0</v>
      </c>
      <c r="CT23" s="44">
        <f t="shared" si="45"/>
        <v>0</v>
      </c>
      <c r="CU23" s="44">
        <f t="shared" si="46"/>
        <v>0</v>
      </c>
      <c r="CV23" s="44">
        <f t="shared" si="47"/>
        <v>0</v>
      </c>
      <c r="CW23" s="44">
        <f t="shared" si="48"/>
        <v>0</v>
      </c>
      <c r="CX23" s="44">
        <f t="shared" si="49"/>
        <v>0</v>
      </c>
      <c r="CY23" s="44">
        <f t="shared" si="50"/>
        <v>0</v>
      </c>
      <c r="CZ23" s="44">
        <f t="shared" si="51"/>
        <v>0</v>
      </c>
      <c r="DA23" s="44">
        <f t="shared" si="52"/>
        <v>0</v>
      </c>
      <c r="DB23" s="44">
        <f t="shared" si="53"/>
        <v>0</v>
      </c>
      <c r="DC23" s="44">
        <f t="shared" si="54"/>
        <v>0</v>
      </c>
      <c r="DD23" s="44">
        <f t="shared" si="55"/>
        <v>0</v>
      </c>
      <c r="DE23" s="44">
        <f t="shared" si="56"/>
        <v>0</v>
      </c>
      <c r="DF23" s="44"/>
      <c r="DG23" s="44" t="str">
        <f t="shared" si="57"/>
        <v/>
      </c>
      <c r="DH23" s="44" t="str">
        <f t="shared" si="1"/>
        <v/>
      </c>
      <c r="DI23" s="44" t="str">
        <f t="shared" si="1"/>
        <v/>
      </c>
      <c r="DJ23" s="44" t="str">
        <f t="shared" si="1"/>
        <v/>
      </c>
      <c r="DK23" s="44" t="str">
        <f t="shared" si="1"/>
        <v/>
      </c>
      <c r="DL23" s="44" t="str">
        <f t="shared" si="1"/>
        <v/>
      </c>
      <c r="DM23" s="44" t="str">
        <f t="shared" si="1"/>
        <v/>
      </c>
      <c r="DN23" s="44" t="str">
        <f t="shared" si="1"/>
        <v/>
      </c>
      <c r="DO23" s="44" t="str">
        <f t="shared" si="1"/>
        <v/>
      </c>
      <c r="DP23" s="44" t="str">
        <f t="shared" si="1"/>
        <v/>
      </c>
      <c r="DQ23" s="44" t="str">
        <f t="shared" si="1"/>
        <v/>
      </c>
      <c r="DR23" s="44" t="str">
        <f t="shared" si="1"/>
        <v/>
      </c>
      <c r="DS23" s="44" t="str">
        <f t="shared" si="1"/>
        <v/>
      </c>
      <c r="DT23" s="44" t="str">
        <f t="shared" si="1"/>
        <v/>
      </c>
      <c r="DU23" s="44" t="str">
        <f t="shared" si="1"/>
        <v/>
      </c>
      <c r="DV23" s="44" t="str">
        <f t="shared" si="1"/>
        <v/>
      </c>
      <c r="DW23" s="44" t="str">
        <f t="shared" si="1"/>
        <v/>
      </c>
      <c r="DX23" s="44" t="str">
        <f t="shared" si="2"/>
        <v/>
      </c>
      <c r="DY23" s="44" t="str">
        <f t="shared" si="2"/>
        <v/>
      </c>
      <c r="DZ23" s="44" t="str">
        <f t="shared" si="2"/>
        <v/>
      </c>
      <c r="EA23" s="44" t="str">
        <f t="shared" si="2"/>
        <v/>
      </c>
      <c r="EB23" s="44" t="str">
        <f t="shared" si="2"/>
        <v/>
      </c>
      <c r="EC23" s="44" t="str">
        <f t="shared" si="2"/>
        <v/>
      </c>
      <c r="ED23" s="44" t="str">
        <f t="shared" si="2"/>
        <v/>
      </c>
      <c r="EE23" s="44" t="str">
        <f t="shared" si="2"/>
        <v/>
      </c>
      <c r="EF23" s="44"/>
      <c r="EG23" s="44" t="str">
        <f t="shared" si="58"/>
        <v/>
      </c>
      <c r="EH23" s="44" t="str">
        <f t="shared" si="3"/>
        <v/>
      </c>
      <c r="EI23" s="44" t="str">
        <f t="shared" si="3"/>
        <v/>
      </c>
      <c r="EJ23" s="44" t="str">
        <f t="shared" si="3"/>
        <v/>
      </c>
      <c r="EK23" s="44" t="str">
        <f t="shared" si="3"/>
        <v/>
      </c>
      <c r="EL23" s="44" t="str">
        <f t="shared" si="3"/>
        <v/>
      </c>
      <c r="EM23" s="44" t="str">
        <f t="shared" si="3"/>
        <v/>
      </c>
      <c r="EN23" s="44" t="str">
        <f t="shared" si="3"/>
        <v/>
      </c>
      <c r="EO23" s="44" t="str">
        <f t="shared" si="3"/>
        <v/>
      </c>
      <c r="EP23" s="44" t="str">
        <f t="shared" si="3"/>
        <v/>
      </c>
      <c r="EQ23" s="44" t="str">
        <f t="shared" si="3"/>
        <v/>
      </c>
      <c r="ER23" s="44" t="str">
        <f t="shared" si="3"/>
        <v/>
      </c>
      <c r="ES23" s="44" t="str">
        <f t="shared" si="3"/>
        <v/>
      </c>
      <c r="ET23" s="44" t="str">
        <f t="shared" si="3"/>
        <v/>
      </c>
      <c r="EU23" s="44" t="str">
        <f t="shared" si="3"/>
        <v/>
      </c>
      <c r="EV23" s="44" t="str">
        <f t="shared" si="3"/>
        <v/>
      </c>
      <c r="EW23" s="44" t="str">
        <f t="shared" si="3"/>
        <v/>
      </c>
      <c r="EX23" s="44" t="str">
        <f t="shared" si="4"/>
        <v/>
      </c>
      <c r="EY23" s="44" t="str">
        <f t="shared" si="4"/>
        <v/>
      </c>
      <c r="EZ23" s="44" t="str">
        <f t="shared" si="4"/>
        <v/>
      </c>
      <c r="FA23" s="44" t="str">
        <f t="shared" si="4"/>
        <v/>
      </c>
      <c r="FB23" s="44" t="str">
        <f t="shared" si="4"/>
        <v/>
      </c>
      <c r="FC23" s="44" t="str">
        <f t="shared" si="4"/>
        <v/>
      </c>
      <c r="FD23" s="44" t="str">
        <f t="shared" si="4"/>
        <v/>
      </c>
      <c r="FE23" s="44" t="str">
        <f t="shared" si="4"/>
        <v/>
      </c>
      <c r="FF23" s="44"/>
      <c r="FG23" s="44" t="str">
        <f t="shared" si="59"/>
        <v xml:space="preserve">Bayu Kurniawan menunjukkan pemahaman dalam </v>
      </c>
      <c r="FH23" s="44"/>
      <c r="FI23" s="44"/>
      <c r="FJ23" s="44" t="str">
        <f t="shared" si="60"/>
        <v xml:space="preserve">Bayu Kurniawan membutuhkan bimbingan dalam </v>
      </c>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row>
    <row r="24" spans="1:195" ht="27.6" x14ac:dyDescent="0.25">
      <c r="A24" s="35"/>
      <c r="B24" s="38"/>
      <c r="C24" s="37">
        <v>8</v>
      </c>
      <c r="D24" s="39" t="str">
        <f>'DATA SISWA'!F17</f>
        <v>Bintang Harif .R</v>
      </c>
      <c r="E24" s="41"/>
      <c r="F24" s="43"/>
      <c r="G24" s="41"/>
      <c r="H24" s="43"/>
      <c r="I24" s="41"/>
      <c r="J24" s="43"/>
      <c r="K24" s="41"/>
      <c r="L24" s="43"/>
      <c r="M24" s="41"/>
      <c r="N24" s="43"/>
      <c r="O24" s="41"/>
      <c r="P24" s="43"/>
      <c r="Q24" s="41"/>
      <c r="R24" s="43"/>
      <c r="S24" s="41"/>
      <c r="T24" s="43"/>
      <c r="U24" s="41"/>
      <c r="V24" s="43"/>
      <c r="W24" s="41"/>
      <c r="X24" s="43"/>
      <c r="Y24" s="41"/>
      <c r="Z24" s="43"/>
      <c r="AA24" s="41"/>
      <c r="AB24" s="43"/>
      <c r="AC24" s="41"/>
      <c r="AD24" s="43"/>
      <c r="AE24" s="41"/>
      <c r="AF24" s="43"/>
      <c r="AG24" s="41"/>
      <c r="AH24" s="43"/>
      <c r="AI24" s="41"/>
      <c r="AJ24" s="43"/>
      <c r="AK24" s="41"/>
      <c r="AL24" s="43"/>
      <c r="AM24" s="41"/>
      <c r="AN24" s="43"/>
      <c r="AO24" s="41"/>
      <c r="AP24" s="43"/>
      <c r="AQ24" s="41"/>
      <c r="AR24" s="43"/>
      <c r="AS24" s="41"/>
      <c r="AT24" s="43"/>
      <c r="AU24" s="41"/>
      <c r="AV24" s="43"/>
      <c r="AW24" s="41"/>
      <c r="AX24" s="43"/>
      <c r="AY24" s="41"/>
      <c r="AZ24" s="43"/>
      <c r="BA24" s="41"/>
      <c r="BB24" s="43"/>
      <c r="BC24" s="150" t="str">
        <f t="shared" si="5"/>
        <v xml:space="preserve">Bintang Harif .R menunjukkan pemahaman dalam </v>
      </c>
      <c r="BD24" s="150" t="str">
        <f t="shared" si="6"/>
        <v xml:space="preserve">Bintang Harif .R membutuhkan bimbingan dalam </v>
      </c>
      <c r="BE24" s="35"/>
      <c r="BF24" s="44"/>
      <c r="BG24" s="44">
        <f t="shared" si="7"/>
        <v>0</v>
      </c>
      <c r="BH24" s="44">
        <f t="shared" si="8"/>
        <v>0</v>
      </c>
      <c r="BI24" s="44">
        <f t="shared" si="9"/>
        <v>0</v>
      </c>
      <c r="BJ24" s="44">
        <f t="shared" si="10"/>
        <v>0</v>
      </c>
      <c r="BK24" s="44">
        <f t="shared" si="11"/>
        <v>0</v>
      </c>
      <c r="BL24" s="44">
        <f t="shared" si="12"/>
        <v>0</v>
      </c>
      <c r="BM24" s="44">
        <f t="shared" si="13"/>
        <v>0</v>
      </c>
      <c r="BN24" s="44">
        <f t="shared" si="14"/>
        <v>0</v>
      </c>
      <c r="BO24" s="44">
        <f t="shared" si="15"/>
        <v>0</v>
      </c>
      <c r="BP24" s="44">
        <f t="shared" si="16"/>
        <v>0</v>
      </c>
      <c r="BQ24" s="44">
        <f t="shared" si="17"/>
        <v>0</v>
      </c>
      <c r="BR24" s="44">
        <f t="shared" si="18"/>
        <v>0</v>
      </c>
      <c r="BS24" s="44">
        <f t="shared" si="19"/>
        <v>0</v>
      </c>
      <c r="BT24" s="44">
        <f t="shared" si="20"/>
        <v>0</v>
      </c>
      <c r="BU24" s="44">
        <f t="shared" si="21"/>
        <v>0</v>
      </c>
      <c r="BV24" s="44">
        <f t="shared" si="22"/>
        <v>0</v>
      </c>
      <c r="BW24" s="44">
        <f t="shared" si="23"/>
        <v>0</v>
      </c>
      <c r="BX24" s="44">
        <f t="shared" si="24"/>
        <v>0</v>
      </c>
      <c r="BY24" s="44">
        <f t="shared" si="25"/>
        <v>0</v>
      </c>
      <c r="BZ24" s="44">
        <f t="shared" si="26"/>
        <v>0</v>
      </c>
      <c r="CA24" s="44">
        <f t="shared" si="27"/>
        <v>0</v>
      </c>
      <c r="CB24" s="44">
        <f t="shared" si="28"/>
        <v>0</v>
      </c>
      <c r="CC24" s="44">
        <f t="shared" si="29"/>
        <v>0</v>
      </c>
      <c r="CD24" s="44">
        <f t="shared" si="30"/>
        <v>0</v>
      </c>
      <c r="CE24" s="44">
        <f t="shared" si="31"/>
        <v>0</v>
      </c>
      <c r="CF24" s="44"/>
      <c r="CG24" s="44">
        <f t="shared" si="32"/>
        <v>0</v>
      </c>
      <c r="CH24" s="44">
        <f t="shared" si="33"/>
        <v>0</v>
      </c>
      <c r="CI24" s="44">
        <f t="shared" si="34"/>
        <v>0</v>
      </c>
      <c r="CJ24" s="44">
        <f t="shared" si="35"/>
        <v>0</v>
      </c>
      <c r="CK24" s="44">
        <f t="shared" si="36"/>
        <v>0</v>
      </c>
      <c r="CL24" s="44">
        <f t="shared" si="37"/>
        <v>0</v>
      </c>
      <c r="CM24" s="44">
        <f t="shared" si="38"/>
        <v>0</v>
      </c>
      <c r="CN24" s="44">
        <f t="shared" si="39"/>
        <v>0</v>
      </c>
      <c r="CO24" s="44">
        <f t="shared" si="40"/>
        <v>0</v>
      </c>
      <c r="CP24" s="44">
        <f t="shared" si="41"/>
        <v>0</v>
      </c>
      <c r="CQ24" s="44">
        <f t="shared" si="42"/>
        <v>0</v>
      </c>
      <c r="CR24" s="44">
        <f t="shared" si="43"/>
        <v>0</v>
      </c>
      <c r="CS24" s="44">
        <f t="shared" si="44"/>
        <v>0</v>
      </c>
      <c r="CT24" s="44">
        <f t="shared" si="45"/>
        <v>0</v>
      </c>
      <c r="CU24" s="44">
        <f t="shared" si="46"/>
        <v>0</v>
      </c>
      <c r="CV24" s="44">
        <f t="shared" si="47"/>
        <v>0</v>
      </c>
      <c r="CW24" s="44">
        <f t="shared" si="48"/>
        <v>0</v>
      </c>
      <c r="CX24" s="44">
        <f t="shared" si="49"/>
        <v>0</v>
      </c>
      <c r="CY24" s="44">
        <f t="shared" si="50"/>
        <v>0</v>
      </c>
      <c r="CZ24" s="44">
        <f t="shared" si="51"/>
        <v>0</v>
      </c>
      <c r="DA24" s="44">
        <f t="shared" si="52"/>
        <v>0</v>
      </c>
      <c r="DB24" s="44">
        <f t="shared" si="53"/>
        <v>0</v>
      </c>
      <c r="DC24" s="44">
        <f t="shared" si="54"/>
        <v>0</v>
      </c>
      <c r="DD24" s="44">
        <f t="shared" si="55"/>
        <v>0</v>
      </c>
      <c r="DE24" s="44">
        <f t="shared" si="56"/>
        <v>0</v>
      </c>
      <c r="DF24" s="44"/>
      <c r="DG24" s="44" t="str">
        <f t="shared" si="57"/>
        <v/>
      </c>
      <c r="DH24" s="44" t="str">
        <f t="shared" si="1"/>
        <v/>
      </c>
      <c r="DI24" s="44" t="str">
        <f t="shared" si="1"/>
        <v/>
      </c>
      <c r="DJ24" s="44" t="str">
        <f t="shared" si="1"/>
        <v/>
      </c>
      <c r="DK24" s="44" t="str">
        <f t="shared" si="1"/>
        <v/>
      </c>
      <c r="DL24" s="44" t="str">
        <f t="shared" si="1"/>
        <v/>
      </c>
      <c r="DM24" s="44" t="str">
        <f t="shared" si="1"/>
        <v/>
      </c>
      <c r="DN24" s="44" t="str">
        <f t="shared" si="1"/>
        <v/>
      </c>
      <c r="DO24" s="44" t="str">
        <f t="shared" si="1"/>
        <v/>
      </c>
      <c r="DP24" s="44" t="str">
        <f t="shared" si="1"/>
        <v/>
      </c>
      <c r="DQ24" s="44" t="str">
        <f t="shared" si="1"/>
        <v/>
      </c>
      <c r="DR24" s="44" t="str">
        <f t="shared" si="1"/>
        <v/>
      </c>
      <c r="DS24" s="44" t="str">
        <f t="shared" si="1"/>
        <v/>
      </c>
      <c r="DT24" s="44" t="str">
        <f t="shared" si="1"/>
        <v/>
      </c>
      <c r="DU24" s="44" t="str">
        <f t="shared" si="1"/>
        <v/>
      </c>
      <c r="DV24" s="44" t="str">
        <f t="shared" si="1"/>
        <v/>
      </c>
      <c r="DW24" s="44" t="str">
        <f t="shared" si="1"/>
        <v/>
      </c>
      <c r="DX24" s="44" t="str">
        <f t="shared" si="2"/>
        <v/>
      </c>
      <c r="DY24" s="44" t="str">
        <f t="shared" si="2"/>
        <v/>
      </c>
      <c r="DZ24" s="44" t="str">
        <f t="shared" si="2"/>
        <v/>
      </c>
      <c r="EA24" s="44" t="str">
        <f t="shared" si="2"/>
        <v/>
      </c>
      <c r="EB24" s="44" t="str">
        <f t="shared" si="2"/>
        <v/>
      </c>
      <c r="EC24" s="44" t="str">
        <f t="shared" si="2"/>
        <v/>
      </c>
      <c r="ED24" s="44" t="str">
        <f t="shared" si="2"/>
        <v/>
      </c>
      <c r="EE24" s="44" t="str">
        <f t="shared" si="2"/>
        <v/>
      </c>
      <c r="EF24" s="44"/>
      <c r="EG24" s="44" t="str">
        <f t="shared" si="58"/>
        <v/>
      </c>
      <c r="EH24" s="44" t="str">
        <f t="shared" si="3"/>
        <v/>
      </c>
      <c r="EI24" s="44" t="str">
        <f t="shared" si="3"/>
        <v/>
      </c>
      <c r="EJ24" s="44" t="str">
        <f t="shared" si="3"/>
        <v/>
      </c>
      <c r="EK24" s="44" t="str">
        <f t="shared" si="3"/>
        <v/>
      </c>
      <c r="EL24" s="44" t="str">
        <f t="shared" si="3"/>
        <v/>
      </c>
      <c r="EM24" s="44" t="str">
        <f t="shared" si="3"/>
        <v/>
      </c>
      <c r="EN24" s="44" t="str">
        <f t="shared" si="3"/>
        <v/>
      </c>
      <c r="EO24" s="44" t="str">
        <f t="shared" si="3"/>
        <v/>
      </c>
      <c r="EP24" s="44" t="str">
        <f t="shared" si="3"/>
        <v/>
      </c>
      <c r="EQ24" s="44" t="str">
        <f t="shared" si="3"/>
        <v/>
      </c>
      <c r="ER24" s="44" t="str">
        <f t="shared" si="3"/>
        <v/>
      </c>
      <c r="ES24" s="44" t="str">
        <f t="shared" si="3"/>
        <v/>
      </c>
      <c r="ET24" s="44" t="str">
        <f t="shared" si="3"/>
        <v/>
      </c>
      <c r="EU24" s="44" t="str">
        <f t="shared" si="3"/>
        <v/>
      </c>
      <c r="EV24" s="44" t="str">
        <f t="shared" si="3"/>
        <v/>
      </c>
      <c r="EW24" s="44" t="str">
        <f t="shared" si="3"/>
        <v/>
      </c>
      <c r="EX24" s="44" t="str">
        <f t="shared" si="4"/>
        <v/>
      </c>
      <c r="EY24" s="44" t="str">
        <f t="shared" si="4"/>
        <v/>
      </c>
      <c r="EZ24" s="44" t="str">
        <f t="shared" si="4"/>
        <v/>
      </c>
      <c r="FA24" s="44" t="str">
        <f t="shared" si="4"/>
        <v/>
      </c>
      <c r="FB24" s="44" t="str">
        <f t="shared" si="4"/>
        <v/>
      </c>
      <c r="FC24" s="44" t="str">
        <f t="shared" si="4"/>
        <v/>
      </c>
      <c r="FD24" s="44" t="str">
        <f t="shared" si="4"/>
        <v/>
      </c>
      <c r="FE24" s="44" t="str">
        <f t="shared" si="4"/>
        <v/>
      </c>
      <c r="FF24" s="44"/>
      <c r="FG24" s="44" t="str">
        <f t="shared" si="59"/>
        <v xml:space="preserve">Bintang Harif .R menunjukkan pemahaman dalam </v>
      </c>
      <c r="FH24" s="44"/>
      <c r="FI24" s="44"/>
      <c r="FJ24" s="44" t="str">
        <f t="shared" si="60"/>
        <v xml:space="preserve">Bintang Harif .R membutuhkan bimbingan dalam </v>
      </c>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row>
    <row r="25" spans="1:195" ht="27.6" x14ac:dyDescent="0.25">
      <c r="A25" s="35"/>
      <c r="B25" s="38"/>
      <c r="C25" s="37">
        <v>9</v>
      </c>
      <c r="D25" s="39" t="str">
        <f>'DATA SISWA'!F18</f>
        <v>Daffa Arya Arrozaq</v>
      </c>
      <c r="E25" s="41"/>
      <c r="F25" s="43"/>
      <c r="G25" s="41"/>
      <c r="H25" s="43"/>
      <c r="I25" s="41"/>
      <c r="J25" s="43"/>
      <c r="K25" s="41"/>
      <c r="L25" s="43"/>
      <c r="M25" s="41"/>
      <c r="N25" s="43"/>
      <c r="O25" s="41"/>
      <c r="P25" s="43"/>
      <c r="Q25" s="41"/>
      <c r="R25" s="43"/>
      <c r="S25" s="41"/>
      <c r="T25" s="43"/>
      <c r="U25" s="41"/>
      <c r="V25" s="43"/>
      <c r="W25" s="41"/>
      <c r="X25" s="43"/>
      <c r="Y25" s="41"/>
      <c r="Z25" s="43"/>
      <c r="AA25" s="41"/>
      <c r="AB25" s="43"/>
      <c r="AC25" s="41"/>
      <c r="AD25" s="43"/>
      <c r="AE25" s="41"/>
      <c r="AF25" s="43"/>
      <c r="AG25" s="41"/>
      <c r="AH25" s="43"/>
      <c r="AI25" s="41"/>
      <c r="AJ25" s="43"/>
      <c r="AK25" s="41"/>
      <c r="AL25" s="43"/>
      <c r="AM25" s="41"/>
      <c r="AN25" s="43"/>
      <c r="AO25" s="41"/>
      <c r="AP25" s="43"/>
      <c r="AQ25" s="41"/>
      <c r="AR25" s="43"/>
      <c r="AS25" s="41"/>
      <c r="AT25" s="43"/>
      <c r="AU25" s="41"/>
      <c r="AV25" s="43"/>
      <c r="AW25" s="41"/>
      <c r="AX25" s="43"/>
      <c r="AY25" s="41"/>
      <c r="AZ25" s="43"/>
      <c r="BA25" s="41"/>
      <c r="BB25" s="43"/>
      <c r="BC25" s="150" t="str">
        <f t="shared" si="5"/>
        <v xml:space="preserve">Daffa Arya Arrozaq menunjukkan pemahaman dalam </v>
      </c>
      <c r="BD25" s="150" t="str">
        <f t="shared" si="6"/>
        <v xml:space="preserve">Daffa Arya Arrozaq membutuhkan bimbingan dalam </v>
      </c>
      <c r="BE25" s="35"/>
      <c r="BF25" s="44"/>
      <c r="BG25" s="44">
        <f t="shared" si="7"/>
        <v>0</v>
      </c>
      <c r="BH25" s="44">
        <f t="shared" si="8"/>
        <v>0</v>
      </c>
      <c r="BI25" s="44">
        <f t="shared" si="9"/>
        <v>0</v>
      </c>
      <c r="BJ25" s="44">
        <f t="shared" si="10"/>
        <v>0</v>
      </c>
      <c r="BK25" s="44">
        <f t="shared" si="11"/>
        <v>0</v>
      </c>
      <c r="BL25" s="44">
        <f t="shared" si="12"/>
        <v>0</v>
      </c>
      <c r="BM25" s="44">
        <f t="shared" si="13"/>
        <v>0</v>
      </c>
      <c r="BN25" s="44">
        <f t="shared" si="14"/>
        <v>0</v>
      </c>
      <c r="BO25" s="44">
        <f t="shared" si="15"/>
        <v>0</v>
      </c>
      <c r="BP25" s="44">
        <f t="shared" si="16"/>
        <v>0</v>
      </c>
      <c r="BQ25" s="44">
        <f t="shared" si="17"/>
        <v>0</v>
      </c>
      <c r="BR25" s="44">
        <f t="shared" si="18"/>
        <v>0</v>
      </c>
      <c r="BS25" s="44">
        <f t="shared" si="19"/>
        <v>0</v>
      </c>
      <c r="BT25" s="44">
        <f t="shared" si="20"/>
        <v>0</v>
      </c>
      <c r="BU25" s="44">
        <f t="shared" si="21"/>
        <v>0</v>
      </c>
      <c r="BV25" s="44">
        <f t="shared" si="22"/>
        <v>0</v>
      </c>
      <c r="BW25" s="44">
        <f t="shared" si="23"/>
        <v>0</v>
      </c>
      <c r="BX25" s="44">
        <f t="shared" si="24"/>
        <v>0</v>
      </c>
      <c r="BY25" s="44">
        <f t="shared" si="25"/>
        <v>0</v>
      </c>
      <c r="BZ25" s="44">
        <f t="shared" si="26"/>
        <v>0</v>
      </c>
      <c r="CA25" s="44">
        <f t="shared" si="27"/>
        <v>0</v>
      </c>
      <c r="CB25" s="44">
        <f t="shared" si="28"/>
        <v>0</v>
      </c>
      <c r="CC25" s="44">
        <f t="shared" si="29"/>
        <v>0</v>
      </c>
      <c r="CD25" s="44">
        <f t="shared" si="30"/>
        <v>0</v>
      </c>
      <c r="CE25" s="44">
        <f t="shared" si="31"/>
        <v>0</v>
      </c>
      <c r="CF25" s="44"/>
      <c r="CG25" s="44">
        <f t="shared" si="32"/>
        <v>0</v>
      </c>
      <c r="CH25" s="44">
        <f t="shared" si="33"/>
        <v>0</v>
      </c>
      <c r="CI25" s="44">
        <f t="shared" si="34"/>
        <v>0</v>
      </c>
      <c r="CJ25" s="44">
        <f t="shared" si="35"/>
        <v>0</v>
      </c>
      <c r="CK25" s="44">
        <f t="shared" si="36"/>
        <v>0</v>
      </c>
      <c r="CL25" s="44">
        <f t="shared" si="37"/>
        <v>0</v>
      </c>
      <c r="CM25" s="44">
        <f t="shared" si="38"/>
        <v>0</v>
      </c>
      <c r="CN25" s="44">
        <f t="shared" si="39"/>
        <v>0</v>
      </c>
      <c r="CO25" s="44">
        <f t="shared" si="40"/>
        <v>0</v>
      </c>
      <c r="CP25" s="44">
        <f t="shared" si="41"/>
        <v>0</v>
      </c>
      <c r="CQ25" s="44">
        <f t="shared" si="42"/>
        <v>0</v>
      </c>
      <c r="CR25" s="44">
        <f t="shared" si="43"/>
        <v>0</v>
      </c>
      <c r="CS25" s="44">
        <f t="shared" si="44"/>
        <v>0</v>
      </c>
      <c r="CT25" s="44">
        <f t="shared" si="45"/>
        <v>0</v>
      </c>
      <c r="CU25" s="44">
        <f t="shared" si="46"/>
        <v>0</v>
      </c>
      <c r="CV25" s="44">
        <f t="shared" si="47"/>
        <v>0</v>
      </c>
      <c r="CW25" s="44">
        <f t="shared" si="48"/>
        <v>0</v>
      </c>
      <c r="CX25" s="44">
        <f t="shared" si="49"/>
        <v>0</v>
      </c>
      <c r="CY25" s="44">
        <f t="shared" si="50"/>
        <v>0</v>
      </c>
      <c r="CZ25" s="44">
        <f t="shared" si="51"/>
        <v>0</v>
      </c>
      <c r="DA25" s="44">
        <f t="shared" si="52"/>
        <v>0</v>
      </c>
      <c r="DB25" s="44">
        <f t="shared" si="53"/>
        <v>0</v>
      </c>
      <c r="DC25" s="44">
        <f t="shared" si="54"/>
        <v>0</v>
      </c>
      <c r="DD25" s="44">
        <f t="shared" si="55"/>
        <v>0</v>
      </c>
      <c r="DE25" s="44">
        <f t="shared" si="56"/>
        <v>0</v>
      </c>
      <c r="DF25" s="44"/>
      <c r="DG25" s="44" t="str">
        <f t="shared" si="57"/>
        <v/>
      </c>
      <c r="DH25" s="44" t="str">
        <f t="shared" si="1"/>
        <v/>
      </c>
      <c r="DI25" s="44" t="str">
        <f t="shared" si="1"/>
        <v/>
      </c>
      <c r="DJ25" s="44" t="str">
        <f t="shared" si="1"/>
        <v/>
      </c>
      <c r="DK25" s="44" t="str">
        <f t="shared" si="1"/>
        <v/>
      </c>
      <c r="DL25" s="44" t="str">
        <f t="shared" si="1"/>
        <v/>
      </c>
      <c r="DM25" s="44" t="str">
        <f t="shared" si="1"/>
        <v/>
      </c>
      <c r="DN25" s="44" t="str">
        <f t="shared" si="1"/>
        <v/>
      </c>
      <c r="DO25" s="44" t="str">
        <f t="shared" si="1"/>
        <v/>
      </c>
      <c r="DP25" s="44" t="str">
        <f t="shared" si="1"/>
        <v/>
      </c>
      <c r="DQ25" s="44" t="str">
        <f t="shared" si="1"/>
        <v/>
      </c>
      <c r="DR25" s="44" t="str">
        <f t="shared" si="1"/>
        <v/>
      </c>
      <c r="DS25" s="44" t="str">
        <f t="shared" si="1"/>
        <v/>
      </c>
      <c r="DT25" s="44" t="str">
        <f t="shared" si="1"/>
        <v/>
      </c>
      <c r="DU25" s="44" t="str">
        <f t="shared" si="1"/>
        <v/>
      </c>
      <c r="DV25" s="44" t="str">
        <f t="shared" si="1"/>
        <v/>
      </c>
      <c r="DW25" s="44" t="str">
        <f t="shared" si="1"/>
        <v/>
      </c>
      <c r="DX25" s="44" t="str">
        <f t="shared" si="2"/>
        <v/>
      </c>
      <c r="DY25" s="44" t="str">
        <f t="shared" si="2"/>
        <v/>
      </c>
      <c r="DZ25" s="44" t="str">
        <f t="shared" si="2"/>
        <v/>
      </c>
      <c r="EA25" s="44" t="str">
        <f t="shared" si="2"/>
        <v/>
      </c>
      <c r="EB25" s="44" t="str">
        <f t="shared" si="2"/>
        <v/>
      </c>
      <c r="EC25" s="44" t="str">
        <f t="shared" si="2"/>
        <v/>
      </c>
      <c r="ED25" s="44" t="str">
        <f t="shared" si="2"/>
        <v/>
      </c>
      <c r="EE25" s="44" t="str">
        <f t="shared" si="2"/>
        <v/>
      </c>
      <c r="EF25" s="44"/>
      <c r="EG25" s="44" t="str">
        <f t="shared" si="58"/>
        <v/>
      </c>
      <c r="EH25" s="44" t="str">
        <f t="shared" si="3"/>
        <v/>
      </c>
      <c r="EI25" s="44" t="str">
        <f t="shared" si="3"/>
        <v/>
      </c>
      <c r="EJ25" s="44" t="str">
        <f t="shared" si="3"/>
        <v/>
      </c>
      <c r="EK25" s="44" t="str">
        <f t="shared" si="3"/>
        <v/>
      </c>
      <c r="EL25" s="44" t="str">
        <f t="shared" si="3"/>
        <v/>
      </c>
      <c r="EM25" s="44" t="str">
        <f t="shared" si="3"/>
        <v/>
      </c>
      <c r="EN25" s="44" t="str">
        <f t="shared" si="3"/>
        <v/>
      </c>
      <c r="EO25" s="44" t="str">
        <f t="shared" si="3"/>
        <v/>
      </c>
      <c r="EP25" s="44" t="str">
        <f t="shared" si="3"/>
        <v/>
      </c>
      <c r="EQ25" s="44" t="str">
        <f t="shared" si="3"/>
        <v/>
      </c>
      <c r="ER25" s="44" t="str">
        <f t="shared" si="3"/>
        <v/>
      </c>
      <c r="ES25" s="44" t="str">
        <f t="shared" si="3"/>
        <v/>
      </c>
      <c r="ET25" s="44" t="str">
        <f t="shared" si="3"/>
        <v/>
      </c>
      <c r="EU25" s="44" t="str">
        <f t="shared" si="3"/>
        <v/>
      </c>
      <c r="EV25" s="44" t="str">
        <f t="shared" si="3"/>
        <v/>
      </c>
      <c r="EW25" s="44" t="str">
        <f t="shared" si="3"/>
        <v/>
      </c>
      <c r="EX25" s="44" t="str">
        <f t="shared" si="4"/>
        <v/>
      </c>
      <c r="EY25" s="44" t="str">
        <f t="shared" si="4"/>
        <v/>
      </c>
      <c r="EZ25" s="44" t="str">
        <f t="shared" si="4"/>
        <v/>
      </c>
      <c r="FA25" s="44" t="str">
        <f t="shared" si="4"/>
        <v/>
      </c>
      <c r="FB25" s="44" t="str">
        <f t="shared" si="4"/>
        <v/>
      </c>
      <c r="FC25" s="44" t="str">
        <f t="shared" si="4"/>
        <v/>
      </c>
      <c r="FD25" s="44" t="str">
        <f t="shared" si="4"/>
        <v/>
      </c>
      <c r="FE25" s="44" t="str">
        <f t="shared" si="4"/>
        <v/>
      </c>
      <c r="FF25" s="44"/>
      <c r="FG25" s="44" t="str">
        <f t="shared" si="59"/>
        <v xml:space="preserve">Daffa Arya Arrozaq menunjukkan pemahaman dalam </v>
      </c>
      <c r="FH25" s="44"/>
      <c r="FI25" s="44"/>
      <c r="FJ25" s="44" t="str">
        <f t="shared" si="60"/>
        <v xml:space="preserve">Daffa Arya Arrozaq membutuhkan bimbingan dalam </v>
      </c>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row>
    <row r="26" spans="1:195" ht="27.6" x14ac:dyDescent="0.25">
      <c r="A26" s="35"/>
      <c r="B26" s="38"/>
      <c r="C26" s="37">
        <v>10</v>
      </c>
      <c r="D26" s="39" t="str">
        <f>'DATA SISWA'!F19</f>
        <v>Giovanni</v>
      </c>
      <c r="E26" s="41"/>
      <c r="F26" s="43"/>
      <c r="G26" s="41"/>
      <c r="H26" s="43"/>
      <c r="I26" s="41"/>
      <c r="J26" s="43"/>
      <c r="K26" s="41"/>
      <c r="L26" s="43"/>
      <c r="M26" s="41"/>
      <c r="N26" s="43"/>
      <c r="O26" s="41"/>
      <c r="P26" s="43"/>
      <c r="Q26" s="41"/>
      <c r="R26" s="43"/>
      <c r="S26" s="41"/>
      <c r="T26" s="43"/>
      <c r="U26" s="41"/>
      <c r="V26" s="43"/>
      <c r="W26" s="41"/>
      <c r="X26" s="43"/>
      <c r="Y26" s="41"/>
      <c r="Z26" s="43"/>
      <c r="AA26" s="41"/>
      <c r="AB26" s="43"/>
      <c r="AC26" s="41"/>
      <c r="AD26" s="43"/>
      <c r="AE26" s="41"/>
      <c r="AF26" s="43"/>
      <c r="AG26" s="41"/>
      <c r="AH26" s="43"/>
      <c r="AI26" s="41"/>
      <c r="AJ26" s="43"/>
      <c r="AK26" s="41"/>
      <c r="AL26" s="43"/>
      <c r="AM26" s="41"/>
      <c r="AN26" s="43"/>
      <c r="AO26" s="41"/>
      <c r="AP26" s="43"/>
      <c r="AQ26" s="41"/>
      <c r="AR26" s="43"/>
      <c r="AS26" s="41"/>
      <c r="AT26" s="43"/>
      <c r="AU26" s="41"/>
      <c r="AV26" s="43"/>
      <c r="AW26" s="41"/>
      <c r="AX26" s="43"/>
      <c r="AY26" s="41"/>
      <c r="AZ26" s="43"/>
      <c r="BA26" s="41"/>
      <c r="BB26" s="43"/>
      <c r="BC26" s="150" t="str">
        <f t="shared" si="5"/>
        <v xml:space="preserve">Giovanni menunjukkan pemahaman dalam </v>
      </c>
      <c r="BD26" s="150" t="str">
        <f t="shared" si="6"/>
        <v xml:space="preserve">Giovanni membutuhkan bimbingan dalam </v>
      </c>
      <c r="BE26" s="35"/>
      <c r="BF26" s="44"/>
      <c r="BG26" s="44">
        <f t="shared" si="7"/>
        <v>0</v>
      </c>
      <c r="BH26" s="44">
        <f t="shared" si="8"/>
        <v>0</v>
      </c>
      <c r="BI26" s="44">
        <f t="shared" si="9"/>
        <v>0</v>
      </c>
      <c r="BJ26" s="44">
        <f t="shared" si="10"/>
        <v>0</v>
      </c>
      <c r="BK26" s="44">
        <f t="shared" si="11"/>
        <v>0</v>
      </c>
      <c r="BL26" s="44">
        <f t="shared" si="12"/>
        <v>0</v>
      </c>
      <c r="BM26" s="44">
        <f t="shared" si="13"/>
        <v>0</v>
      </c>
      <c r="BN26" s="44">
        <f t="shared" si="14"/>
        <v>0</v>
      </c>
      <c r="BO26" s="44">
        <f t="shared" si="15"/>
        <v>0</v>
      </c>
      <c r="BP26" s="44">
        <f t="shared" si="16"/>
        <v>0</v>
      </c>
      <c r="BQ26" s="44">
        <f t="shared" si="17"/>
        <v>0</v>
      </c>
      <c r="BR26" s="44">
        <f t="shared" si="18"/>
        <v>0</v>
      </c>
      <c r="BS26" s="44">
        <f t="shared" si="19"/>
        <v>0</v>
      </c>
      <c r="BT26" s="44">
        <f t="shared" si="20"/>
        <v>0</v>
      </c>
      <c r="BU26" s="44">
        <f t="shared" si="21"/>
        <v>0</v>
      </c>
      <c r="BV26" s="44">
        <f t="shared" si="22"/>
        <v>0</v>
      </c>
      <c r="BW26" s="44">
        <f t="shared" si="23"/>
        <v>0</v>
      </c>
      <c r="BX26" s="44">
        <f t="shared" si="24"/>
        <v>0</v>
      </c>
      <c r="BY26" s="44">
        <f t="shared" si="25"/>
        <v>0</v>
      </c>
      <c r="BZ26" s="44">
        <f t="shared" si="26"/>
        <v>0</v>
      </c>
      <c r="CA26" s="44">
        <f t="shared" si="27"/>
        <v>0</v>
      </c>
      <c r="CB26" s="44">
        <f t="shared" si="28"/>
        <v>0</v>
      </c>
      <c r="CC26" s="44">
        <f t="shared" si="29"/>
        <v>0</v>
      </c>
      <c r="CD26" s="44">
        <f t="shared" si="30"/>
        <v>0</v>
      </c>
      <c r="CE26" s="44">
        <f t="shared" si="31"/>
        <v>0</v>
      </c>
      <c r="CF26" s="44"/>
      <c r="CG26" s="44">
        <f t="shared" si="32"/>
        <v>0</v>
      </c>
      <c r="CH26" s="44">
        <f t="shared" si="33"/>
        <v>0</v>
      </c>
      <c r="CI26" s="44">
        <f t="shared" si="34"/>
        <v>0</v>
      </c>
      <c r="CJ26" s="44">
        <f t="shared" si="35"/>
        <v>0</v>
      </c>
      <c r="CK26" s="44">
        <f t="shared" si="36"/>
        <v>0</v>
      </c>
      <c r="CL26" s="44">
        <f t="shared" si="37"/>
        <v>0</v>
      </c>
      <c r="CM26" s="44">
        <f t="shared" si="38"/>
        <v>0</v>
      </c>
      <c r="CN26" s="44">
        <f t="shared" si="39"/>
        <v>0</v>
      </c>
      <c r="CO26" s="44">
        <f t="shared" si="40"/>
        <v>0</v>
      </c>
      <c r="CP26" s="44">
        <f t="shared" si="41"/>
        <v>0</v>
      </c>
      <c r="CQ26" s="44">
        <f t="shared" si="42"/>
        <v>0</v>
      </c>
      <c r="CR26" s="44">
        <f t="shared" si="43"/>
        <v>0</v>
      </c>
      <c r="CS26" s="44">
        <f t="shared" si="44"/>
        <v>0</v>
      </c>
      <c r="CT26" s="44">
        <f t="shared" si="45"/>
        <v>0</v>
      </c>
      <c r="CU26" s="44">
        <f t="shared" si="46"/>
        <v>0</v>
      </c>
      <c r="CV26" s="44">
        <f t="shared" si="47"/>
        <v>0</v>
      </c>
      <c r="CW26" s="44">
        <f t="shared" si="48"/>
        <v>0</v>
      </c>
      <c r="CX26" s="44">
        <f t="shared" si="49"/>
        <v>0</v>
      </c>
      <c r="CY26" s="44">
        <f t="shared" si="50"/>
        <v>0</v>
      </c>
      <c r="CZ26" s="44">
        <f t="shared" si="51"/>
        <v>0</v>
      </c>
      <c r="DA26" s="44">
        <f t="shared" si="52"/>
        <v>0</v>
      </c>
      <c r="DB26" s="44">
        <f t="shared" si="53"/>
        <v>0</v>
      </c>
      <c r="DC26" s="44">
        <f t="shared" si="54"/>
        <v>0</v>
      </c>
      <c r="DD26" s="44">
        <f t="shared" si="55"/>
        <v>0</v>
      </c>
      <c r="DE26" s="44">
        <f t="shared" si="56"/>
        <v>0</v>
      </c>
      <c r="DF26" s="44"/>
      <c r="DG26" s="44" t="str">
        <f t="shared" si="57"/>
        <v/>
      </c>
      <c r="DH26" s="44" t="str">
        <f t="shared" si="1"/>
        <v/>
      </c>
      <c r="DI26" s="44" t="str">
        <f t="shared" si="1"/>
        <v/>
      </c>
      <c r="DJ26" s="44" t="str">
        <f t="shared" si="1"/>
        <v/>
      </c>
      <c r="DK26" s="44" t="str">
        <f t="shared" si="1"/>
        <v/>
      </c>
      <c r="DL26" s="44" t="str">
        <f t="shared" si="1"/>
        <v/>
      </c>
      <c r="DM26" s="44" t="str">
        <f t="shared" si="1"/>
        <v/>
      </c>
      <c r="DN26" s="44" t="str">
        <f t="shared" si="1"/>
        <v/>
      </c>
      <c r="DO26" s="44" t="str">
        <f t="shared" si="1"/>
        <v/>
      </c>
      <c r="DP26" s="44" t="str">
        <f t="shared" si="1"/>
        <v/>
      </c>
      <c r="DQ26" s="44" t="str">
        <f t="shared" si="1"/>
        <v/>
      </c>
      <c r="DR26" s="44" t="str">
        <f t="shared" si="1"/>
        <v/>
      </c>
      <c r="DS26" s="44" t="str">
        <f t="shared" si="1"/>
        <v/>
      </c>
      <c r="DT26" s="44" t="str">
        <f t="shared" si="1"/>
        <v/>
      </c>
      <c r="DU26" s="44" t="str">
        <f t="shared" si="1"/>
        <v/>
      </c>
      <c r="DV26" s="44" t="str">
        <f t="shared" si="1"/>
        <v/>
      </c>
      <c r="DW26" s="44" t="str">
        <f t="shared" si="1"/>
        <v/>
      </c>
      <c r="DX26" s="44" t="str">
        <f t="shared" si="2"/>
        <v/>
      </c>
      <c r="DY26" s="44" t="str">
        <f t="shared" si="2"/>
        <v/>
      </c>
      <c r="DZ26" s="44" t="str">
        <f t="shared" si="2"/>
        <v/>
      </c>
      <c r="EA26" s="44" t="str">
        <f t="shared" si="2"/>
        <v/>
      </c>
      <c r="EB26" s="44" t="str">
        <f t="shared" si="2"/>
        <v/>
      </c>
      <c r="EC26" s="44" t="str">
        <f t="shared" si="2"/>
        <v/>
      </c>
      <c r="ED26" s="44" t="str">
        <f t="shared" si="2"/>
        <v/>
      </c>
      <c r="EE26" s="44" t="str">
        <f t="shared" si="2"/>
        <v/>
      </c>
      <c r="EF26" s="44"/>
      <c r="EG26" s="44" t="str">
        <f t="shared" si="58"/>
        <v/>
      </c>
      <c r="EH26" s="44" t="str">
        <f t="shared" si="3"/>
        <v/>
      </c>
      <c r="EI26" s="44" t="str">
        <f t="shared" si="3"/>
        <v/>
      </c>
      <c r="EJ26" s="44" t="str">
        <f t="shared" si="3"/>
        <v/>
      </c>
      <c r="EK26" s="44" t="str">
        <f t="shared" si="3"/>
        <v/>
      </c>
      <c r="EL26" s="44" t="str">
        <f t="shared" si="3"/>
        <v/>
      </c>
      <c r="EM26" s="44" t="str">
        <f t="shared" si="3"/>
        <v/>
      </c>
      <c r="EN26" s="44" t="str">
        <f t="shared" si="3"/>
        <v/>
      </c>
      <c r="EO26" s="44" t="str">
        <f t="shared" si="3"/>
        <v/>
      </c>
      <c r="EP26" s="44" t="str">
        <f t="shared" si="3"/>
        <v/>
      </c>
      <c r="EQ26" s="44" t="str">
        <f t="shared" si="3"/>
        <v/>
      </c>
      <c r="ER26" s="44" t="str">
        <f t="shared" si="3"/>
        <v/>
      </c>
      <c r="ES26" s="44" t="str">
        <f t="shared" si="3"/>
        <v/>
      </c>
      <c r="ET26" s="44" t="str">
        <f t="shared" si="3"/>
        <v/>
      </c>
      <c r="EU26" s="44" t="str">
        <f t="shared" si="3"/>
        <v/>
      </c>
      <c r="EV26" s="44" t="str">
        <f t="shared" si="3"/>
        <v/>
      </c>
      <c r="EW26" s="44" t="str">
        <f t="shared" si="3"/>
        <v/>
      </c>
      <c r="EX26" s="44" t="str">
        <f t="shared" si="4"/>
        <v/>
      </c>
      <c r="EY26" s="44" t="str">
        <f t="shared" si="4"/>
        <v/>
      </c>
      <c r="EZ26" s="44" t="str">
        <f t="shared" si="4"/>
        <v/>
      </c>
      <c r="FA26" s="44" t="str">
        <f t="shared" si="4"/>
        <v/>
      </c>
      <c r="FB26" s="44" t="str">
        <f t="shared" si="4"/>
        <v/>
      </c>
      <c r="FC26" s="44" t="str">
        <f t="shared" si="4"/>
        <v/>
      </c>
      <c r="FD26" s="44" t="str">
        <f t="shared" si="4"/>
        <v/>
      </c>
      <c r="FE26" s="44" t="str">
        <f t="shared" si="4"/>
        <v/>
      </c>
      <c r="FF26" s="44"/>
      <c r="FG26" s="44" t="str">
        <f t="shared" si="59"/>
        <v xml:space="preserve">Giovanni menunjukkan pemahaman dalam </v>
      </c>
      <c r="FH26" s="44"/>
      <c r="FI26" s="44"/>
      <c r="FJ26" s="44" t="str">
        <f t="shared" si="60"/>
        <v xml:space="preserve">Giovanni membutuhkan bimbingan dalam </v>
      </c>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row>
    <row r="27" spans="1:195" ht="27.6" x14ac:dyDescent="0.25">
      <c r="A27" s="35"/>
      <c r="B27" s="38"/>
      <c r="C27" s="37">
        <v>11</v>
      </c>
      <c r="D27" s="39" t="str">
        <f>'DATA SISWA'!F20</f>
        <v>Hafny Nindytia. F</v>
      </c>
      <c r="E27" s="41"/>
      <c r="F27" s="43"/>
      <c r="G27" s="41"/>
      <c r="H27" s="43"/>
      <c r="I27" s="41"/>
      <c r="J27" s="43"/>
      <c r="K27" s="41"/>
      <c r="L27" s="43"/>
      <c r="M27" s="41"/>
      <c r="N27" s="43"/>
      <c r="O27" s="41"/>
      <c r="P27" s="43"/>
      <c r="Q27" s="41"/>
      <c r="R27" s="43"/>
      <c r="S27" s="41"/>
      <c r="T27" s="43"/>
      <c r="U27" s="41"/>
      <c r="V27" s="43"/>
      <c r="W27" s="41"/>
      <c r="X27" s="43"/>
      <c r="Y27" s="41"/>
      <c r="Z27" s="43"/>
      <c r="AA27" s="41"/>
      <c r="AB27" s="43"/>
      <c r="AC27" s="41"/>
      <c r="AD27" s="43"/>
      <c r="AE27" s="41"/>
      <c r="AF27" s="43"/>
      <c r="AG27" s="41"/>
      <c r="AH27" s="43"/>
      <c r="AI27" s="41"/>
      <c r="AJ27" s="43"/>
      <c r="AK27" s="41"/>
      <c r="AL27" s="43"/>
      <c r="AM27" s="41"/>
      <c r="AN27" s="43"/>
      <c r="AO27" s="41"/>
      <c r="AP27" s="43"/>
      <c r="AQ27" s="41"/>
      <c r="AR27" s="43"/>
      <c r="AS27" s="41"/>
      <c r="AT27" s="43"/>
      <c r="AU27" s="41"/>
      <c r="AV27" s="43"/>
      <c r="AW27" s="41"/>
      <c r="AX27" s="43"/>
      <c r="AY27" s="41"/>
      <c r="AZ27" s="43"/>
      <c r="BA27" s="41"/>
      <c r="BB27" s="43"/>
      <c r="BC27" s="150" t="str">
        <f t="shared" si="5"/>
        <v xml:space="preserve">Hafny Nindytia. F menunjukkan pemahaman dalam </v>
      </c>
      <c r="BD27" s="150" t="str">
        <f t="shared" si="6"/>
        <v xml:space="preserve">Hafny Nindytia. F membutuhkan bimbingan dalam </v>
      </c>
      <c r="BE27" s="35"/>
      <c r="BF27" s="44"/>
      <c r="BG27" s="44">
        <f t="shared" si="7"/>
        <v>0</v>
      </c>
      <c r="BH27" s="44">
        <f t="shared" si="8"/>
        <v>0</v>
      </c>
      <c r="BI27" s="44">
        <f t="shared" si="9"/>
        <v>0</v>
      </c>
      <c r="BJ27" s="44">
        <f t="shared" si="10"/>
        <v>0</v>
      </c>
      <c r="BK27" s="44">
        <f t="shared" si="11"/>
        <v>0</v>
      </c>
      <c r="BL27" s="44">
        <f t="shared" si="12"/>
        <v>0</v>
      </c>
      <c r="BM27" s="44">
        <f t="shared" si="13"/>
        <v>0</v>
      </c>
      <c r="BN27" s="44">
        <f t="shared" si="14"/>
        <v>0</v>
      </c>
      <c r="BO27" s="44">
        <f t="shared" si="15"/>
        <v>0</v>
      </c>
      <c r="BP27" s="44">
        <f t="shared" si="16"/>
        <v>0</v>
      </c>
      <c r="BQ27" s="44">
        <f t="shared" si="17"/>
        <v>0</v>
      </c>
      <c r="BR27" s="44">
        <f t="shared" si="18"/>
        <v>0</v>
      </c>
      <c r="BS27" s="44">
        <f t="shared" si="19"/>
        <v>0</v>
      </c>
      <c r="BT27" s="44">
        <f t="shared" si="20"/>
        <v>0</v>
      </c>
      <c r="BU27" s="44">
        <f t="shared" si="21"/>
        <v>0</v>
      </c>
      <c r="BV27" s="44">
        <f t="shared" si="22"/>
        <v>0</v>
      </c>
      <c r="BW27" s="44">
        <f t="shared" si="23"/>
        <v>0</v>
      </c>
      <c r="BX27" s="44">
        <f t="shared" si="24"/>
        <v>0</v>
      </c>
      <c r="BY27" s="44">
        <f t="shared" si="25"/>
        <v>0</v>
      </c>
      <c r="BZ27" s="44">
        <f t="shared" si="26"/>
        <v>0</v>
      </c>
      <c r="CA27" s="44">
        <f t="shared" si="27"/>
        <v>0</v>
      </c>
      <c r="CB27" s="44">
        <f t="shared" si="28"/>
        <v>0</v>
      </c>
      <c r="CC27" s="44">
        <f t="shared" si="29"/>
        <v>0</v>
      </c>
      <c r="CD27" s="44">
        <f t="shared" si="30"/>
        <v>0</v>
      </c>
      <c r="CE27" s="44">
        <f t="shared" si="31"/>
        <v>0</v>
      </c>
      <c r="CF27" s="44"/>
      <c r="CG27" s="44">
        <f t="shared" si="32"/>
        <v>0</v>
      </c>
      <c r="CH27" s="44">
        <f t="shared" si="33"/>
        <v>0</v>
      </c>
      <c r="CI27" s="44">
        <f t="shared" si="34"/>
        <v>0</v>
      </c>
      <c r="CJ27" s="44">
        <f t="shared" si="35"/>
        <v>0</v>
      </c>
      <c r="CK27" s="44">
        <f t="shared" si="36"/>
        <v>0</v>
      </c>
      <c r="CL27" s="44">
        <f t="shared" si="37"/>
        <v>0</v>
      </c>
      <c r="CM27" s="44">
        <f t="shared" si="38"/>
        <v>0</v>
      </c>
      <c r="CN27" s="44">
        <f t="shared" si="39"/>
        <v>0</v>
      </c>
      <c r="CO27" s="44">
        <f t="shared" si="40"/>
        <v>0</v>
      </c>
      <c r="CP27" s="44">
        <f t="shared" si="41"/>
        <v>0</v>
      </c>
      <c r="CQ27" s="44">
        <f t="shared" si="42"/>
        <v>0</v>
      </c>
      <c r="CR27" s="44">
        <f t="shared" si="43"/>
        <v>0</v>
      </c>
      <c r="CS27" s="44">
        <f t="shared" si="44"/>
        <v>0</v>
      </c>
      <c r="CT27" s="44">
        <f t="shared" si="45"/>
        <v>0</v>
      </c>
      <c r="CU27" s="44">
        <f t="shared" si="46"/>
        <v>0</v>
      </c>
      <c r="CV27" s="44">
        <f t="shared" si="47"/>
        <v>0</v>
      </c>
      <c r="CW27" s="44">
        <f t="shared" si="48"/>
        <v>0</v>
      </c>
      <c r="CX27" s="44">
        <f t="shared" si="49"/>
        <v>0</v>
      </c>
      <c r="CY27" s="44">
        <f t="shared" si="50"/>
        <v>0</v>
      </c>
      <c r="CZ27" s="44">
        <f t="shared" si="51"/>
        <v>0</v>
      </c>
      <c r="DA27" s="44">
        <f t="shared" si="52"/>
        <v>0</v>
      </c>
      <c r="DB27" s="44">
        <f t="shared" si="53"/>
        <v>0</v>
      </c>
      <c r="DC27" s="44">
        <f t="shared" si="54"/>
        <v>0</v>
      </c>
      <c r="DD27" s="44">
        <f t="shared" si="55"/>
        <v>0</v>
      </c>
      <c r="DE27" s="44">
        <f t="shared" si="56"/>
        <v>0</v>
      </c>
      <c r="DF27" s="44"/>
      <c r="DG27" s="44" t="str">
        <f t="shared" si="57"/>
        <v/>
      </c>
      <c r="DH27" s="44" t="str">
        <f t="shared" si="1"/>
        <v/>
      </c>
      <c r="DI27" s="44" t="str">
        <f t="shared" si="1"/>
        <v/>
      </c>
      <c r="DJ27" s="44" t="str">
        <f t="shared" si="1"/>
        <v/>
      </c>
      <c r="DK27" s="44" t="str">
        <f t="shared" si="1"/>
        <v/>
      </c>
      <c r="DL27" s="44" t="str">
        <f t="shared" si="1"/>
        <v/>
      </c>
      <c r="DM27" s="44" t="str">
        <f t="shared" si="1"/>
        <v/>
      </c>
      <c r="DN27" s="44" t="str">
        <f t="shared" si="1"/>
        <v/>
      </c>
      <c r="DO27" s="44" t="str">
        <f t="shared" si="1"/>
        <v/>
      </c>
      <c r="DP27" s="44" t="str">
        <f t="shared" si="1"/>
        <v/>
      </c>
      <c r="DQ27" s="44" t="str">
        <f t="shared" si="1"/>
        <v/>
      </c>
      <c r="DR27" s="44" t="str">
        <f t="shared" si="1"/>
        <v/>
      </c>
      <c r="DS27" s="44" t="str">
        <f t="shared" si="1"/>
        <v/>
      </c>
      <c r="DT27" s="44" t="str">
        <f t="shared" si="1"/>
        <v/>
      </c>
      <c r="DU27" s="44" t="str">
        <f t="shared" si="1"/>
        <v/>
      </c>
      <c r="DV27" s="44" t="str">
        <f t="shared" si="1"/>
        <v/>
      </c>
      <c r="DW27" s="44" t="str">
        <f t="shared" si="1"/>
        <v/>
      </c>
      <c r="DX27" s="44" t="str">
        <f t="shared" si="2"/>
        <v/>
      </c>
      <c r="DY27" s="44" t="str">
        <f t="shared" si="2"/>
        <v/>
      </c>
      <c r="DZ27" s="44" t="str">
        <f t="shared" si="2"/>
        <v/>
      </c>
      <c r="EA27" s="44" t="str">
        <f t="shared" si="2"/>
        <v/>
      </c>
      <c r="EB27" s="44" t="str">
        <f t="shared" si="2"/>
        <v/>
      </c>
      <c r="EC27" s="44" t="str">
        <f t="shared" si="2"/>
        <v/>
      </c>
      <c r="ED27" s="44" t="str">
        <f t="shared" si="2"/>
        <v/>
      </c>
      <c r="EE27" s="44" t="str">
        <f t="shared" si="2"/>
        <v/>
      </c>
      <c r="EF27" s="44"/>
      <c r="EG27" s="44" t="str">
        <f t="shared" si="58"/>
        <v/>
      </c>
      <c r="EH27" s="44" t="str">
        <f t="shared" si="3"/>
        <v/>
      </c>
      <c r="EI27" s="44" t="str">
        <f t="shared" si="3"/>
        <v/>
      </c>
      <c r="EJ27" s="44" t="str">
        <f t="shared" si="3"/>
        <v/>
      </c>
      <c r="EK27" s="44" t="str">
        <f t="shared" si="3"/>
        <v/>
      </c>
      <c r="EL27" s="44" t="str">
        <f t="shared" si="3"/>
        <v/>
      </c>
      <c r="EM27" s="44" t="str">
        <f t="shared" si="3"/>
        <v/>
      </c>
      <c r="EN27" s="44" t="str">
        <f t="shared" si="3"/>
        <v/>
      </c>
      <c r="EO27" s="44" t="str">
        <f t="shared" si="3"/>
        <v/>
      </c>
      <c r="EP27" s="44" t="str">
        <f t="shared" si="3"/>
        <v/>
      </c>
      <c r="EQ27" s="44" t="str">
        <f t="shared" si="3"/>
        <v/>
      </c>
      <c r="ER27" s="44" t="str">
        <f t="shared" si="3"/>
        <v/>
      </c>
      <c r="ES27" s="44" t="str">
        <f t="shared" si="3"/>
        <v/>
      </c>
      <c r="ET27" s="44" t="str">
        <f t="shared" si="3"/>
        <v/>
      </c>
      <c r="EU27" s="44" t="str">
        <f t="shared" si="3"/>
        <v/>
      </c>
      <c r="EV27" s="44" t="str">
        <f t="shared" si="3"/>
        <v/>
      </c>
      <c r="EW27" s="44" t="str">
        <f t="shared" si="3"/>
        <v/>
      </c>
      <c r="EX27" s="44" t="str">
        <f t="shared" si="4"/>
        <v/>
      </c>
      <c r="EY27" s="44" t="str">
        <f t="shared" si="4"/>
        <v/>
      </c>
      <c r="EZ27" s="44" t="str">
        <f t="shared" si="4"/>
        <v/>
      </c>
      <c r="FA27" s="44" t="str">
        <f t="shared" si="4"/>
        <v/>
      </c>
      <c r="FB27" s="44" t="str">
        <f t="shared" si="4"/>
        <v/>
      </c>
      <c r="FC27" s="44" t="str">
        <f t="shared" si="4"/>
        <v/>
      </c>
      <c r="FD27" s="44" t="str">
        <f t="shared" si="4"/>
        <v/>
      </c>
      <c r="FE27" s="44" t="str">
        <f t="shared" si="4"/>
        <v/>
      </c>
      <c r="FF27" s="44"/>
      <c r="FG27" s="44" t="str">
        <f t="shared" si="59"/>
        <v xml:space="preserve">Hafny Nindytia. F menunjukkan pemahaman dalam </v>
      </c>
      <c r="FH27" s="44"/>
      <c r="FI27" s="44"/>
      <c r="FJ27" s="44" t="str">
        <f t="shared" si="60"/>
        <v xml:space="preserve">Hafny Nindytia. F membutuhkan bimbingan dalam </v>
      </c>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row>
    <row r="28" spans="1:195" ht="27.6" x14ac:dyDescent="0.25">
      <c r="A28" s="35"/>
      <c r="B28" s="38"/>
      <c r="C28" s="37">
        <v>12</v>
      </c>
      <c r="D28" s="39" t="str">
        <f>'DATA SISWA'!F21</f>
        <v>Ilham Apriyan Saputra</v>
      </c>
      <c r="E28" s="41"/>
      <c r="F28" s="43"/>
      <c r="G28" s="41"/>
      <c r="H28" s="43"/>
      <c r="I28" s="41"/>
      <c r="J28" s="43"/>
      <c r="K28" s="41"/>
      <c r="L28" s="43"/>
      <c r="M28" s="41"/>
      <c r="N28" s="43"/>
      <c r="O28" s="41"/>
      <c r="P28" s="43"/>
      <c r="Q28" s="41"/>
      <c r="R28" s="43"/>
      <c r="S28" s="41"/>
      <c r="T28" s="43"/>
      <c r="U28" s="41"/>
      <c r="V28" s="43"/>
      <c r="W28" s="41"/>
      <c r="X28" s="43"/>
      <c r="Y28" s="41"/>
      <c r="Z28" s="43"/>
      <c r="AA28" s="41"/>
      <c r="AB28" s="43"/>
      <c r="AC28" s="41"/>
      <c r="AD28" s="43"/>
      <c r="AE28" s="41"/>
      <c r="AF28" s="43"/>
      <c r="AG28" s="41"/>
      <c r="AH28" s="43"/>
      <c r="AI28" s="41"/>
      <c r="AJ28" s="43"/>
      <c r="AK28" s="41"/>
      <c r="AL28" s="43"/>
      <c r="AM28" s="41"/>
      <c r="AN28" s="43"/>
      <c r="AO28" s="41"/>
      <c r="AP28" s="43"/>
      <c r="AQ28" s="41"/>
      <c r="AR28" s="43"/>
      <c r="AS28" s="41"/>
      <c r="AT28" s="43"/>
      <c r="AU28" s="41"/>
      <c r="AV28" s="43"/>
      <c r="AW28" s="41"/>
      <c r="AX28" s="43"/>
      <c r="AY28" s="41"/>
      <c r="AZ28" s="43"/>
      <c r="BA28" s="41"/>
      <c r="BB28" s="43"/>
      <c r="BC28" s="150" t="str">
        <f t="shared" si="5"/>
        <v xml:space="preserve">Ilham Apriyan Saputra menunjukkan pemahaman dalam </v>
      </c>
      <c r="BD28" s="150" t="str">
        <f t="shared" si="6"/>
        <v xml:space="preserve">Ilham Apriyan Saputra membutuhkan bimbingan dalam </v>
      </c>
      <c r="BE28" s="35"/>
      <c r="BF28" s="44"/>
      <c r="BG28" s="44">
        <f t="shared" si="7"/>
        <v>0</v>
      </c>
      <c r="BH28" s="44">
        <f t="shared" si="8"/>
        <v>0</v>
      </c>
      <c r="BI28" s="44">
        <f t="shared" si="9"/>
        <v>0</v>
      </c>
      <c r="BJ28" s="44">
        <f t="shared" si="10"/>
        <v>0</v>
      </c>
      <c r="BK28" s="44">
        <f t="shared" si="11"/>
        <v>0</v>
      </c>
      <c r="BL28" s="44">
        <f t="shared" si="12"/>
        <v>0</v>
      </c>
      <c r="BM28" s="44">
        <f t="shared" si="13"/>
        <v>0</v>
      </c>
      <c r="BN28" s="44">
        <f t="shared" si="14"/>
        <v>0</v>
      </c>
      <c r="BO28" s="44">
        <f t="shared" si="15"/>
        <v>0</v>
      </c>
      <c r="BP28" s="44">
        <f t="shared" si="16"/>
        <v>0</v>
      </c>
      <c r="BQ28" s="44">
        <f t="shared" si="17"/>
        <v>0</v>
      </c>
      <c r="BR28" s="44">
        <f t="shared" si="18"/>
        <v>0</v>
      </c>
      <c r="BS28" s="44">
        <f t="shared" si="19"/>
        <v>0</v>
      </c>
      <c r="BT28" s="44">
        <f t="shared" si="20"/>
        <v>0</v>
      </c>
      <c r="BU28" s="44">
        <f t="shared" si="21"/>
        <v>0</v>
      </c>
      <c r="BV28" s="44">
        <f t="shared" si="22"/>
        <v>0</v>
      </c>
      <c r="BW28" s="44">
        <f t="shared" si="23"/>
        <v>0</v>
      </c>
      <c r="BX28" s="44">
        <f t="shared" si="24"/>
        <v>0</v>
      </c>
      <c r="BY28" s="44">
        <f t="shared" si="25"/>
        <v>0</v>
      </c>
      <c r="BZ28" s="44">
        <f t="shared" si="26"/>
        <v>0</v>
      </c>
      <c r="CA28" s="44">
        <f t="shared" si="27"/>
        <v>0</v>
      </c>
      <c r="CB28" s="44">
        <f t="shared" si="28"/>
        <v>0</v>
      </c>
      <c r="CC28" s="44">
        <f t="shared" si="29"/>
        <v>0</v>
      </c>
      <c r="CD28" s="44">
        <f t="shared" si="30"/>
        <v>0</v>
      </c>
      <c r="CE28" s="44">
        <f t="shared" si="31"/>
        <v>0</v>
      </c>
      <c r="CF28" s="44"/>
      <c r="CG28" s="44">
        <f t="shared" si="32"/>
        <v>0</v>
      </c>
      <c r="CH28" s="44">
        <f t="shared" si="33"/>
        <v>0</v>
      </c>
      <c r="CI28" s="44">
        <f t="shared" si="34"/>
        <v>0</v>
      </c>
      <c r="CJ28" s="44">
        <f t="shared" si="35"/>
        <v>0</v>
      </c>
      <c r="CK28" s="44">
        <f t="shared" si="36"/>
        <v>0</v>
      </c>
      <c r="CL28" s="44">
        <f t="shared" si="37"/>
        <v>0</v>
      </c>
      <c r="CM28" s="44">
        <f t="shared" si="38"/>
        <v>0</v>
      </c>
      <c r="CN28" s="44">
        <f t="shared" si="39"/>
        <v>0</v>
      </c>
      <c r="CO28" s="44">
        <f t="shared" si="40"/>
        <v>0</v>
      </c>
      <c r="CP28" s="44">
        <f t="shared" si="41"/>
        <v>0</v>
      </c>
      <c r="CQ28" s="44">
        <f t="shared" si="42"/>
        <v>0</v>
      </c>
      <c r="CR28" s="44">
        <f t="shared" si="43"/>
        <v>0</v>
      </c>
      <c r="CS28" s="44">
        <f t="shared" si="44"/>
        <v>0</v>
      </c>
      <c r="CT28" s="44">
        <f t="shared" si="45"/>
        <v>0</v>
      </c>
      <c r="CU28" s="44">
        <f t="shared" si="46"/>
        <v>0</v>
      </c>
      <c r="CV28" s="44">
        <f t="shared" si="47"/>
        <v>0</v>
      </c>
      <c r="CW28" s="44">
        <f t="shared" si="48"/>
        <v>0</v>
      </c>
      <c r="CX28" s="44">
        <f t="shared" si="49"/>
        <v>0</v>
      </c>
      <c r="CY28" s="44">
        <f t="shared" si="50"/>
        <v>0</v>
      </c>
      <c r="CZ28" s="44">
        <f t="shared" si="51"/>
        <v>0</v>
      </c>
      <c r="DA28" s="44">
        <f t="shared" si="52"/>
        <v>0</v>
      </c>
      <c r="DB28" s="44">
        <f t="shared" si="53"/>
        <v>0</v>
      </c>
      <c r="DC28" s="44">
        <f t="shared" si="54"/>
        <v>0</v>
      </c>
      <c r="DD28" s="44">
        <f t="shared" si="55"/>
        <v>0</v>
      </c>
      <c r="DE28" s="44">
        <f t="shared" si="56"/>
        <v>0</v>
      </c>
      <c r="DF28" s="44"/>
      <c r="DG28" s="44" t="str">
        <f t="shared" si="57"/>
        <v/>
      </c>
      <c r="DH28" s="44" t="str">
        <f t="shared" si="57"/>
        <v/>
      </c>
      <c r="DI28" s="44" t="str">
        <f t="shared" si="57"/>
        <v/>
      </c>
      <c r="DJ28" s="44" t="str">
        <f t="shared" si="57"/>
        <v/>
      </c>
      <c r="DK28" s="44" t="str">
        <f t="shared" si="57"/>
        <v/>
      </c>
      <c r="DL28" s="44" t="str">
        <f t="shared" si="57"/>
        <v/>
      </c>
      <c r="DM28" s="44" t="str">
        <f t="shared" si="57"/>
        <v/>
      </c>
      <c r="DN28" s="44" t="str">
        <f t="shared" si="57"/>
        <v/>
      </c>
      <c r="DO28" s="44" t="str">
        <f t="shared" si="57"/>
        <v/>
      </c>
      <c r="DP28" s="44" t="str">
        <f t="shared" si="57"/>
        <v/>
      </c>
      <c r="DQ28" s="44" t="str">
        <f t="shared" si="57"/>
        <v/>
      </c>
      <c r="DR28" s="44" t="str">
        <f t="shared" si="57"/>
        <v/>
      </c>
      <c r="DS28" s="44" t="str">
        <f t="shared" si="57"/>
        <v/>
      </c>
      <c r="DT28" s="44" t="str">
        <f t="shared" si="57"/>
        <v/>
      </c>
      <c r="DU28" s="44" t="str">
        <f t="shared" si="57"/>
        <v/>
      </c>
      <c r="DV28" s="44" t="str">
        <f t="shared" si="57"/>
        <v/>
      </c>
      <c r="DW28" s="44" t="str">
        <f t="shared" si="2"/>
        <v/>
      </c>
      <c r="DX28" s="44" t="str">
        <f t="shared" si="2"/>
        <v/>
      </c>
      <c r="DY28" s="44" t="str">
        <f t="shared" si="2"/>
        <v/>
      </c>
      <c r="DZ28" s="44" t="str">
        <f t="shared" si="2"/>
        <v/>
      </c>
      <c r="EA28" s="44" t="str">
        <f t="shared" si="2"/>
        <v/>
      </c>
      <c r="EB28" s="44" t="str">
        <f t="shared" si="2"/>
        <v/>
      </c>
      <c r="EC28" s="44" t="str">
        <f t="shared" si="2"/>
        <v/>
      </c>
      <c r="ED28" s="44" t="str">
        <f t="shared" si="2"/>
        <v/>
      </c>
      <c r="EE28" s="44" t="str">
        <f t="shared" si="2"/>
        <v/>
      </c>
      <c r="EF28" s="44"/>
      <c r="EG28" s="44" t="str">
        <f t="shared" si="58"/>
        <v/>
      </c>
      <c r="EH28" s="44" t="str">
        <f t="shared" si="58"/>
        <v/>
      </c>
      <c r="EI28" s="44" t="str">
        <f t="shared" si="58"/>
        <v/>
      </c>
      <c r="EJ28" s="44" t="str">
        <f t="shared" si="58"/>
        <v/>
      </c>
      <c r="EK28" s="44" t="str">
        <f t="shared" si="58"/>
        <v/>
      </c>
      <c r="EL28" s="44" t="str">
        <f t="shared" si="58"/>
        <v/>
      </c>
      <c r="EM28" s="44" t="str">
        <f t="shared" si="58"/>
        <v/>
      </c>
      <c r="EN28" s="44" t="str">
        <f t="shared" si="58"/>
        <v/>
      </c>
      <c r="EO28" s="44" t="str">
        <f t="shared" si="58"/>
        <v/>
      </c>
      <c r="EP28" s="44" t="str">
        <f t="shared" si="58"/>
        <v/>
      </c>
      <c r="EQ28" s="44" t="str">
        <f t="shared" si="58"/>
        <v/>
      </c>
      <c r="ER28" s="44" t="str">
        <f t="shared" si="58"/>
        <v/>
      </c>
      <c r="ES28" s="44" t="str">
        <f t="shared" si="58"/>
        <v/>
      </c>
      <c r="ET28" s="44" t="str">
        <f t="shared" si="58"/>
        <v/>
      </c>
      <c r="EU28" s="44" t="str">
        <f t="shared" si="58"/>
        <v/>
      </c>
      <c r="EV28" s="44" t="str">
        <f t="shared" si="58"/>
        <v/>
      </c>
      <c r="EW28" s="44" t="str">
        <f t="shared" si="4"/>
        <v/>
      </c>
      <c r="EX28" s="44" t="str">
        <f t="shared" si="4"/>
        <v/>
      </c>
      <c r="EY28" s="44" t="str">
        <f t="shared" si="4"/>
        <v/>
      </c>
      <c r="EZ28" s="44" t="str">
        <f t="shared" si="4"/>
        <v/>
      </c>
      <c r="FA28" s="44" t="str">
        <f t="shared" si="4"/>
        <v/>
      </c>
      <c r="FB28" s="44" t="str">
        <f t="shared" si="4"/>
        <v/>
      </c>
      <c r="FC28" s="44" t="str">
        <f t="shared" si="4"/>
        <v/>
      </c>
      <c r="FD28" s="44" t="str">
        <f t="shared" si="4"/>
        <v/>
      </c>
      <c r="FE28" s="44" t="str">
        <f t="shared" si="4"/>
        <v/>
      </c>
      <c r="FF28" s="44"/>
      <c r="FG28" s="44" t="str">
        <f t="shared" si="59"/>
        <v xml:space="preserve">Ilham Apriyan Saputra menunjukkan pemahaman dalam </v>
      </c>
      <c r="FH28" s="44"/>
      <c r="FI28" s="44"/>
      <c r="FJ28" s="44" t="str">
        <f t="shared" si="60"/>
        <v xml:space="preserve">Ilham Apriyan Saputra membutuhkan bimbingan dalam </v>
      </c>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row>
    <row r="29" spans="1:195" ht="27.6" x14ac:dyDescent="0.25">
      <c r="A29" s="35"/>
      <c r="B29" s="38"/>
      <c r="C29" s="37">
        <v>13</v>
      </c>
      <c r="D29" s="39" t="str">
        <f>'DATA SISWA'!F22</f>
        <v>M. Aryo Galuh</v>
      </c>
      <c r="E29" s="41"/>
      <c r="F29" s="43"/>
      <c r="G29" s="41"/>
      <c r="H29" s="43"/>
      <c r="I29" s="41"/>
      <c r="J29" s="43"/>
      <c r="K29" s="41"/>
      <c r="L29" s="43"/>
      <c r="M29" s="41"/>
      <c r="N29" s="43"/>
      <c r="O29" s="41"/>
      <c r="P29" s="43"/>
      <c r="Q29" s="41"/>
      <c r="R29" s="43"/>
      <c r="S29" s="41"/>
      <c r="T29" s="43"/>
      <c r="U29" s="41"/>
      <c r="V29" s="43"/>
      <c r="W29" s="41"/>
      <c r="X29" s="43"/>
      <c r="Y29" s="41"/>
      <c r="Z29" s="43"/>
      <c r="AA29" s="41"/>
      <c r="AB29" s="43"/>
      <c r="AC29" s="41"/>
      <c r="AD29" s="43"/>
      <c r="AE29" s="41"/>
      <c r="AF29" s="43"/>
      <c r="AG29" s="41"/>
      <c r="AH29" s="43"/>
      <c r="AI29" s="41"/>
      <c r="AJ29" s="43"/>
      <c r="AK29" s="41"/>
      <c r="AL29" s="43"/>
      <c r="AM29" s="41"/>
      <c r="AN29" s="43"/>
      <c r="AO29" s="41"/>
      <c r="AP29" s="43"/>
      <c r="AQ29" s="41"/>
      <c r="AR29" s="43"/>
      <c r="AS29" s="41"/>
      <c r="AT29" s="43"/>
      <c r="AU29" s="41"/>
      <c r="AV29" s="43"/>
      <c r="AW29" s="41"/>
      <c r="AX29" s="43"/>
      <c r="AY29" s="41"/>
      <c r="AZ29" s="43"/>
      <c r="BA29" s="41"/>
      <c r="BB29" s="43"/>
      <c r="BC29" s="150" t="str">
        <f t="shared" si="5"/>
        <v xml:space="preserve">M. Aryo Galuh menunjukkan pemahaman dalam </v>
      </c>
      <c r="BD29" s="150" t="str">
        <f t="shared" si="6"/>
        <v xml:space="preserve">M. Aryo Galuh membutuhkan bimbingan dalam </v>
      </c>
      <c r="BE29" s="35"/>
      <c r="BF29" s="44"/>
      <c r="BG29" s="44">
        <f t="shared" si="7"/>
        <v>0</v>
      </c>
      <c r="BH29" s="44">
        <f t="shared" si="8"/>
        <v>0</v>
      </c>
      <c r="BI29" s="44">
        <f t="shared" si="9"/>
        <v>0</v>
      </c>
      <c r="BJ29" s="44">
        <f t="shared" si="10"/>
        <v>0</v>
      </c>
      <c r="BK29" s="44">
        <f t="shared" si="11"/>
        <v>0</v>
      </c>
      <c r="BL29" s="44">
        <f t="shared" si="12"/>
        <v>0</v>
      </c>
      <c r="BM29" s="44">
        <f t="shared" si="13"/>
        <v>0</v>
      </c>
      <c r="BN29" s="44">
        <f t="shared" si="14"/>
        <v>0</v>
      </c>
      <c r="BO29" s="44">
        <f t="shared" si="15"/>
        <v>0</v>
      </c>
      <c r="BP29" s="44">
        <f t="shared" si="16"/>
        <v>0</v>
      </c>
      <c r="BQ29" s="44">
        <f t="shared" si="17"/>
        <v>0</v>
      </c>
      <c r="BR29" s="44">
        <f t="shared" si="18"/>
        <v>0</v>
      </c>
      <c r="BS29" s="44">
        <f t="shared" si="19"/>
        <v>0</v>
      </c>
      <c r="BT29" s="44">
        <f t="shared" si="20"/>
        <v>0</v>
      </c>
      <c r="BU29" s="44">
        <f t="shared" si="21"/>
        <v>0</v>
      </c>
      <c r="BV29" s="44">
        <f t="shared" si="22"/>
        <v>0</v>
      </c>
      <c r="BW29" s="44">
        <f t="shared" si="23"/>
        <v>0</v>
      </c>
      <c r="BX29" s="44">
        <f t="shared" si="24"/>
        <v>0</v>
      </c>
      <c r="BY29" s="44">
        <f t="shared" si="25"/>
        <v>0</v>
      </c>
      <c r="BZ29" s="44">
        <f t="shared" si="26"/>
        <v>0</v>
      </c>
      <c r="CA29" s="44">
        <f t="shared" si="27"/>
        <v>0</v>
      </c>
      <c r="CB29" s="44">
        <f t="shared" si="28"/>
        <v>0</v>
      </c>
      <c r="CC29" s="44">
        <f t="shared" si="29"/>
        <v>0</v>
      </c>
      <c r="CD29" s="44">
        <f t="shared" si="30"/>
        <v>0</v>
      </c>
      <c r="CE29" s="44">
        <f t="shared" si="31"/>
        <v>0</v>
      </c>
      <c r="CF29" s="44"/>
      <c r="CG29" s="44">
        <f t="shared" si="32"/>
        <v>0</v>
      </c>
      <c r="CH29" s="44">
        <f t="shared" si="33"/>
        <v>0</v>
      </c>
      <c r="CI29" s="44">
        <f t="shared" si="34"/>
        <v>0</v>
      </c>
      <c r="CJ29" s="44">
        <f t="shared" si="35"/>
        <v>0</v>
      </c>
      <c r="CK29" s="44">
        <f t="shared" si="36"/>
        <v>0</v>
      </c>
      <c r="CL29" s="44">
        <f t="shared" si="37"/>
        <v>0</v>
      </c>
      <c r="CM29" s="44">
        <f t="shared" si="38"/>
        <v>0</v>
      </c>
      <c r="CN29" s="44">
        <f t="shared" si="39"/>
        <v>0</v>
      </c>
      <c r="CO29" s="44">
        <f t="shared" si="40"/>
        <v>0</v>
      </c>
      <c r="CP29" s="44">
        <f t="shared" si="41"/>
        <v>0</v>
      </c>
      <c r="CQ29" s="44">
        <f t="shared" si="42"/>
        <v>0</v>
      </c>
      <c r="CR29" s="44">
        <f t="shared" si="43"/>
        <v>0</v>
      </c>
      <c r="CS29" s="44">
        <f t="shared" si="44"/>
        <v>0</v>
      </c>
      <c r="CT29" s="44">
        <f t="shared" si="45"/>
        <v>0</v>
      </c>
      <c r="CU29" s="44">
        <f t="shared" si="46"/>
        <v>0</v>
      </c>
      <c r="CV29" s="44">
        <f t="shared" si="47"/>
        <v>0</v>
      </c>
      <c r="CW29" s="44">
        <f t="shared" si="48"/>
        <v>0</v>
      </c>
      <c r="CX29" s="44">
        <f t="shared" si="49"/>
        <v>0</v>
      </c>
      <c r="CY29" s="44">
        <f t="shared" si="50"/>
        <v>0</v>
      </c>
      <c r="CZ29" s="44">
        <f t="shared" si="51"/>
        <v>0</v>
      </c>
      <c r="DA29" s="44">
        <f t="shared" si="52"/>
        <v>0</v>
      </c>
      <c r="DB29" s="44">
        <f t="shared" si="53"/>
        <v>0</v>
      </c>
      <c r="DC29" s="44">
        <f t="shared" si="54"/>
        <v>0</v>
      </c>
      <c r="DD29" s="44">
        <f t="shared" si="55"/>
        <v>0</v>
      </c>
      <c r="DE29" s="44">
        <f t="shared" si="56"/>
        <v>0</v>
      </c>
      <c r="DF29" s="44"/>
      <c r="DG29" s="44" t="str">
        <f t="shared" si="57"/>
        <v/>
      </c>
      <c r="DH29" s="44" t="str">
        <f t="shared" si="57"/>
        <v/>
      </c>
      <c r="DI29" s="44" t="str">
        <f t="shared" si="57"/>
        <v/>
      </c>
      <c r="DJ29" s="44" t="str">
        <f t="shared" si="57"/>
        <v/>
      </c>
      <c r="DK29" s="44" t="str">
        <f t="shared" si="57"/>
        <v/>
      </c>
      <c r="DL29" s="44" t="str">
        <f t="shared" si="57"/>
        <v/>
      </c>
      <c r="DM29" s="44" t="str">
        <f t="shared" si="57"/>
        <v/>
      </c>
      <c r="DN29" s="44" t="str">
        <f t="shared" si="57"/>
        <v/>
      </c>
      <c r="DO29" s="44" t="str">
        <f t="shared" si="57"/>
        <v/>
      </c>
      <c r="DP29" s="44" t="str">
        <f t="shared" si="57"/>
        <v/>
      </c>
      <c r="DQ29" s="44" t="str">
        <f t="shared" si="57"/>
        <v/>
      </c>
      <c r="DR29" s="44" t="str">
        <f t="shared" si="57"/>
        <v/>
      </c>
      <c r="DS29" s="44" t="str">
        <f t="shared" si="57"/>
        <v/>
      </c>
      <c r="DT29" s="44" t="str">
        <f t="shared" si="57"/>
        <v/>
      </c>
      <c r="DU29" s="44" t="str">
        <f t="shared" si="57"/>
        <v/>
      </c>
      <c r="DV29" s="44" t="str">
        <f t="shared" si="57"/>
        <v/>
      </c>
      <c r="DW29" s="44" t="str">
        <f t="shared" si="2"/>
        <v/>
      </c>
      <c r="DX29" s="44" t="str">
        <f t="shared" si="2"/>
        <v/>
      </c>
      <c r="DY29" s="44" t="str">
        <f t="shared" si="2"/>
        <v/>
      </c>
      <c r="DZ29" s="44" t="str">
        <f t="shared" si="2"/>
        <v/>
      </c>
      <c r="EA29" s="44" t="str">
        <f t="shared" si="2"/>
        <v/>
      </c>
      <c r="EB29" s="44" t="str">
        <f t="shared" si="2"/>
        <v/>
      </c>
      <c r="EC29" s="44" t="str">
        <f t="shared" si="2"/>
        <v/>
      </c>
      <c r="ED29" s="44" t="str">
        <f t="shared" si="2"/>
        <v/>
      </c>
      <c r="EE29" s="44" t="str">
        <f t="shared" si="2"/>
        <v/>
      </c>
      <c r="EF29" s="44"/>
      <c r="EG29" s="44" t="str">
        <f t="shared" si="58"/>
        <v/>
      </c>
      <c r="EH29" s="44" t="str">
        <f t="shared" si="58"/>
        <v/>
      </c>
      <c r="EI29" s="44" t="str">
        <f t="shared" si="58"/>
        <v/>
      </c>
      <c r="EJ29" s="44" t="str">
        <f t="shared" si="58"/>
        <v/>
      </c>
      <c r="EK29" s="44" t="str">
        <f t="shared" si="58"/>
        <v/>
      </c>
      <c r="EL29" s="44" t="str">
        <f t="shared" si="58"/>
        <v/>
      </c>
      <c r="EM29" s="44" t="str">
        <f t="shared" si="58"/>
        <v/>
      </c>
      <c r="EN29" s="44" t="str">
        <f t="shared" si="58"/>
        <v/>
      </c>
      <c r="EO29" s="44" t="str">
        <f t="shared" si="58"/>
        <v/>
      </c>
      <c r="EP29" s="44" t="str">
        <f t="shared" si="58"/>
        <v/>
      </c>
      <c r="EQ29" s="44" t="str">
        <f t="shared" si="58"/>
        <v/>
      </c>
      <c r="ER29" s="44" t="str">
        <f t="shared" si="58"/>
        <v/>
      </c>
      <c r="ES29" s="44" t="str">
        <f t="shared" si="58"/>
        <v/>
      </c>
      <c r="ET29" s="44" t="str">
        <f t="shared" si="58"/>
        <v/>
      </c>
      <c r="EU29" s="44" t="str">
        <f t="shared" si="58"/>
        <v/>
      </c>
      <c r="EV29" s="44" t="str">
        <f t="shared" si="58"/>
        <v/>
      </c>
      <c r="EW29" s="44" t="str">
        <f t="shared" si="4"/>
        <v/>
      </c>
      <c r="EX29" s="44" t="str">
        <f t="shared" si="4"/>
        <v/>
      </c>
      <c r="EY29" s="44" t="str">
        <f t="shared" si="4"/>
        <v/>
      </c>
      <c r="EZ29" s="44" t="str">
        <f t="shared" si="4"/>
        <v/>
      </c>
      <c r="FA29" s="44" t="str">
        <f t="shared" si="4"/>
        <v/>
      </c>
      <c r="FB29" s="44" t="str">
        <f t="shared" si="4"/>
        <v/>
      </c>
      <c r="FC29" s="44" t="str">
        <f t="shared" si="4"/>
        <v/>
      </c>
      <c r="FD29" s="44" t="str">
        <f t="shared" si="4"/>
        <v/>
      </c>
      <c r="FE29" s="44" t="str">
        <f t="shared" si="4"/>
        <v/>
      </c>
      <c r="FF29" s="44"/>
      <c r="FG29" s="44" t="str">
        <f t="shared" si="59"/>
        <v xml:space="preserve">M. Aryo Galuh menunjukkan pemahaman dalam </v>
      </c>
      <c r="FH29" s="44"/>
      <c r="FI29" s="44"/>
      <c r="FJ29" s="44" t="str">
        <f t="shared" si="60"/>
        <v xml:space="preserve">M. Aryo Galuh membutuhkan bimbingan dalam </v>
      </c>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row>
    <row r="30" spans="1:195" ht="27.6" x14ac:dyDescent="0.25">
      <c r="A30" s="35"/>
      <c r="B30" s="38"/>
      <c r="C30" s="37">
        <v>14</v>
      </c>
      <c r="D30" s="39" t="str">
        <f>'DATA SISWA'!F23</f>
        <v>M. Facri Salim</v>
      </c>
      <c r="E30" s="41"/>
      <c r="F30" s="43"/>
      <c r="G30" s="41"/>
      <c r="H30" s="43"/>
      <c r="I30" s="41"/>
      <c r="J30" s="43"/>
      <c r="K30" s="41"/>
      <c r="L30" s="43"/>
      <c r="M30" s="41"/>
      <c r="N30" s="43"/>
      <c r="O30" s="41"/>
      <c r="P30" s="43"/>
      <c r="Q30" s="41"/>
      <c r="R30" s="43"/>
      <c r="S30" s="41"/>
      <c r="T30" s="43"/>
      <c r="U30" s="41"/>
      <c r="V30" s="43"/>
      <c r="W30" s="41"/>
      <c r="X30" s="43"/>
      <c r="Y30" s="41"/>
      <c r="Z30" s="43"/>
      <c r="AA30" s="41"/>
      <c r="AB30" s="43"/>
      <c r="AC30" s="41"/>
      <c r="AD30" s="43"/>
      <c r="AE30" s="41"/>
      <c r="AF30" s="43"/>
      <c r="AG30" s="41"/>
      <c r="AH30" s="43"/>
      <c r="AI30" s="41"/>
      <c r="AJ30" s="43"/>
      <c r="AK30" s="41"/>
      <c r="AL30" s="43"/>
      <c r="AM30" s="41"/>
      <c r="AN30" s="43"/>
      <c r="AO30" s="41"/>
      <c r="AP30" s="43"/>
      <c r="AQ30" s="41"/>
      <c r="AR30" s="43"/>
      <c r="AS30" s="41"/>
      <c r="AT30" s="43"/>
      <c r="AU30" s="41"/>
      <c r="AV30" s="43"/>
      <c r="AW30" s="41"/>
      <c r="AX30" s="43"/>
      <c r="AY30" s="41"/>
      <c r="AZ30" s="43"/>
      <c r="BA30" s="41"/>
      <c r="BB30" s="43"/>
      <c r="BC30" s="150" t="str">
        <f t="shared" si="5"/>
        <v xml:space="preserve">M. Facri Salim menunjukkan pemahaman dalam </v>
      </c>
      <c r="BD30" s="150" t="str">
        <f t="shared" si="6"/>
        <v xml:space="preserve">M. Facri Salim membutuhkan bimbingan dalam </v>
      </c>
      <c r="BE30" s="35"/>
      <c r="BF30" s="44"/>
      <c r="BG30" s="44">
        <f t="shared" si="7"/>
        <v>0</v>
      </c>
      <c r="BH30" s="44">
        <f t="shared" si="8"/>
        <v>0</v>
      </c>
      <c r="BI30" s="44">
        <f t="shared" si="9"/>
        <v>0</v>
      </c>
      <c r="BJ30" s="44">
        <f t="shared" si="10"/>
        <v>0</v>
      </c>
      <c r="BK30" s="44">
        <f t="shared" si="11"/>
        <v>0</v>
      </c>
      <c r="BL30" s="44">
        <f t="shared" si="12"/>
        <v>0</v>
      </c>
      <c r="BM30" s="44">
        <f t="shared" si="13"/>
        <v>0</v>
      </c>
      <c r="BN30" s="44">
        <f t="shared" si="14"/>
        <v>0</v>
      </c>
      <c r="BO30" s="44">
        <f t="shared" si="15"/>
        <v>0</v>
      </c>
      <c r="BP30" s="44">
        <f t="shared" si="16"/>
        <v>0</v>
      </c>
      <c r="BQ30" s="44">
        <f t="shared" si="17"/>
        <v>0</v>
      </c>
      <c r="BR30" s="44">
        <f t="shared" si="18"/>
        <v>0</v>
      </c>
      <c r="BS30" s="44">
        <f t="shared" si="19"/>
        <v>0</v>
      </c>
      <c r="BT30" s="44">
        <f t="shared" si="20"/>
        <v>0</v>
      </c>
      <c r="BU30" s="44">
        <f t="shared" si="21"/>
        <v>0</v>
      </c>
      <c r="BV30" s="44">
        <f t="shared" si="22"/>
        <v>0</v>
      </c>
      <c r="BW30" s="44">
        <f t="shared" si="23"/>
        <v>0</v>
      </c>
      <c r="BX30" s="44">
        <f t="shared" si="24"/>
        <v>0</v>
      </c>
      <c r="BY30" s="44">
        <f t="shared" si="25"/>
        <v>0</v>
      </c>
      <c r="BZ30" s="44">
        <f t="shared" si="26"/>
        <v>0</v>
      </c>
      <c r="CA30" s="44">
        <f t="shared" si="27"/>
        <v>0</v>
      </c>
      <c r="CB30" s="44">
        <f t="shared" si="28"/>
        <v>0</v>
      </c>
      <c r="CC30" s="44">
        <f t="shared" si="29"/>
        <v>0</v>
      </c>
      <c r="CD30" s="44">
        <f t="shared" si="30"/>
        <v>0</v>
      </c>
      <c r="CE30" s="44">
        <f t="shared" si="31"/>
        <v>0</v>
      </c>
      <c r="CF30" s="44"/>
      <c r="CG30" s="44">
        <f t="shared" si="32"/>
        <v>0</v>
      </c>
      <c r="CH30" s="44">
        <f t="shared" si="33"/>
        <v>0</v>
      </c>
      <c r="CI30" s="44">
        <f t="shared" si="34"/>
        <v>0</v>
      </c>
      <c r="CJ30" s="44">
        <f t="shared" si="35"/>
        <v>0</v>
      </c>
      <c r="CK30" s="44">
        <f t="shared" si="36"/>
        <v>0</v>
      </c>
      <c r="CL30" s="44">
        <f t="shared" si="37"/>
        <v>0</v>
      </c>
      <c r="CM30" s="44">
        <f t="shared" si="38"/>
        <v>0</v>
      </c>
      <c r="CN30" s="44">
        <f t="shared" si="39"/>
        <v>0</v>
      </c>
      <c r="CO30" s="44">
        <f t="shared" si="40"/>
        <v>0</v>
      </c>
      <c r="CP30" s="44">
        <f t="shared" si="41"/>
        <v>0</v>
      </c>
      <c r="CQ30" s="44">
        <f t="shared" si="42"/>
        <v>0</v>
      </c>
      <c r="CR30" s="44">
        <f t="shared" si="43"/>
        <v>0</v>
      </c>
      <c r="CS30" s="44">
        <f t="shared" si="44"/>
        <v>0</v>
      </c>
      <c r="CT30" s="44">
        <f t="shared" si="45"/>
        <v>0</v>
      </c>
      <c r="CU30" s="44">
        <f t="shared" si="46"/>
        <v>0</v>
      </c>
      <c r="CV30" s="44">
        <f t="shared" si="47"/>
        <v>0</v>
      </c>
      <c r="CW30" s="44">
        <f t="shared" si="48"/>
        <v>0</v>
      </c>
      <c r="CX30" s="44">
        <f t="shared" si="49"/>
        <v>0</v>
      </c>
      <c r="CY30" s="44">
        <f t="shared" si="50"/>
        <v>0</v>
      </c>
      <c r="CZ30" s="44">
        <f t="shared" si="51"/>
        <v>0</v>
      </c>
      <c r="DA30" s="44">
        <f t="shared" si="52"/>
        <v>0</v>
      </c>
      <c r="DB30" s="44">
        <f t="shared" si="53"/>
        <v>0</v>
      </c>
      <c r="DC30" s="44">
        <f t="shared" si="54"/>
        <v>0</v>
      </c>
      <c r="DD30" s="44">
        <f t="shared" si="55"/>
        <v>0</v>
      </c>
      <c r="DE30" s="44">
        <f t="shared" si="56"/>
        <v>0</v>
      </c>
      <c r="DF30" s="44"/>
      <c r="DG30" s="44" t="str">
        <f t="shared" si="57"/>
        <v/>
      </c>
      <c r="DH30" s="44" t="str">
        <f t="shared" si="57"/>
        <v/>
      </c>
      <c r="DI30" s="44" t="str">
        <f t="shared" si="57"/>
        <v/>
      </c>
      <c r="DJ30" s="44" t="str">
        <f t="shared" si="57"/>
        <v/>
      </c>
      <c r="DK30" s="44" t="str">
        <f t="shared" si="57"/>
        <v/>
      </c>
      <c r="DL30" s="44" t="str">
        <f t="shared" si="57"/>
        <v/>
      </c>
      <c r="DM30" s="44" t="str">
        <f t="shared" si="57"/>
        <v/>
      </c>
      <c r="DN30" s="44" t="str">
        <f t="shared" si="57"/>
        <v/>
      </c>
      <c r="DO30" s="44" t="str">
        <f t="shared" si="57"/>
        <v/>
      </c>
      <c r="DP30" s="44" t="str">
        <f t="shared" si="57"/>
        <v/>
      </c>
      <c r="DQ30" s="44" t="str">
        <f t="shared" si="57"/>
        <v/>
      </c>
      <c r="DR30" s="44" t="str">
        <f t="shared" si="57"/>
        <v/>
      </c>
      <c r="DS30" s="44" t="str">
        <f t="shared" si="57"/>
        <v/>
      </c>
      <c r="DT30" s="44" t="str">
        <f t="shared" si="57"/>
        <v/>
      </c>
      <c r="DU30" s="44" t="str">
        <f t="shared" si="57"/>
        <v/>
      </c>
      <c r="DV30" s="44" t="str">
        <f t="shared" si="57"/>
        <v/>
      </c>
      <c r="DW30" s="44" t="str">
        <f t="shared" si="2"/>
        <v/>
      </c>
      <c r="DX30" s="44" t="str">
        <f t="shared" si="2"/>
        <v/>
      </c>
      <c r="DY30" s="44" t="str">
        <f t="shared" si="2"/>
        <v/>
      </c>
      <c r="DZ30" s="44" t="str">
        <f t="shared" si="2"/>
        <v/>
      </c>
      <c r="EA30" s="44" t="str">
        <f t="shared" si="2"/>
        <v/>
      </c>
      <c r="EB30" s="44" t="str">
        <f t="shared" si="2"/>
        <v/>
      </c>
      <c r="EC30" s="44" t="str">
        <f t="shared" si="2"/>
        <v/>
      </c>
      <c r="ED30" s="44" t="str">
        <f t="shared" si="2"/>
        <v/>
      </c>
      <c r="EE30" s="44" t="str">
        <f t="shared" si="2"/>
        <v/>
      </c>
      <c r="EF30" s="44"/>
      <c r="EG30" s="44" t="str">
        <f t="shared" si="58"/>
        <v/>
      </c>
      <c r="EH30" s="44" t="str">
        <f t="shared" si="58"/>
        <v/>
      </c>
      <c r="EI30" s="44" t="str">
        <f t="shared" si="58"/>
        <v/>
      </c>
      <c r="EJ30" s="44" t="str">
        <f t="shared" si="58"/>
        <v/>
      </c>
      <c r="EK30" s="44" t="str">
        <f t="shared" si="58"/>
        <v/>
      </c>
      <c r="EL30" s="44" t="str">
        <f t="shared" si="58"/>
        <v/>
      </c>
      <c r="EM30" s="44" t="str">
        <f t="shared" si="58"/>
        <v/>
      </c>
      <c r="EN30" s="44" t="str">
        <f t="shared" si="58"/>
        <v/>
      </c>
      <c r="EO30" s="44" t="str">
        <f t="shared" si="58"/>
        <v/>
      </c>
      <c r="EP30" s="44" t="str">
        <f t="shared" si="58"/>
        <v/>
      </c>
      <c r="EQ30" s="44" t="str">
        <f t="shared" si="58"/>
        <v/>
      </c>
      <c r="ER30" s="44" t="str">
        <f t="shared" si="58"/>
        <v/>
      </c>
      <c r="ES30" s="44" t="str">
        <f t="shared" si="58"/>
        <v/>
      </c>
      <c r="ET30" s="44" t="str">
        <f t="shared" si="58"/>
        <v/>
      </c>
      <c r="EU30" s="44" t="str">
        <f t="shared" si="58"/>
        <v/>
      </c>
      <c r="EV30" s="44" t="str">
        <f t="shared" si="58"/>
        <v/>
      </c>
      <c r="EW30" s="44" t="str">
        <f t="shared" si="4"/>
        <v/>
      </c>
      <c r="EX30" s="44" t="str">
        <f t="shared" si="4"/>
        <v/>
      </c>
      <c r="EY30" s="44" t="str">
        <f t="shared" si="4"/>
        <v/>
      </c>
      <c r="EZ30" s="44" t="str">
        <f t="shared" si="4"/>
        <v/>
      </c>
      <c r="FA30" s="44" t="str">
        <f t="shared" si="4"/>
        <v/>
      </c>
      <c r="FB30" s="44" t="str">
        <f t="shared" si="4"/>
        <v/>
      </c>
      <c r="FC30" s="44" t="str">
        <f t="shared" si="4"/>
        <v/>
      </c>
      <c r="FD30" s="44" t="str">
        <f t="shared" si="4"/>
        <v/>
      </c>
      <c r="FE30" s="44" t="str">
        <f t="shared" si="4"/>
        <v/>
      </c>
      <c r="FF30" s="44"/>
      <c r="FG30" s="44" t="str">
        <f t="shared" si="59"/>
        <v xml:space="preserve">M. Facri Salim menunjukkan pemahaman dalam </v>
      </c>
      <c r="FH30" s="44"/>
      <c r="FI30" s="44"/>
      <c r="FJ30" s="44" t="str">
        <f t="shared" si="60"/>
        <v xml:space="preserve">M. Facri Salim membutuhkan bimbingan dalam </v>
      </c>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row>
    <row r="31" spans="1:195" ht="27.6" x14ac:dyDescent="0.25">
      <c r="A31" s="35"/>
      <c r="B31" s="38"/>
      <c r="C31" s="37">
        <v>15</v>
      </c>
      <c r="D31" s="39" t="str">
        <f>'DATA SISWA'!F24</f>
        <v>Ghaitsya Ataya Haura Riedy</v>
      </c>
      <c r="E31" s="41"/>
      <c r="F31" s="43"/>
      <c r="G31" s="41"/>
      <c r="H31" s="43"/>
      <c r="I31" s="41"/>
      <c r="J31" s="43"/>
      <c r="K31" s="41"/>
      <c r="L31" s="43"/>
      <c r="M31" s="41"/>
      <c r="N31" s="43"/>
      <c r="O31" s="41"/>
      <c r="P31" s="43"/>
      <c r="Q31" s="41"/>
      <c r="R31" s="43"/>
      <c r="S31" s="41"/>
      <c r="T31" s="43"/>
      <c r="U31" s="41"/>
      <c r="V31" s="43"/>
      <c r="W31" s="41"/>
      <c r="X31" s="43"/>
      <c r="Y31" s="41"/>
      <c r="Z31" s="43"/>
      <c r="AA31" s="41"/>
      <c r="AB31" s="43"/>
      <c r="AC31" s="41"/>
      <c r="AD31" s="43"/>
      <c r="AE31" s="41"/>
      <c r="AF31" s="43"/>
      <c r="AG31" s="41"/>
      <c r="AH31" s="43"/>
      <c r="AI31" s="41"/>
      <c r="AJ31" s="43"/>
      <c r="AK31" s="41"/>
      <c r="AL31" s="43"/>
      <c r="AM31" s="41"/>
      <c r="AN31" s="43"/>
      <c r="AO31" s="41"/>
      <c r="AP31" s="43"/>
      <c r="AQ31" s="41"/>
      <c r="AR31" s="43"/>
      <c r="AS31" s="41"/>
      <c r="AT31" s="43"/>
      <c r="AU31" s="41"/>
      <c r="AV31" s="43"/>
      <c r="AW31" s="41"/>
      <c r="AX31" s="43"/>
      <c r="AY31" s="41"/>
      <c r="AZ31" s="43"/>
      <c r="BA31" s="41"/>
      <c r="BB31" s="43"/>
      <c r="BC31" s="150" t="str">
        <f t="shared" si="5"/>
        <v xml:space="preserve">Ghaitsya Ataya Haura Riedy menunjukkan pemahaman dalam </v>
      </c>
      <c r="BD31" s="150" t="str">
        <f t="shared" si="6"/>
        <v xml:space="preserve">Ghaitsya Ataya Haura Riedy membutuhkan bimbingan dalam </v>
      </c>
      <c r="BE31" s="35"/>
      <c r="BF31" s="44"/>
      <c r="BG31" s="44">
        <f t="shared" si="7"/>
        <v>0</v>
      </c>
      <c r="BH31" s="44">
        <f t="shared" si="8"/>
        <v>0</v>
      </c>
      <c r="BI31" s="44">
        <f t="shared" si="9"/>
        <v>0</v>
      </c>
      <c r="BJ31" s="44">
        <f t="shared" si="10"/>
        <v>0</v>
      </c>
      <c r="BK31" s="44">
        <f t="shared" si="11"/>
        <v>0</v>
      </c>
      <c r="BL31" s="44">
        <f t="shared" si="12"/>
        <v>0</v>
      </c>
      <c r="BM31" s="44">
        <f t="shared" si="13"/>
        <v>0</v>
      </c>
      <c r="BN31" s="44">
        <f t="shared" si="14"/>
        <v>0</v>
      </c>
      <c r="BO31" s="44">
        <f t="shared" si="15"/>
        <v>0</v>
      </c>
      <c r="BP31" s="44">
        <f t="shared" si="16"/>
        <v>0</v>
      </c>
      <c r="BQ31" s="44">
        <f t="shared" si="17"/>
        <v>0</v>
      </c>
      <c r="BR31" s="44">
        <f t="shared" si="18"/>
        <v>0</v>
      </c>
      <c r="BS31" s="44">
        <f t="shared" si="19"/>
        <v>0</v>
      </c>
      <c r="BT31" s="44">
        <f t="shared" si="20"/>
        <v>0</v>
      </c>
      <c r="BU31" s="44">
        <f t="shared" si="21"/>
        <v>0</v>
      </c>
      <c r="BV31" s="44">
        <f t="shared" si="22"/>
        <v>0</v>
      </c>
      <c r="BW31" s="44">
        <f t="shared" si="23"/>
        <v>0</v>
      </c>
      <c r="BX31" s="44">
        <f t="shared" si="24"/>
        <v>0</v>
      </c>
      <c r="BY31" s="44">
        <f t="shared" si="25"/>
        <v>0</v>
      </c>
      <c r="BZ31" s="44">
        <f t="shared" si="26"/>
        <v>0</v>
      </c>
      <c r="CA31" s="44">
        <f t="shared" si="27"/>
        <v>0</v>
      </c>
      <c r="CB31" s="44">
        <f t="shared" si="28"/>
        <v>0</v>
      </c>
      <c r="CC31" s="44">
        <f t="shared" si="29"/>
        <v>0</v>
      </c>
      <c r="CD31" s="44">
        <f t="shared" si="30"/>
        <v>0</v>
      </c>
      <c r="CE31" s="44">
        <f t="shared" si="31"/>
        <v>0</v>
      </c>
      <c r="CF31" s="44"/>
      <c r="CG31" s="44">
        <f t="shared" si="32"/>
        <v>0</v>
      </c>
      <c r="CH31" s="44">
        <f t="shared" si="33"/>
        <v>0</v>
      </c>
      <c r="CI31" s="44">
        <f t="shared" si="34"/>
        <v>0</v>
      </c>
      <c r="CJ31" s="44">
        <f t="shared" si="35"/>
        <v>0</v>
      </c>
      <c r="CK31" s="44">
        <f t="shared" si="36"/>
        <v>0</v>
      </c>
      <c r="CL31" s="44">
        <f t="shared" si="37"/>
        <v>0</v>
      </c>
      <c r="CM31" s="44">
        <f t="shared" si="38"/>
        <v>0</v>
      </c>
      <c r="CN31" s="44">
        <f t="shared" si="39"/>
        <v>0</v>
      </c>
      <c r="CO31" s="44">
        <f t="shared" si="40"/>
        <v>0</v>
      </c>
      <c r="CP31" s="44">
        <f t="shared" si="41"/>
        <v>0</v>
      </c>
      <c r="CQ31" s="44">
        <f t="shared" si="42"/>
        <v>0</v>
      </c>
      <c r="CR31" s="44">
        <f t="shared" si="43"/>
        <v>0</v>
      </c>
      <c r="CS31" s="44">
        <f t="shared" si="44"/>
        <v>0</v>
      </c>
      <c r="CT31" s="44">
        <f t="shared" si="45"/>
        <v>0</v>
      </c>
      <c r="CU31" s="44">
        <f t="shared" si="46"/>
        <v>0</v>
      </c>
      <c r="CV31" s="44">
        <f t="shared" si="47"/>
        <v>0</v>
      </c>
      <c r="CW31" s="44">
        <f t="shared" si="48"/>
        <v>0</v>
      </c>
      <c r="CX31" s="44">
        <f t="shared" si="49"/>
        <v>0</v>
      </c>
      <c r="CY31" s="44">
        <f t="shared" si="50"/>
        <v>0</v>
      </c>
      <c r="CZ31" s="44">
        <f t="shared" si="51"/>
        <v>0</v>
      </c>
      <c r="DA31" s="44">
        <f t="shared" si="52"/>
        <v>0</v>
      </c>
      <c r="DB31" s="44">
        <f t="shared" si="53"/>
        <v>0</v>
      </c>
      <c r="DC31" s="44">
        <f t="shared" si="54"/>
        <v>0</v>
      </c>
      <c r="DD31" s="44">
        <f t="shared" si="55"/>
        <v>0</v>
      </c>
      <c r="DE31" s="44">
        <f t="shared" si="56"/>
        <v>0</v>
      </c>
      <c r="DF31" s="44"/>
      <c r="DG31" s="44" t="str">
        <f t="shared" si="57"/>
        <v/>
      </c>
      <c r="DH31" s="44" t="str">
        <f t="shared" si="57"/>
        <v/>
      </c>
      <c r="DI31" s="44" t="str">
        <f t="shared" si="57"/>
        <v/>
      </c>
      <c r="DJ31" s="44" t="str">
        <f t="shared" si="57"/>
        <v/>
      </c>
      <c r="DK31" s="44" t="str">
        <f t="shared" si="57"/>
        <v/>
      </c>
      <c r="DL31" s="44" t="str">
        <f t="shared" si="57"/>
        <v/>
      </c>
      <c r="DM31" s="44" t="str">
        <f t="shared" si="57"/>
        <v/>
      </c>
      <c r="DN31" s="44" t="str">
        <f t="shared" si="57"/>
        <v/>
      </c>
      <c r="DO31" s="44" t="str">
        <f t="shared" si="57"/>
        <v/>
      </c>
      <c r="DP31" s="44" t="str">
        <f t="shared" si="57"/>
        <v/>
      </c>
      <c r="DQ31" s="44" t="str">
        <f t="shared" si="57"/>
        <v/>
      </c>
      <c r="DR31" s="44" t="str">
        <f t="shared" si="57"/>
        <v/>
      </c>
      <c r="DS31" s="44" t="str">
        <f t="shared" si="57"/>
        <v/>
      </c>
      <c r="DT31" s="44" t="str">
        <f t="shared" si="57"/>
        <v/>
      </c>
      <c r="DU31" s="44" t="str">
        <f t="shared" si="57"/>
        <v/>
      </c>
      <c r="DV31" s="44" t="str">
        <f t="shared" si="57"/>
        <v/>
      </c>
      <c r="DW31" s="44" t="str">
        <f t="shared" si="2"/>
        <v/>
      </c>
      <c r="DX31" s="44" t="str">
        <f t="shared" si="2"/>
        <v/>
      </c>
      <c r="DY31" s="44" t="str">
        <f t="shared" si="2"/>
        <v/>
      </c>
      <c r="DZ31" s="44" t="str">
        <f t="shared" si="2"/>
        <v/>
      </c>
      <c r="EA31" s="44" t="str">
        <f t="shared" si="2"/>
        <v/>
      </c>
      <c r="EB31" s="44" t="str">
        <f t="shared" si="2"/>
        <v/>
      </c>
      <c r="EC31" s="44" t="str">
        <f t="shared" si="2"/>
        <v/>
      </c>
      <c r="ED31" s="44" t="str">
        <f t="shared" si="2"/>
        <v/>
      </c>
      <c r="EE31" s="44" t="str">
        <f t="shared" si="2"/>
        <v/>
      </c>
      <c r="EF31" s="44"/>
      <c r="EG31" s="44" t="str">
        <f t="shared" si="58"/>
        <v/>
      </c>
      <c r="EH31" s="44" t="str">
        <f t="shared" si="58"/>
        <v/>
      </c>
      <c r="EI31" s="44" t="str">
        <f t="shared" si="58"/>
        <v/>
      </c>
      <c r="EJ31" s="44" t="str">
        <f t="shared" si="58"/>
        <v/>
      </c>
      <c r="EK31" s="44" t="str">
        <f t="shared" si="58"/>
        <v/>
      </c>
      <c r="EL31" s="44" t="str">
        <f t="shared" si="58"/>
        <v/>
      </c>
      <c r="EM31" s="44" t="str">
        <f t="shared" si="58"/>
        <v/>
      </c>
      <c r="EN31" s="44" t="str">
        <f t="shared" si="58"/>
        <v/>
      </c>
      <c r="EO31" s="44" t="str">
        <f t="shared" si="58"/>
        <v/>
      </c>
      <c r="EP31" s="44" t="str">
        <f t="shared" si="58"/>
        <v/>
      </c>
      <c r="EQ31" s="44" t="str">
        <f t="shared" si="58"/>
        <v/>
      </c>
      <c r="ER31" s="44" t="str">
        <f t="shared" si="58"/>
        <v/>
      </c>
      <c r="ES31" s="44" t="str">
        <f t="shared" si="58"/>
        <v/>
      </c>
      <c r="ET31" s="44" t="str">
        <f t="shared" si="58"/>
        <v/>
      </c>
      <c r="EU31" s="44" t="str">
        <f t="shared" si="58"/>
        <v/>
      </c>
      <c r="EV31" s="44" t="str">
        <f t="shared" si="58"/>
        <v/>
      </c>
      <c r="EW31" s="44" t="str">
        <f t="shared" si="4"/>
        <v/>
      </c>
      <c r="EX31" s="44" t="str">
        <f t="shared" si="4"/>
        <v/>
      </c>
      <c r="EY31" s="44" t="str">
        <f t="shared" si="4"/>
        <v/>
      </c>
      <c r="EZ31" s="44" t="str">
        <f t="shared" si="4"/>
        <v/>
      </c>
      <c r="FA31" s="44" t="str">
        <f t="shared" si="4"/>
        <v/>
      </c>
      <c r="FB31" s="44" t="str">
        <f t="shared" si="4"/>
        <v/>
      </c>
      <c r="FC31" s="44" t="str">
        <f t="shared" si="4"/>
        <v/>
      </c>
      <c r="FD31" s="44" t="str">
        <f t="shared" si="4"/>
        <v/>
      </c>
      <c r="FE31" s="44" t="str">
        <f t="shared" si="4"/>
        <v/>
      </c>
      <c r="FF31" s="44"/>
      <c r="FG31" s="44" t="str">
        <f t="shared" si="59"/>
        <v xml:space="preserve">Ghaitsya Ataya Haura Riedy menunjukkan pemahaman dalam </v>
      </c>
      <c r="FH31" s="44"/>
      <c r="FI31" s="44"/>
      <c r="FJ31" s="44" t="str">
        <f t="shared" si="60"/>
        <v xml:space="preserve">Ghaitsya Ataya Haura Riedy membutuhkan bimbingan dalam </v>
      </c>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row>
    <row r="32" spans="1:195" ht="27.6" x14ac:dyDescent="0.25">
      <c r="A32" s="35"/>
      <c r="B32" s="38"/>
      <c r="C32" s="37">
        <v>16</v>
      </c>
      <c r="D32" s="39" t="str">
        <f>'DATA SISWA'!F25</f>
        <v>Muhammad Hamdani. D</v>
      </c>
      <c r="E32" s="41"/>
      <c r="F32" s="43"/>
      <c r="G32" s="41"/>
      <c r="H32" s="43"/>
      <c r="I32" s="41"/>
      <c r="J32" s="43"/>
      <c r="K32" s="41"/>
      <c r="L32" s="43"/>
      <c r="M32" s="41"/>
      <c r="N32" s="43"/>
      <c r="O32" s="41"/>
      <c r="P32" s="43"/>
      <c r="Q32" s="41"/>
      <c r="R32" s="43"/>
      <c r="S32" s="41"/>
      <c r="T32" s="43"/>
      <c r="U32" s="41"/>
      <c r="V32" s="43"/>
      <c r="W32" s="41"/>
      <c r="X32" s="43"/>
      <c r="Y32" s="41"/>
      <c r="Z32" s="43"/>
      <c r="AA32" s="41"/>
      <c r="AB32" s="43"/>
      <c r="AC32" s="41"/>
      <c r="AD32" s="43"/>
      <c r="AE32" s="41"/>
      <c r="AF32" s="43"/>
      <c r="AG32" s="41"/>
      <c r="AH32" s="43"/>
      <c r="AI32" s="41"/>
      <c r="AJ32" s="43"/>
      <c r="AK32" s="41"/>
      <c r="AL32" s="43"/>
      <c r="AM32" s="41"/>
      <c r="AN32" s="43"/>
      <c r="AO32" s="41"/>
      <c r="AP32" s="43"/>
      <c r="AQ32" s="41"/>
      <c r="AR32" s="43"/>
      <c r="AS32" s="41"/>
      <c r="AT32" s="43"/>
      <c r="AU32" s="41"/>
      <c r="AV32" s="43"/>
      <c r="AW32" s="41"/>
      <c r="AX32" s="43"/>
      <c r="AY32" s="41"/>
      <c r="AZ32" s="43"/>
      <c r="BA32" s="41"/>
      <c r="BB32" s="43"/>
      <c r="BC32" s="150" t="str">
        <f t="shared" si="5"/>
        <v xml:space="preserve">Muhammad Hamdani. D menunjukkan pemahaman dalam </v>
      </c>
      <c r="BD32" s="150" t="str">
        <f t="shared" si="6"/>
        <v xml:space="preserve">Muhammad Hamdani. D membutuhkan bimbingan dalam </v>
      </c>
      <c r="BE32" s="35"/>
      <c r="BF32" s="44"/>
      <c r="BG32" s="44">
        <f t="shared" si="7"/>
        <v>0</v>
      </c>
      <c r="BH32" s="44">
        <f t="shared" si="8"/>
        <v>0</v>
      </c>
      <c r="BI32" s="44">
        <f t="shared" si="9"/>
        <v>0</v>
      </c>
      <c r="BJ32" s="44">
        <f t="shared" si="10"/>
        <v>0</v>
      </c>
      <c r="BK32" s="44">
        <f t="shared" si="11"/>
        <v>0</v>
      </c>
      <c r="BL32" s="44">
        <f t="shared" si="12"/>
        <v>0</v>
      </c>
      <c r="BM32" s="44">
        <f t="shared" si="13"/>
        <v>0</v>
      </c>
      <c r="BN32" s="44">
        <f t="shared" si="14"/>
        <v>0</v>
      </c>
      <c r="BO32" s="44">
        <f t="shared" si="15"/>
        <v>0</v>
      </c>
      <c r="BP32" s="44">
        <f t="shared" si="16"/>
        <v>0</v>
      </c>
      <c r="BQ32" s="44">
        <f t="shared" si="17"/>
        <v>0</v>
      </c>
      <c r="BR32" s="44">
        <f t="shared" si="18"/>
        <v>0</v>
      </c>
      <c r="BS32" s="44">
        <f t="shared" si="19"/>
        <v>0</v>
      </c>
      <c r="BT32" s="44">
        <f t="shared" si="20"/>
        <v>0</v>
      </c>
      <c r="BU32" s="44">
        <f t="shared" si="21"/>
        <v>0</v>
      </c>
      <c r="BV32" s="44">
        <f t="shared" si="22"/>
        <v>0</v>
      </c>
      <c r="BW32" s="44">
        <f t="shared" si="23"/>
        <v>0</v>
      </c>
      <c r="BX32" s="44">
        <f t="shared" si="24"/>
        <v>0</v>
      </c>
      <c r="BY32" s="44">
        <f t="shared" si="25"/>
        <v>0</v>
      </c>
      <c r="BZ32" s="44">
        <f t="shared" si="26"/>
        <v>0</v>
      </c>
      <c r="CA32" s="44">
        <f t="shared" si="27"/>
        <v>0</v>
      </c>
      <c r="CB32" s="44">
        <f t="shared" si="28"/>
        <v>0</v>
      </c>
      <c r="CC32" s="44">
        <f t="shared" si="29"/>
        <v>0</v>
      </c>
      <c r="CD32" s="44">
        <f t="shared" si="30"/>
        <v>0</v>
      </c>
      <c r="CE32" s="44">
        <f t="shared" si="31"/>
        <v>0</v>
      </c>
      <c r="CF32" s="44"/>
      <c r="CG32" s="44">
        <f t="shared" si="32"/>
        <v>0</v>
      </c>
      <c r="CH32" s="44">
        <f t="shared" si="33"/>
        <v>0</v>
      </c>
      <c r="CI32" s="44">
        <f t="shared" si="34"/>
        <v>0</v>
      </c>
      <c r="CJ32" s="44">
        <f t="shared" si="35"/>
        <v>0</v>
      </c>
      <c r="CK32" s="44">
        <f t="shared" si="36"/>
        <v>0</v>
      </c>
      <c r="CL32" s="44">
        <f t="shared" si="37"/>
        <v>0</v>
      </c>
      <c r="CM32" s="44">
        <f t="shared" si="38"/>
        <v>0</v>
      </c>
      <c r="CN32" s="44">
        <f t="shared" si="39"/>
        <v>0</v>
      </c>
      <c r="CO32" s="44">
        <f t="shared" si="40"/>
        <v>0</v>
      </c>
      <c r="CP32" s="44">
        <f t="shared" si="41"/>
        <v>0</v>
      </c>
      <c r="CQ32" s="44">
        <f t="shared" si="42"/>
        <v>0</v>
      </c>
      <c r="CR32" s="44">
        <f t="shared" si="43"/>
        <v>0</v>
      </c>
      <c r="CS32" s="44">
        <f t="shared" si="44"/>
        <v>0</v>
      </c>
      <c r="CT32" s="44">
        <f t="shared" si="45"/>
        <v>0</v>
      </c>
      <c r="CU32" s="44">
        <f t="shared" si="46"/>
        <v>0</v>
      </c>
      <c r="CV32" s="44">
        <f t="shared" si="47"/>
        <v>0</v>
      </c>
      <c r="CW32" s="44">
        <f t="shared" si="48"/>
        <v>0</v>
      </c>
      <c r="CX32" s="44">
        <f t="shared" si="49"/>
        <v>0</v>
      </c>
      <c r="CY32" s="44">
        <f t="shared" si="50"/>
        <v>0</v>
      </c>
      <c r="CZ32" s="44">
        <f t="shared" si="51"/>
        <v>0</v>
      </c>
      <c r="DA32" s="44">
        <f t="shared" si="52"/>
        <v>0</v>
      </c>
      <c r="DB32" s="44">
        <f t="shared" si="53"/>
        <v>0</v>
      </c>
      <c r="DC32" s="44">
        <f t="shared" si="54"/>
        <v>0</v>
      </c>
      <c r="DD32" s="44">
        <f t="shared" si="55"/>
        <v>0</v>
      </c>
      <c r="DE32" s="44">
        <f t="shared" si="56"/>
        <v>0</v>
      </c>
      <c r="DF32" s="44"/>
      <c r="DG32" s="44" t="str">
        <f t="shared" si="57"/>
        <v/>
      </c>
      <c r="DH32" s="44" t="str">
        <f t="shared" si="57"/>
        <v/>
      </c>
      <c r="DI32" s="44" t="str">
        <f t="shared" si="57"/>
        <v/>
      </c>
      <c r="DJ32" s="44" t="str">
        <f t="shared" si="57"/>
        <v/>
      </c>
      <c r="DK32" s="44" t="str">
        <f t="shared" si="57"/>
        <v/>
      </c>
      <c r="DL32" s="44" t="str">
        <f t="shared" si="57"/>
        <v/>
      </c>
      <c r="DM32" s="44" t="str">
        <f t="shared" si="57"/>
        <v/>
      </c>
      <c r="DN32" s="44" t="str">
        <f t="shared" si="57"/>
        <v/>
      </c>
      <c r="DO32" s="44" t="str">
        <f t="shared" si="57"/>
        <v/>
      </c>
      <c r="DP32" s="44" t="str">
        <f t="shared" si="57"/>
        <v/>
      </c>
      <c r="DQ32" s="44" t="str">
        <f t="shared" si="57"/>
        <v/>
      </c>
      <c r="DR32" s="44" t="str">
        <f t="shared" si="57"/>
        <v/>
      </c>
      <c r="DS32" s="44" t="str">
        <f t="shared" si="57"/>
        <v/>
      </c>
      <c r="DT32" s="44" t="str">
        <f t="shared" si="57"/>
        <v/>
      </c>
      <c r="DU32" s="44" t="str">
        <f t="shared" si="57"/>
        <v/>
      </c>
      <c r="DV32" s="44" t="str">
        <f t="shared" si="57"/>
        <v/>
      </c>
      <c r="DW32" s="44" t="str">
        <f t="shared" si="2"/>
        <v/>
      </c>
      <c r="DX32" s="44" t="str">
        <f t="shared" si="2"/>
        <v/>
      </c>
      <c r="DY32" s="44" t="str">
        <f t="shared" si="2"/>
        <v/>
      </c>
      <c r="DZ32" s="44" t="str">
        <f t="shared" si="2"/>
        <v/>
      </c>
      <c r="EA32" s="44" t="str">
        <f t="shared" si="2"/>
        <v/>
      </c>
      <c r="EB32" s="44" t="str">
        <f t="shared" si="2"/>
        <v/>
      </c>
      <c r="EC32" s="44" t="str">
        <f t="shared" si="2"/>
        <v/>
      </c>
      <c r="ED32" s="44" t="str">
        <f t="shared" si="2"/>
        <v/>
      </c>
      <c r="EE32" s="44" t="str">
        <f t="shared" si="2"/>
        <v/>
      </c>
      <c r="EF32" s="44"/>
      <c r="EG32" s="44" t="str">
        <f t="shared" si="58"/>
        <v/>
      </c>
      <c r="EH32" s="44" t="str">
        <f t="shared" si="58"/>
        <v/>
      </c>
      <c r="EI32" s="44" t="str">
        <f t="shared" si="58"/>
        <v/>
      </c>
      <c r="EJ32" s="44" t="str">
        <f t="shared" si="58"/>
        <v/>
      </c>
      <c r="EK32" s="44" t="str">
        <f t="shared" si="58"/>
        <v/>
      </c>
      <c r="EL32" s="44" t="str">
        <f t="shared" si="58"/>
        <v/>
      </c>
      <c r="EM32" s="44" t="str">
        <f t="shared" si="58"/>
        <v/>
      </c>
      <c r="EN32" s="44" t="str">
        <f t="shared" si="58"/>
        <v/>
      </c>
      <c r="EO32" s="44" t="str">
        <f t="shared" si="58"/>
        <v/>
      </c>
      <c r="EP32" s="44" t="str">
        <f t="shared" si="58"/>
        <v/>
      </c>
      <c r="EQ32" s="44" t="str">
        <f t="shared" si="58"/>
        <v/>
      </c>
      <c r="ER32" s="44" t="str">
        <f t="shared" si="58"/>
        <v/>
      </c>
      <c r="ES32" s="44" t="str">
        <f t="shared" si="58"/>
        <v/>
      </c>
      <c r="ET32" s="44" t="str">
        <f t="shared" si="58"/>
        <v/>
      </c>
      <c r="EU32" s="44" t="str">
        <f t="shared" si="58"/>
        <v/>
      </c>
      <c r="EV32" s="44" t="str">
        <f t="shared" si="58"/>
        <v/>
      </c>
      <c r="EW32" s="44" t="str">
        <f t="shared" si="4"/>
        <v/>
      </c>
      <c r="EX32" s="44" t="str">
        <f t="shared" si="4"/>
        <v/>
      </c>
      <c r="EY32" s="44" t="str">
        <f t="shared" si="4"/>
        <v/>
      </c>
      <c r="EZ32" s="44" t="str">
        <f t="shared" si="4"/>
        <v/>
      </c>
      <c r="FA32" s="44" t="str">
        <f t="shared" si="4"/>
        <v/>
      </c>
      <c r="FB32" s="44" t="str">
        <f t="shared" si="4"/>
        <v/>
      </c>
      <c r="FC32" s="44" t="str">
        <f t="shared" si="4"/>
        <v/>
      </c>
      <c r="FD32" s="44" t="str">
        <f t="shared" si="4"/>
        <v/>
      </c>
      <c r="FE32" s="44" t="str">
        <f t="shared" si="4"/>
        <v/>
      </c>
      <c r="FF32" s="44"/>
      <c r="FG32" s="44" t="str">
        <f t="shared" si="59"/>
        <v xml:space="preserve">Muhammad Hamdani. D menunjukkan pemahaman dalam </v>
      </c>
      <c r="FH32" s="44"/>
      <c r="FI32" s="44"/>
      <c r="FJ32" s="44" t="str">
        <f t="shared" si="60"/>
        <v xml:space="preserve">Muhammad Hamdani. D membutuhkan bimbingan dalam </v>
      </c>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row>
    <row r="33" spans="1:195" ht="27.6" x14ac:dyDescent="0.25">
      <c r="A33" s="35"/>
      <c r="B33" s="38"/>
      <c r="C33" s="37">
        <v>17</v>
      </c>
      <c r="D33" s="39" t="str">
        <f>'DATA SISWA'!F26</f>
        <v>Muhammad Rasyid</v>
      </c>
      <c r="E33" s="41"/>
      <c r="F33" s="43"/>
      <c r="G33" s="41"/>
      <c r="H33" s="43"/>
      <c r="I33" s="41"/>
      <c r="J33" s="43"/>
      <c r="K33" s="41"/>
      <c r="L33" s="43"/>
      <c r="M33" s="41"/>
      <c r="N33" s="43"/>
      <c r="O33" s="41"/>
      <c r="P33" s="43"/>
      <c r="Q33" s="41"/>
      <c r="R33" s="43"/>
      <c r="S33" s="41"/>
      <c r="T33" s="43"/>
      <c r="U33" s="41"/>
      <c r="V33" s="43"/>
      <c r="W33" s="41"/>
      <c r="X33" s="43"/>
      <c r="Y33" s="41"/>
      <c r="Z33" s="43"/>
      <c r="AA33" s="41"/>
      <c r="AB33" s="43"/>
      <c r="AC33" s="41"/>
      <c r="AD33" s="43"/>
      <c r="AE33" s="41"/>
      <c r="AF33" s="43"/>
      <c r="AG33" s="41"/>
      <c r="AH33" s="43"/>
      <c r="AI33" s="41"/>
      <c r="AJ33" s="43"/>
      <c r="AK33" s="41"/>
      <c r="AL33" s="43"/>
      <c r="AM33" s="41"/>
      <c r="AN33" s="43"/>
      <c r="AO33" s="41"/>
      <c r="AP33" s="43"/>
      <c r="AQ33" s="41"/>
      <c r="AR33" s="43"/>
      <c r="AS33" s="41"/>
      <c r="AT33" s="43"/>
      <c r="AU33" s="41"/>
      <c r="AV33" s="43"/>
      <c r="AW33" s="41"/>
      <c r="AX33" s="43"/>
      <c r="AY33" s="41"/>
      <c r="AZ33" s="43"/>
      <c r="BA33" s="41"/>
      <c r="BB33" s="43"/>
      <c r="BC33" s="150" t="str">
        <f t="shared" si="5"/>
        <v xml:space="preserve">Muhammad Rasyid menunjukkan pemahaman dalam </v>
      </c>
      <c r="BD33" s="150" t="str">
        <f t="shared" si="6"/>
        <v xml:space="preserve">Muhammad Rasyid membutuhkan bimbingan dalam </v>
      </c>
      <c r="BE33" s="35"/>
      <c r="BF33" s="44"/>
      <c r="BG33" s="44">
        <f t="shared" si="7"/>
        <v>0</v>
      </c>
      <c r="BH33" s="44">
        <f t="shared" si="8"/>
        <v>0</v>
      </c>
      <c r="BI33" s="44">
        <f t="shared" si="9"/>
        <v>0</v>
      </c>
      <c r="BJ33" s="44">
        <f t="shared" si="10"/>
        <v>0</v>
      </c>
      <c r="BK33" s="44">
        <f t="shared" si="11"/>
        <v>0</v>
      </c>
      <c r="BL33" s="44">
        <f t="shared" si="12"/>
        <v>0</v>
      </c>
      <c r="BM33" s="44">
        <f t="shared" si="13"/>
        <v>0</v>
      </c>
      <c r="BN33" s="44">
        <f t="shared" si="14"/>
        <v>0</v>
      </c>
      <c r="BO33" s="44">
        <f t="shared" si="15"/>
        <v>0</v>
      </c>
      <c r="BP33" s="44">
        <f t="shared" si="16"/>
        <v>0</v>
      </c>
      <c r="BQ33" s="44">
        <f t="shared" si="17"/>
        <v>0</v>
      </c>
      <c r="BR33" s="44">
        <f t="shared" si="18"/>
        <v>0</v>
      </c>
      <c r="BS33" s="44">
        <f t="shared" si="19"/>
        <v>0</v>
      </c>
      <c r="BT33" s="44">
        <f t="shared" si="20"/>
        <v>0</v>
      </c>
      <c r="BU33" s="44">
        <f t="shared" si="21"/>
        <v>0</v>
      </c>
      <c r="BV33" s="44">
        <f t="shared" si="22"/>
        <v>0</v>
      </c>
      <c r="BW33" s="44">
        <f t="shared" si="23"/>
        <v>0</v>
      </c>
      <c r="BX33" s="44">
        <f t="shared" si="24"/>
        <v>0</v>
      </c>
      <c r="BY33" s="44">
        <f t="shared" si="25"/>
        <v>0</v>
      </c>
      <c r="BZ33" s="44">
        <f t="shared" si="26"/>
        <v>0</v>
      </c>
      <c r="CA33" s="44">
        <f t="shared" si="27"/>
        <v>0</v>
      </c>
      <c r="CB33" s="44">
        <f t="shared" si="28"/>
        <v>0</v>
      </c>
      <c r="CC33" s="44">
        <f t="shared" si="29"/>
        <v>0</v>
      </c>
      <c r="CD33" s="44">
        <f t="shared" si="30"/>
        <v>0</v>
      </c>
      <c r="CE33" s="44">
        <f t="shared" si="31"/>
        <v>0</v>
      </c>
      <c r="CF33" s="44"/>
      <c r="CG33" s="44">
        <f t="shared" si="32"/>
        <v>0</v>
      </c>
      <c r="CH33" s="44">
        <f t="shared" si="33"/>
        <v>0</v>
      </c>
      <c r="CI33" s="44">
        <f t="shared" si="34"/>
        <v>0</v>
      </c>
      <c r="CJ33" s="44">
        <f t="shared" si="35"/>
        <v>0</v>
      </c>
      <c r="CK33" s="44">
        <f t="shared" si="36"/>
        <v>0</v>
      </c>
      <c r="CL33" s="44">
        <f t="shared" si="37"/>
        <v>0</v>
      </c>
      <c r="CM33" s="44">
        <f t="shared" si="38"/>
        <v>0</v>
      </c>
      <c r="CN33" s="44">
        <f t="shared" si="39"/>
        <v>0</v>
      </c>
      <c r="CO33" s="44">
        <f t="shared" si="40"/>
        <v>0</v>
      </c>
      <c r="CP33" s="44">
        <f t="shared" si="41"/>
        <v>0</v>
      </c>
      <c r="CQ33" s="44">
        <f t="shared" si="42"/>
        <v>0</v>
      </c>
      <c r="CR33" s="44">
        <f t="shared" si="43"/>
        <v>0</v>
      </c>
      <c r="CS33" s="44">
        <f t="shared" si="44"/>
        <v>0</v>
      </c>
      <c r="CT33" s="44">
        <f t="shared" si="45"/>
        <v>0</v>
      </c>
      <c r="CU33" s="44">
        <f t="shared" si="46"/>
        <v>0</v>
      </c>
      <c r="CV33" s="44">
        <f t="shared" si="47"/>
        <v>0</v>
      </c>
      <c r="CW33" s="44">
        <f t="shared" si="48"/>
        <v>0</v>
      </c>
      <c r="CX33" s="44">
        <f t="shared" si="49"/>
        <v>0</v>
      </c>
      <c r="CY33" s="44">
        <f t="shared" si="50"/>
        <v>0</v>
      </c>
      <c r="CZ33" s="44">
        <f t="shared" si="51"/>
        <v>0</v>
      </c>
      <c r="DA33" s="44">
        <f t="shared" si="52"/>
        <v>0</v>
      </c>
      <c r="DB33" s="44">
        <f t="shared" si="53"/>
        <v>0</v>
      </c>
      <c r="DC33" s="44">
        <f t="shared" si="54"/>
        <v>0</v>
      </c>
      <c r="DD33" s="44">
        <f t="shared" si="55"/>
        <v>0</v>
      </c>
      <c r="DE33" s="44">
        <f t="shared" si="56"/>
        <v>0</v>
      </c>
      <c r="DF33" s="44"/>
      <c r="DG33" s="44" t="str">
        <f t="shared" si="57"/>
        <v/>
      </c>
      <c r="DH33" s="44" t="str">
        <f t="shared" si="57"/>
        <v/>
      </c>
      <c r="DI33" s="44" t="str">
        <f t="shared" si="57"/>
        <v/>
      </c>
      <c r="DJ33" s="44" t="str">
        <f t="shared" si="57"/>
        <v/>
      </c>
      <c r="DK33" s="44" t="str">
        <f t="shared" si="57"/>
        <v/>
      </c>
      <c r="DL33" s="44" t="str">
        <f t="shared" si="57"/>
        <v/>
      </c>
      <c r="DM33" s="44" t="str">
        <f t="shared" si="57"/>
        <v/>
      </c>
      <c r="DN33" s="44" t="str">
        <f t="shared" si="57"/>
        <v/>
      </c>
      <c r="DO33" s="44" t="str">
        <f t="shared" si="57"/>
        <v/>
      </c>
      <c r="DP33" s="44" t="str">
        <f t="shared" si="57"/>
        <v/>
      </c>
      <c r="DQ33" s="44" t="str">
        <f t="shared" si="57"/>
        <v/>
      </c>
      <c r="DR33" s="44" t="str">
        <f t="shared" si="57"/>
        <v/>
      </c>
      <c r="DS33" s="44" t="str">
        <f t="shared" si="57"/>
        <v/>
      </c>
      <c r="DT33" s="44" t="str">
        <f t="shared" si="57"/>
        <v/>
      </c>
      <c r="DU33" s="44" t="str">
        <f t="shared" si="57"/>
        <v/>
      </c>
      <c r="DV33" s="44" t="str">
        <f t="shared" si="57"/>
        <v/>
      </c>
      <c r="DW33" s="44" t="str">
        <f t="shared" ref="DW33:EE56" si="61">IF(AND(BW33=1,CW33=1),DW$15&amp;", ","")</f>
        <v/>
      </c>
      <c r="DX33" s="44" t="str">
        <f t="shared" si="61"/>
        <v/>
      </c>
      <c r="DY33" s="44" t="str">
        <f t="shared" si="61"/>
        <v/>
      </c>
      <c r="DZ33" s="44" t="str">
        <f t="shared" si="61"/>
        <v/>
      </c>
      <c r="EA33" s="44" t="str">
        <f t="shared" si="61"/>
        <v/>
      </c>
      <c r="EB33" s="44" t="str">
        <f t="shared" si="61"/>
        <v/>
      </c>
      <c r="EC33" s="44" t="str">
        <f t="shared" si="61"/>
        <v/>
      </c>
      <c r="ED33" s="44" t="str">
        <f t="shared" si="61"/>
        <v/>
      </c>
      <c r="EE33" s="44" t="str">
        <f t="shared" si="61"/>
        <v/>
      </c>
      <c r="EF33" s="44"/>
      <c r="EG33" s="44" t="str">
        <f t="shared" si="58"/>
        <v/>
      </c>
      <c r="EH33" s="44" t="str">
        <f t="shared" si="58"/>
        <v/>
      </c>
      <c r="EI33" s="44" t="str">
        <f t="shared" si="58"/>
        <v/>
      </c>
      <c r="EJ33" s="44" t="str">
        <f t="shared" si="58"/>
        <v/>
      </c>
      <c r="EK33" s="44" t="str">
        <f t="shared" si="58"/>
        <v/>
      </c>
      <c r="EL33" s="44" t="str">
        <f t="shared" si="58"/>
        <v/>
      </c>
      <c r="EM33" s="44" t="str">
        <f t="shared" si="58"/>
        <v/>
      </c>
      <c r="EN33" s="44" t="str">
        <f t="shared" si="58"/>
        <v/>
      </c>
      <c r="EO33" s="44" t="str">
        <f t="shared" si="58"/>
        <v/>
      </c>
      <c r="EP33" s="44" t="str">
        <f t="shared" si="58"/>
        <v/>
      </c>
      <c r="EQ33" s="44" t="str">
        <f t="shared" si="58"/>
        <v/>
      </c>
      <c r="ER33" s="44" t="str">
        <f t="shared" si="58"/>
        <v/>
      </c>
      <c r="ES33" s="44" t="str">
        <f t="shared" si="58"/>
        <v/>
      </c>
      <c r="ET33" s="44" t="str">
        <f t="shared" si="58"/>
        <v/>
      </c>
      <c r="EU33" s="44" t="str">
        <f t="shared" si="58"/>
        <v/>
      </c>
      <c r="EV33" s="44" t="str">
        <f t="shared" si="58"/>
        <v/>
      </c>
      <c r="EW33" s="44" t="str">
        <f t="shared" ref="EW33:FE56" si="62">IF(AND(BW33=1,CW33=0),EW$15&amp;", ","")</f>
        <v/>
      </c>
      <c r="EX33" s="44" t="str">
        <f t="shared" si="62"/>
        <v/>
      </c>
      <c r="EY33" s="44" t="str">
        <f t="shared" si="62"/>
        <v/>
      </c>
      <c r="EZ33" s="44" t="str">
        <f t="shared" si="62"/>
        <v/>
      </c>
      <c r="FA33" s="44" t="str">
        <f t="shared" si="62"/>
        <v/>
      </c>
      <c r="FB33" s="44" t="str">
        <f t="shared" si="62"/>
        <v/>
      </c>
      <c r="FC33" s="44" t="str">
        <f t="shared" si="62"/>
        <v/>
      </c>
      <c r="FD33" s="44" t="str">
        <f t="shared" si="62"/>
        <v/>
      </c>
      <c r="FE33" s="44" t="str">
        <f t="shared" si="62"/>
        <v/>
      </c>
      <c r="FF33" s="44"/>
      <c r="FG33" s="44" t="str">
        <f t="shared" si="59"/>
        <v xml:space="preserve">Muhammad Rasyid menunjukkan pemahaman dalam </v>
      </c>
      <c r="FH33" s="44"/>
      <c r="FI33" s="44"/>
      <c r="FJ33" s="44" t="str">
        <f t="shared" si="60"/>
        <v xml:space="preserve">Muhammad Rasyid membutuhkan bimbingan dalam </v>
      </c>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row>
    <row r="34" spans="1:195" ht="27.6" x14ac:dyDescent="0.25">
      <c r="A34" s="35"/>
      <c r="B34" s="38"/>
      <c r="C34" s="37">
        <v>18</v>
      </c>
      <c r="D34" s="39" t="str">
        <f>'DATA SISWA'!F27</f>
        <v>Raja Arhavis Moralis Akbar</v>
      </c>
      <c r="E34" s="41"/>
      <c r="F34" s="43"/>
      <c r="G34" s="41"/>
      <c r="H34" s="43"/>
      <c r="I34" s="41"/>
      <c r="J34" s="43"/>
      <c r="K34" s="41"/>
      <c r="L34" s="43"/>
      <c r="M34" s="41"/>
      <c r="N34" s="43"/>
      <c r="O34" s="41"/>
      <c r="P34" s="43"/>
      <c r="Q34" s="41"/>
      <c r="R34" s="43"/>
      <c r="S34" s="41"/>
      <c r="T34" s="43"/>
      <c r="U34" s="41"/>
      <c r="V34" s="43"/>
      <c r="W34" s="41"/>
      <c r="X34" s="43"/>
      <c r="Y34" s="41"/>
      <c r="Z34" s="43"/>
      <c r="AA34" s="41"/>
      <c r="AB34" s="43"/>
      <c r="AC34" s="41"/>
      <c r="AD34" s="43"/>
      <c r="AE34" s="41"/>
      <c r="AF34" s="43"/>
      <c r="AG34" s="41"/>
      <c r="AH34" s="43"/>
      <c r="AI34" s="41"/>
      <c r="AJ34" s="43"/>
      <c r="AK34" s="41"/>
      <c r="AL34" s="43"/>
      <c r="AM34" s="41"/>
      <c r="AN34" s="43"/>
      <c r="AO34" s="41"/>
      <c r="AP34" s="43"/>
      <c r="AQ34" s="41"/>
      <c r="AR34" s="43"/>
      <c r="AS34" s="41"/>
      <c r="AT34" s="43"/>
      <c r="AU34" s="41"/>
      <c r="AV34" s="43"/>
      <c r="AW34" s="41"/>
      <c r="AX34" s="43"/>
      <c r="AY34" s="41"/>
      <c r="AZ34" s="43"/>
      <c r="BA34" s="41"/>
      <c r="BB34" s="43"/>
      <c r="BC34" s="150" t="str">
        <f t="shared" si="5"/>
        <v xml:space="preserve">Raja Arhavis Moralis Akbar menunjukkan pemahaman dalam </v>
      </c>
      <c r="BD34" s="150" t="str">
        <f t="shared" si="6"/>
        <v xml:space="preserve">Raja Arhavis Moralis Akbar membutuhkan bimbingan dalam </v>
      </c>
      <c r="BE34" s="35"/>
      <c r="BF34" s="44"/>
      <c r="BG34" s="44">
        <f t="shared" si="7"/>
        <v>0</v>
      </c>
      <c r="BH34" s="44">
        <f t="shared" si="8"/>
        <v>0</v>
      </c>
      <c r="BI34" s="44">
        <f t="shared" si="9"/>
        <v>0</v>
      </c>
      <c r="BJ34" s="44">
        <f t="shared" si="10"/>
        <v>0</v>
      </c>
      <c r="BK34" s="44">
        <f t="shared" si="11"/>
        <v>0</v>
      </c>
      <c r="BL34" s="44">
        <f t="shared" si="12"/>
        <v>0</v>
      </c>
      <c r="BM34" s="44">
        <f t="shared" si="13"/>
        <v>0</v>
      </c>
      <c r="BN34" s="44">
        <f t="shared" si="14"/>
        <v>0</v>
      </c>
      <c r="BO34" s="44">
        <f t="shared" si="15"/>
        <v>0</v>
      </c>
      <c r="BP34" s="44">
        <f t="shared" si="16"/>
        <v>0</v>
      </c>
      <c r="BQ34" s="44">
        <f t="shared" si="17"/>
        <v>0</v>
      </c>
      <c r="BR34" s="44">
        <f t="shared" si="18"/>
        <v>0</v>
      </c>
      <c r="BS34" s="44">
        <f t="shared" si="19"/>
        <v>0</v>
      </c>
      <c r="BT34" s="44">
        <f t="shared" si="20"/>
        <v>0</v>
      </c>
      <c r="BU34" s="44">
        <f t="shared" si="21"/>
        <v>0</v>
      </c>
      <c r="BV34" s="44">
        <f t="shared" si="22"/>
        <v>0</v>
      </c>
      <c r="BW34" s="44">
        <f t="shared" si="23"/>
        <v>0</v>
      </c>
      <c r="BX34" s="44">
        <f t="shared" si="24"/>
        <v>0</v>
      </c>
      <c r="BY34" s="44">
        <f t="shared" si="25"/>
        <v>0</v>
      </c>
      <c r="BZ34" s="44">
        <f t="shared" si="26"/>
        <v>0</v>
      </c>
      <c r="CA34" s="44">
        <f t="shared" si="27"/>
        <v>0</v>
      </c>
      <c r="CB34" s="44">
        <f t="shared" si="28"/>
        <v>0</v>
      </c>
      <c r="CC34" s="44">
        <f t="shared" si="29"/>
        <v>0</v>
      </c>
      <c r="CD34" s="44">
        <f t="shared" si="30"/>
        <v>0</v>
      </c>
      <c r="CE34" s="44">
        <f t="shared" si="31"/>
        <v>0</v>
      </c>
      <c r="CF34" s="44"/>
      <c r="CG34" s="44">
        <f t="shared" si="32"/>
        <v>0</v>
      </c>
      <c r="CH34" s="44">
        <f t="shared" si="33"/>
        <v>0</v>
      </c>
      <c r="CI34" s="44">
        <f t="shared" si="34"/>
        <v>0</v>
      </c>
      <c r="CJ34" s="44">
        <f t="shared" si="35"/>
        <v>0</v>
      </c>
      <c r="CK34" s="44">
        <f t="shared" si="36"/>
        <v>0</v>
      </c>
      <c r="CL34" s="44">
        <f t="shared" si="37"/>
        <v>0</v>
      </c>
      <c r="CM34" s="44">
        <f t="shared" si="38"/>
        <v>0</v>
      </c>
      <c r="CN34" s="44">
        <f t="shared" si="39"/>
        <v>0</v>
      </c>
      <c r="CO34" s="44">
        <f t="shared" si="40"/>
        <v>0</v>
      </c>
      <c r="CP34" s="44">
        <f t="shared" si="41"/>
        <v>0</v>
      </c>
      <c r="CQ34" s="44">
        <f t="shared" si="42"/>
        <v>0</v>
      </c>
      <c r="CR34" s="44">
        <f t="shared" si="43"/>
        <v>0</v>
      </c>
      <c r="CS34" s="44">
        <f t="shared" si="44"/>
        <v>0</v>
      </c>
      <c r="CT34" s="44">
        <f t="shared" si="45"/>
        <v>0</v>
      </c>
      <c r="CU34" s="44">
        <f t="shared" si="46"/>
        <v>0</v>
      </c>
      <c r="CV34" s="44">
        <f t="shared" si="47"/>
        <v>0</v>
      </c>
      <c r="CW34" s="44">
        <f t="shared" si="48"/>
        <v>0</v>
      </c>
      <c r="CX34" s="44">
        <f t="shared" si="49"/>
        <v>0</v>
      </c>
      <c r="CY34" s="44">
        <f t="shared" si="50"/>
        <v>0</v>
      </c>
      <c r="CZ34" s="44">
        <f t="shared" si="51"/>
        <v>0</v>
      </c>
      <c r="DA34" s="44">
        <f t="shared" si="52"/>
        <v>0</v>
      </c>
      <c r="DB34" s="44">
        <f t="shared" si="53"/>
        <v>0</v>
      </c>
      <c r="DC34" s="44">
        <f t="shared" si="54"/>
        <v>0</v>
      </c>
      <c r="DD34" s="44">
        <f t="shared" si="55"/>
        <v>0</v>
      </c>
      <c r="DE34" s="44">
        <f t="shared" si="56"/>
        <v>0</v>
      </c>
      <c r="DF34" s="44"/>
      <c r="DG34" s="44" t="str">
        <f t="shared" si="57"/>
        <v/>
      </c>
      <c r="DH34" s="44" t="str">
        <f t="shared" si="57"/>
        <v/>
      </c>
      <c r="DI34" s="44" t="str">
        <f t="shared" si="57"/>
        <v/>
      </c>
      <c r="DJ34" s="44" t="str">
        <f t="shared" si="57"/>
        <v/>
      </c>
      <c r="DK34" s="44" t="str">
        <f t="shared" si="57"/>
        <v/>
      </c>
      <c r="DL34" s="44" t="str">
        <f t="shared" si="57"/>
        <v/>
      </c>
      <c r="DM34" s="44" t="str">
        <f t="shared" si="57"/>
        <v/>
      </c>
      <c r="DN34" s="44" t="str">
        <f t="shared" si="57"/>
        <v/>
      </c>
      <c r="DO34" s="44" t="str">
        <f t="shared" si="57"/>
        <v/>
      </c>
      <c r="DP34" s="44" t="str">
        <f t="shared" si="57"/>
        <v/>
      </c>
      <c r="DQ34" s="44" t="str">
        <f t="shared" si="57"/>
        <v/>
      </c>
      <c r="DR34" s="44" t="str">
        <f t="shared" si="57"/>
        <v/>
      </c>
      <c r="DS34" s="44" t="str">
        <f t="shared" si="57"/>
        <v/>
      </c>
      <c r="DT34" s="44" t="str">
        <f t="shared" si="57"/>
        <v/>
      </c>
      <c r="DU34" s="44" t="str">
        <f t="shared" si="57"/>
        <v/>
      </c>
      <c r="DV34" s="44" t="str">
        <f t="shared" si="57"/>
        <v/>
      </c>
      <c r="DW34" s="44" t="str">
        <f t="shared" si="61"/>
        <v/>
      </c>
      <c r="DX34" s="44" t="str">
        <f t="shared" si="61"/>
        <v/>
      </c>
      <c r="DY34" s="44" t="str">
        <f t="shared" si="61"/>
        <v/>
      </c>
      <c r="DZ34" s="44" t="str">
        <f t="shared" si="61"/>
        <v/>
      </c>
      <c r="EA34" s="44" t="str">
        <f t="shared" si="61"/>
        <v/>
      </c>
      <c r="EB34" s="44" t="str">
        <f t="shared" si="61"/>
        <v/>
      </c>
      <c r="EC34" s="44" t="str">
        <f t="shared" si="61"/>
        <v/>
      </c>
      <c r="ED34" s="44" t="str">
        <f t="shared" si="61"/>
        <v/>
      </c>
      <c r="EE34" s="44" t="str">
        <f t="shared" si="61"/>
        <v/>
      </c>
      <c r="EF34" s="44"/>
      <c r="EG34" s="44" t="str">
        <f t="shared" si="58"/>
        <v/>
      </c>
      <c r="EH34" s="44" t="str">
        <f t="shared" si="58"/>
        <v/>
      </c>
      <c r="EI34" s="44" t="str">
        <f t="shared" si="58"/>
        <v/>
      </c>
      <c r="EJ34" s="44" t="str">
        <f t="shared" si="58"/>
        <v/>
      </c>
      <c r="EK34" s="44" t="str">
        <f t="shared" si="58"/>
        <v/>
      </c>
      <c r="EL34" s="44" t="str">
        <f t="shared" si="58"/>
        <v/>
      </c>
      <c r="EM34" s="44" t="str">
        <f t="shared" si="58"/>
        <v/>
      </c>
      <c r="EN34" s="44" t="str">
        <f t="shared" si="58"/>
        <v/>
      </c>
      <c r="EO34" s="44" t="str">
        <f t="shared" si="58"/>
        <v/>
      </c>
      <c r="EP34" s="44" t="str">
        <f t="shared" si="58"/>
        <v/>
      </c>
      <c r="EQ34" s="44" t="str">
        <f t="shared" si="58"/>
        <v/>
      </c>
      <c r="ER34" s="44" t="str">
        <f t="shared" si="58"/>
        <v/>
      </c>
      <c r="ES34" s="44" t="str">
        <f t="shared" si="58"/>
        <v/>
      </c>
      <c r="ET34" s="44" t="str">
        <f t="shared" si="58"/>
        <v/>
      </c>
      <c r="EU34" s="44" t="str">
        <f t="shared" si="58"/>
        <v/>
      </c>
      <c r="EV34" s="44" t="str">
        <f t="shared" si="58"/>
        <v/>
      </c>
      <c r="EW34" s="44" t="str">
        <f t="shared" si="62"/>
        <v/>
      </c>
      <c r="EX34" s="44" t="str">
        <f t="shared" si="62"/>
        <v/>
      </c>
      <c r="EY34" s="44" t="str">
        <f t="shared" si="62"/>
        <v/>
      </c>
      <c r="EZ34" s="44" t="str">
        <f t="shared" si="62"/>
        <v/>
      </c>
      <c r="FA34" s="44" t="str">
        <f t="shared" si="62"/>
        <v/>
      </c>
      <c r="FB34" s="44" t="str">
        <f t="shared" si="62"/>
        <v/>
      </c>
      <c r="FC34" s="44" t="str">
        <f t="shared" si="62"/>
        <v/>
      </c>
      <c r="FD34" s="44" t="str">
        <f t="shared" si="62"/>
        <v/>
      </c>
      <c r="FE34" s="44" t="str">
        <f t="shared" si="62"/>
        <v/>
      </c>
      <c r="FF34" s="44"/>
      <c r="FG34" s="44" t="str">
        <f t="shared" si="59"/>
        <v xml:space="preserve">Raja Arhavis Moralis Akbar menunjukkan pemahaman dalam </v>
      </c>
      <c r="FH34" s="44"/>
      <c r="FI34" s="44"/>
      <c r="FJ34" s="44" t="str">
        <f t="shared" si="60"/>
        <v xml:space="preserve">Raja Arhavis Moralis Akbar membutuhkan bimbingan dalam </v>
      </c>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row>
    <row r="35" spans="1:195" ht="27.6" x14ac:dyDescent="0.25">
      <c r="A35" s="35"/>
      <c r="B35" s="38"/>
      <c r="C35" s="37">
        <v>19</v>
      </c>
      <c r="D35" s="39" t="str">
        <f>'DATA SISWA'!F28</f>
        <v>Revan Aljisri</v>
      </c>
      <c r="E35" s="41"/>
      <c r="F35" s="43"/>
      <c r="G35" s="41"/>
      <c r="H35" s="43"/>
      <c r="I35" s="41"/>
      <c r="J35" s="43"/>
      <c r="K35" s="41"/>
      <c r="L35" s="43"/>
      <c r="M35" s="41"/>
      <c r="N35" s="43"/>
      <c r="O35" s="41"/>
      <c r="P35" s="43"/>
      <c r="Q35" s="41"/>
      <c r="R35" s="43"/>
      <c r="S35" s="41"/>
      <c r="T35" s="43"/>
      <c r="U35" s="41"/>
      <c r="V35" s="43"/>
      <c r="W35" s="41"/>
      <c r="X35" s="43"/>
      <c r="Y35" s="41"/>
      <c r="Z35" s="43"/>
      <c r="AA35" s="41"/>
      <c r="AB35" s="43"/>
      <c r="AC35" s="41"/>
      <c r="AD35" s="43"/>
      <c r="AE35" s="41"/>
      <c r="AF35" s="43"/>
      <c r="AG35" s="41"/>
      <c r="AH35" s="43"/>
      <c r="AI35" s="41"/>
      <c r="AJ35" s="43"/>
      <c r="AK35" s="41"/>
      <c r="AL35" s="43"/>
      <c r="AM35" s="41"/>
      <c r="AN35" s="43"/>
      <c r="AO35" s="41"/>
      <c r="AP35" s="43"/>
      <c r="AQ35" s="41"/>
      <c r="AR35" s="43"/>
      <c r="AS35" s="41"/>
      <c r="AT35" s="43"/>
      <c r="AU35" s="41"/>
      <c r="AV35" s="43"/>
      <c r="AW35" s="41"/>
      <c r="AX35" s="43"/>
      <c r="AY35" s="41"/>
      <c r="AZ35" s="43"/>
      <c r="BA35" s="41"/>
      <c r="BB35" s="43"/>
      <c r="BC35" s="150" t="str">
        <f t="shared" si="5"/>
        <v xml:space="preserve">Revan Aljisri menunjukkan pemahaman dalam </v>
      </c>
      <c r="BD35" s="150" t="str">
        <f t="shared" si="6"/>
        <v xml:space="preserve">Revan Aljisri membutuhkan bimbingan dalam </v>
      </c>
      <c r="BE35" s="35"/>
      <c r="BF35" s="44"/>
      <c r="BG35" s="44">
        <f t="shared" si="7"/>
        <v>0</v>
      </c>
      <c r="BH35" s="44">
        <f t="shared" si="8"/>
        <v>0</v>
      </c>
      <c r="BI35" s="44">
        <f t="shared" si="9"/>
        <v>0</v>
      </c>
      <c r="BJ35" s="44">
        <f t="shared" si="10"/>
        <v>0</v>
      </c>
      <c r="BK35" s="44">
        <f t="shared" si="11"/>
        <v>0</v>
      </c>
      <c r="BL35" s="44">
        <f t="shared" si="12"/>
        <v>0</v>
      </c>
      <c r="BM35" s="44">
        <f t="shared" si="13"/>
        <v>0</v>
      </c>
      <c r="BN35" s="44">
        <f t="shared" si="14"/>
        <v>0</v>
      </c>
      <c r="BO35" s="44">
        <f t="shared" si="15"/>
        <v>0</v>
      </c>
      <c r="BP35" s="44">
        <f t="shared" si="16"/>
        <v>0</v>
      </c>
      <c r="BQ35" s="44">
        <f t="shared" si="17"/>
        <v>0</v>
      </c>
      <c r="BR35" s="44">
        <f t="shared" si="18"/>
        <v>0</v>
      </c>
      <c r="BS35" s="44">
        <f t="shared" si="19"/>
        <v>0</v>
      </c>
      <c r="BT35" s="44">
        <f t="shared" si="20"/>
        <v>0</v>
      </c>
      <c r="BU35" s="44">
        <f t="shared" si="21"/>
        <v>0</v>
      </c>
      <c r="BV35" s="44">
        <f t="shared" si="22"/>
        <v>0</v>
      </c>
      <c r="BW35" s="44">
        <f t="shared" si="23"/>
        <v>0</v>
      </c>
      <c r="BX35" s="44">
        <f t="shared" si="24"/>
        <v>0</v>
      </c>
      <c r="BY35" s="44">
        <f t="shared" si="25"/>
        <v>0</v>
      </c>
      <c r="BZ35" s="44">
        <f t="shared" si="26"/>
        <v>0</v>
      </c>
      <c r="CA35" s="44">
        <f t="shared" si="27"/>
        <v>0</v>
      </c>
      <c r="CB35" s="44">
        <f t="shared" si="28"/>
        <v>0</v>
      </c>
      <c r="CC35" s="44">
        <f t="shared" si="29"/>
        <v>0</v>
      </c>
      <c r="CD35" s="44">
        <f t="shared" si="30"/>
        <v>0</v>
      </c>
      <c r="CE35" s="44">
        <f t="shared" si="31"/>
        <v>0</v>
      </c>
      <c r="CF35" s="44"/>
      <c r="CG35" s="44">
        <f t="shared" si="32"/>
        <v>0</v>
      </c>
      <c r="CH35" s="44">
        <f t="shared" si="33"/>
        <v>0</v>
      </c>
      <c r="CI35" s="44">
        <f t="shared" si="34"/>
        <v>0</v>
      </c>
      <c r="CJ35" s="44">
        <f t="shared" si="35"/>
        <v>0</v>
      </c>
      <c r="CK35" s="44">
        <f t="shared" si="36"/>
        <v>0</v>
      </c>
      <c r="CL35" s="44">
        <f t="shared" si="37"/>
        <v>0</v>
      </c>
      <c r="CM35" s="44">
        <f t="shared" si="38"/>
        <v>0</v>
      </c>
      <c r="CN35" s="44">
        <f t="shared" si="39"/>
        <v>0</v>
      </c>
      <c r="CO35" s="44">
        <f t="shared" si="40"/>
        <v>0</v>
      </c>
      <c r="CP35" s="44">
        <f t="shared" si="41"/>
        <v>0</v>
      </c>
      <c r="CQ35" s="44">
        <f t="shared" si="42"/>
        <v>0</v>
      </c>
      <c r="CR35" s="44">
        <f t="shared" si="43"/>
        <v>0</v>
      </c>
      <c r="CS35" s="44">
        <f t="shared" si="44"/>
        <v>0</v>
      </c>
      <c r="CT35" s="44">
        <f t="shared" si="45"/>
        <v>0</v>
      </c>
      <c r="CU35" s="44">
        <f t="shared" si="46"/>
        <v>0</v>
      </c>
      <c r="CV35" s="44">
        <f t="shared" si="47"/>
        <v>0</v>
      </c>
      <c r="CW35" s="44">
        <f t="shared" si="48"/>
        <v>0</v>
      </c>
      <c r="CX35" s="44">
        <f t="shared" si="49"/>
        <v>0</v>
      </c>
      <c r="CY35" s="44">
        <f t="shared" si="50"/>
        <v>0</v>
      </c>
      <c r="CZ35" s="44">
        <f t="shared" si="51"/>
        <v>0</v>
      </c>
      <c r="DA35" s="44">
        <f t="shared" si="52"/>
        <v>0</v>
      </c>
      <c r="DB35" s="44">
        <f t="shared" si="53"/>
        <v>0</v>
      </c>
      <c r="DC35" s="44">
        <f t="shared" si="54"/>
        <v>0</v>
      </c>
      <c r="DD35" s="44">
        <f t="shared" si="55"/>
        <v>0</v>
      </c>
      <c r="DE35" s="44">
        <f t="shared" si="56"/>
        <v>0</v>
      </c>
      <c r="DF35" s="44"/>
      <c r="DG35" s="44" t="str">
        <f t="shared" si="57"/>
        <v/>
      </c>
      <c r="DH35" s="44" t="str">
        <f t="shared" si="57"/>
        <v/>
      </c>
      <c r="DI35" s="44" t="str">
        <f t="shared" si="57"/>
        <v/>
      </c>
      <c r="DJ35" s="44" t="str">
        <f t="shared" si="57"/>
        <v/>
      </c>
      <c r="DK35" s="44" t="str">
        <f t="shared" si="57"/>
        <v/>
      </c>
      <c r="DL35" s="44" t="str">
        <f t="shared" si="57"/>
        <v/>
      </c>
      <c r="DM35" s="44" t="str">
        <f t="shared" si="57"/>
        <v/>
      </c>
      <c r="DN35" s="44" t="str">
        <f t="shared" si="57"/>
        <v/>
      </c>
      <c r="DO35" s="44" t="str">
        <f t="shared" si="57"/>
        <v/>
      </c>
      <c r="DP35" s="44" t="str">
        <f t="shared" si="57"/>
        <v/>
      </c>
      <c r="DQ35" s="44" t="str">
        <f t="shared" si="57"/>
        <v/>
      </c>
      <c r="DR35" s="44" t="str">
        <f t="shared" si="57"/>
        <v/>
      </c>
      <c r="DS35" s="44" t="str">
        <f t="shared" si="57"/>
        <v/>
      </c>
      <c r="DT35" s="44" t="str">
        <f t="shared" si="57"/>
        <v/>
      </c>
      <c r="DU35" s="44" t="str">
        <f t="shared" si="57"/>
        <v/>
      </c>
      <c r="DV35" s="44" t="str">
        <f t="shared" si="57"/>
        <v/>
      </c>
      <c r="DW35" s="44" t="str">
        <f t="shared" si="61"/>
        <v/>
      </c>
      <c r="DX35" s="44" t="str">
        <f t="shared" si="61"/>
        <v/>
      </c>
      <c r="DY35" s="44" t="str">
        <f t="shared" si="61"/>
        <v/>
      </c>
      <c r="DZ35" s="44" t="str">
        <f t="shared" si="61"/>
        <v/>
      </c>
      <c r="EA35" s="44" t="str">
        <f t="shared" si="61"/>
        <v/>
      </c>
      <c r="EB35" s="44" t="str">
        <f t="shared" si="61"/>
        <v/>
      </c>
      <c r="EC35" s="44" t="str">
        <f t="shared" si="61"/>
        <v/>
      </c>
      <c r="ED35" s="44" t="str">
        <f t="shared" si="61"/>
        <v/>
      </c>
      <c r="EE35" s="44" t="str">
        <f t="shared" si="61"/>
        <v/>
      </c>
      <c r="EF35" s="44"/>
      <c r="EG35" s="44" t="str">
        <f t="shared" si="58"/>
        <v/>
      </c>
      <c r="EH35" s="44" t="str">
        <f t="shared" si="58"/>
        <v/>
      </c>
      <c r="EI35" s="44" t="str">
        <f t="shared" si="58"/>
        <v/>
      </c>
      <c r="EJ35" s="44" t="str">
        <f t="shared" si="58"/>
        <v/>
      </c>
      <c r="EK35" s="44" t="str">
        <f t="shared" si="58"/>
        <v/>
      </c>
      <c r="EL35" s="44" t="str">
        <f t="shared" si="58"/>
        <v/>
      </c>
      <c r="EM35" s="44" t="str">
        <f t="shared" si="58"/>
        <v/>
      </c>
      <c r="EN35" s="44" t="str">
        <f t="shared" si="58"/>
        <v/>
      </c>
      <c r="EO35" s="44" t="str">
        <f t="shared" si="58"/>
        <v/>
      </c>
      <c r="EP35" s="44" t="str">
        <f t="shared" si="58"/>
        <v/>
      </c>
      <c r="EQ35" s="44" t="str">
        <f t="shared" si="58"/>
        <v/>
      </c>
      <c r="ER35" s="44" t="str">
        <f t="shared" si="58"/>
        <v/>
      </c>
      <c r="ES35" s="44" t="str">
        <f t="shared" si="58"/>
        <v/>
      </c>
      <c r="ET35" s="44" t="str">
        <f t="shared" si="58"/>
        <v/>
      </c>
      <c r="EU35" s="44" t="str">
        <f t="shared" si="58"/>
        <v/>
      </c>
      <c r="EV35" s="44" t="str">
        <f t="shared" si="58"/>
        <v/>
      </c>
      <c r="EW35" s="44" t="str">
        <f t="shared" si="62"/>
        <v/>
      </c>
      <c r="EX35" s="44" t="str">
        <f t="shared" si="62"/>
        <v/>
      </c>
      <c r="EY35" s="44" t="str">
        <f t="shared" si="62"/>
        <v/>
      </c>
      <c r="EZ35" s="44" t="str">
        <f t="shared" si="62"/>
        <v/>
      </c>
      <c r="FA35" s="44" t="str">
        <f t="shared" si="62"/>
        <v/>
      </c>
      <c r="FB35" s="44" t="str">
        <f t="shared" si="62"/>
        <v/>
      </c>
      <c r="FC35" s="44" t="str">
        <f t="shared" si="62"/>
        <v/>
      </c>
      <c r="FD35" s="44" t="str">
        <f t="shared" si="62"/>
        <v/>
      </c>
      <c r="FE35" s="44" t="str">
        <f t="shared" si="62"/>
        <v/>
      </c>
      <c r="FF35" s="44"/>
      <c r="FG35" s="44" t="str">
        <f t="shared" si="59"/>
        <v xml:space="preserve">Revan Aljisri menunjukkan pemahaman dalam </v>
      </c>
      <c r="FH35" s="44"/>
      <c r="FI35" s="44"/>
      <c r="FJ35" s="44" t="str">
        <f t="shared" si="60"/>
        <v xml:space="preserve">Revan Aljisri membutuhkan bimbingan dalam </v>
      </c>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row>
    <row r="36" spans="1:195" ht="27.6" x14ac:dyDescent="0.25">
      <c r="A36" s="35"/>
      <c r="B36" s="38"/>
      <c r="C36" s="37">
        <v>20</v>
      </c>
      <c r="D36" s="39" t="str">
        <f>'DATA SISWA'!F29</f>
        <v>Shakira Ramadhani</v>
      </c>
      <c r="E36" s="41"/>
      <c r="F36" s="43"/>
      <c r="G36" s="41"/>
      <c r="H36" s="43"/>
      <c r="I36" s="41"/>
      <c r="J36" s="43"/>
      <c r="K36" s="41"/>
      <c r="L36" s="43"/>
      <c r="M36" s="41"/>
      <c r="N36" s="43"/>
      <c r="O36" s="41"/>
      <c r="P36" s="43"/>
      <c r="Q36" s="41"/>
      <c r="R36" s="43"/>
      <c r="S36" s="41"/>
      <c r="T36" s="43"/>
      <c r="U36" s="41"/>
      <c r="V36" s="43"/>
      <c r="W36" s="41"/>
      <c r="X36" s="43"/>
      <c r="Y36" s="41"/>
      <c r="Z36" s="43"/>
      <c r="AA36" s="41"/>
      <c r="AB36" s="43"/>
      <c r="AC36" s="41"/>
      <c r="AD36" s="43"/>
      <c r="AE36" s="41"/>
      <c r="AF36" s="43"/>
      <c r="AG36" s="41"/>
      <c r="AH36" s="43"/>
      <c r="AI36" s="41"/>
      <c r="AJ36" s="43"/>
      <c r="AK36" s="41"/>
      <c r="AL36" s="43"/>
      <c r="AM36" s="41"/>
      <c r="AN36" s="43"/>
      <c r="AO36" s="41"/>
      <c r="AP36" s="43"/>
      <c r="AQ36" s="41"/>
      <c r="AR36" s="43"/>
      <c r="AS36" s="41"/>
      <c r="AT36" s="43"/>
      <c r="AU36" s="41"/>
      <c r="AV36" s="43"/>
      <c r="AW36" s="41"/>
      <c r="AX36" s="43"/>
      <c r="AY36" s="41"/>
      <c r="AZ36" s="43"/>
      <c r="BA36" s="41"/>
      <c r="BB36" s="43"/>
      <c r="BC36" s="150" t="str">
        <f t="shared" si="5"/>
        <v xml:space="preserve">Shakira Ramadhani menunjukkan pemahaman dalam </v>
      </c>
      <c r="BD36" s="150" t="str">
        <f t="shared" si="6"/>
        <v xml:space="preserve">Shakira Ramadhani membutuhkan bimbingan dalam </v>
      </c>
      <c r="BE36" s="35"/>
      <c r="BF36" s="44"/>
      <c r="BG36" s="44">
        <f t="shared" si="7"/>
        <v>0</v>
      </c>
      <c r="BH36" s="44">
        <f t="shared" si="8"/>
        <v>0</v>
      </c>
      <c r="BI36" s="44">
        <f t="shared" si="9"/>
        <v>0</v>
      </c>
      <c r="BJ36" s="44">
        <f t="shared" si="10"/>
        <v>0</v>
      </c>
      <c r="BK36" s="44">
        <f t="shared" si="11"/>
        <v>0</v>
      </c>
      <c r="BL36" s="44">
        <f t="shared" si="12"/>
        <v>0</v>
      </c>
      <c r="BM36" s="44">
        <f t="shared" si="13"/>
        <v>0</v>
      </c>
      <c r="BN36" s="44">
        <f t="shared" si="14"/>
        <v>0</v>
      </c>
      <c r="BO36" s="44">
        <f t="shared" si="15"/>
        <v>0</v>
      </c>
      <c r="BP36" s="44">
        <f t="shared" si="16"/>
        <v>0</v>
      </c>
      <c r="BQ36" s="44">
        <f t="shared" si="17"/>
        <v>0</v>
      </c>
      <c r="BR36" s="44">
        <f t="shared" si="18"/>
        <v>0</v>
      </c>
      <c r="BS36" s="44">
        <f t="shared" si="19"/>
        <v>0</v>
      </c>
      <c r="BT36" s="44">
        <f t="shared" si="20"/>
        <v>0</v>
      </c>
      <c r="BU36" s="44">
        <f t="shared" si="21"/>
        <v>0</v>
      </c>
      <c r="BV36" s="44">
        <f t="shared" si="22"/>
        <v>0</v>
      </c>
      <c r="BW36" s="44">
        <f t="shared" si="23"/>
        <v>0</v>
      </c>
      <c r="BX36" s="44">
        <f t="shared" si="24"/>
        <v>0</v>
      </c>
      <c r="BY36" s="44">
        <f t="shared" si="25"/>
        <v>0</v>
      </c>
      <c r="BZ36" s="44">
        <f t="shared" si="26"/>
        <v>0</v>
      </c>
      <c r="CA36" s="44">
        <f t="shared" si="27"/>
        <v>0</v>
      </c>
      <c r="CB36" s="44">
        <f t="shared" si="28"/>
        <v>0</v>
      </c>
      <c r="CC36" s="44">
        <f t="shared" si="29"/>
        <v>0</v>
      </c>
      <c r="CD36" s="44">
        <f t="shared" si="30"/>
        <v>0</v>
      </c>
      <c r="CE36" s="44">
        <f t="shared" si="31"/>
        <v>0</v>
      </c>
      <c r="CF36" s="44"/>
      <c r="CG36" s="44">
        <f t="shared" si="32"/>
        <v>0</v>
      </c>
      <c r="CH36" s="44">
        <f t="shared" si="33"/>
        <v>0</v>
      </c>
      <c r="CI36" s="44">
        <f t="shared" si="34"/>
        <v>0</v>
      </c>
      <c r="CJ36" s="44">
        <f t="shared" si="35"/>
        <v>0</v>
      </c>
      <c r="CK36" s="44">
        <f t="shared" si="36"/>
        <v>0</v>
      </c>
      <c r="CL36" s="44">
        <f t="shared" si="37"/>
        <v>0</v>
      </c>
      <c r="CM36" s="44">
        <f t="shared" si="38"/>
        <v>0</v>
      </c>
      <c r="CN36" s="44">
        <f t="shared" si="39"/>
        <v>0</v>
      </c>
      <c r="CO36" s="44">
        <f t="shared" si="40"/>
        <v>0</v>
      </c>
      <c r="CP36" s="44">
        <f t="shared" si="41"/>
        <v>0</v>
      </c>
      <c r="CQ36" s="44">
        <f t="shared" si="42"/>
        <v>0</v>
      </c>
      <c r="CR36" s="44">
        <f t="shared" si="43"/>
        <v>0</v>
      </c>
      <c r="CS36" s="44">
        <f t="shared" si="44"/>
        <v>0</v>
      </c>
      <c r="CT36" s="44">
        <f t="shared" si="45"/>
        <v>0</v>
      </c>
      <c r="CU36" s="44">
        <f t="shared" si="46"/>
        <v>0</v>
      </c>
      <c r="CV36" s="44">
        <f t="shared" si="47"/>
        <v>0</v>
      </c>
      <c r="CW36" s="44">
        <f t="shared" si="48"/>
        <v>0</v>
      </c>
      <c r="CX36" s="44">
        <f t="shared" si="49"/>
        <v>0</v>
      </c>
      <c r="CY36" s="44">
        <f t="shared" si="50"/>
        <v>0</v>
      </c>
      <c r="CZ36" s="44">
        <f t="shared" si="51"/>
        <v>0</v>
      </c>
      <c r="DA36" s="44">
        <f t="shared" si="52"/>
        <v>0</v>
      </c>
      <c r="DB36" s="44">
        <f t="shared" si="53"/>
        <v>0</v>
      </c>
      <c r="DC36" s="44">
        <f t="shared" si="54"/>
        <v>0</v>
      </c>
      <c r="DD36" s="44">
        <f t="shared" si="55"/>
        <v>0</v>
      </c>
      <c r="DE36" s="44">
        <f t="shared" si="56"/>
        <v>0</v>
      </c>
      <c r="DF36" s="44"/>
      <c r="DG36" s="44" t="str">
        <f t="shared" si="57"/>
        <v/>
      </c>
      <c r="DH36" s="44" t="str">
        <f t="shared" si="57"/>
        <v/>
      </c>
      <c r="DI36" s="44" t="str">
        <f t="shared" si="57"/>
        <v/>
      </c>
      <c r="DJ36" s="44" t="str">
        <f t="shared" si="57"/>
        <v/>
      </c>
      <c r="DK36" s="44" t="str">
        <f t="shared" si="57"/>
        <v/>
      </c>
      <c r="DL36" s="44" t="str">
        <f t="shared" si="57"/>
        <v/>
      </c>
      <c r="DM36" s="44" t="str">
        <f t="shared" si="57"/>
        <v/>
      </c>
      <c r="DN36" s="44" t="str">
        <f t="shared" si="57"/>
        <v/>
      </c>
      <c r="DO36" s="44" t="str">
        <f t="shared" si="57"/>
        <v/>
      </c>
      <c r="DP36" s="44" t="str">
        <f t="shared" si="57"/>
        <v/>
      </c>
      <c r="DQ36" s="44" t="str">
        <f t="shared" si="57"/>
        <v/>
      </c>
      <c r="DR36" s="44" t="str">
        <f t="shared" si="57"/>
        <v/>
      </c>
      <c r="DS36" s="44" t="str">
        <f t="shared" si="57"/>
        <v/>
      </c>
      <c r="DT36" s="44" t="str">
        <f t="shared" si="57"/>
        <v/>
      </c>
      <c r="DU36" s="44" t="str">
        <f t="shared" si="57"/>
        <v/>
      </c>
      <c r="DV36" s="44" t="str">
        <f t="shared" si="57"/>
        <v/>
      </c>
      <c r="DW36" s="44" t="str">
        <f t="shared" si="61"/>
        <v/>
      </c>
      <c r="DX36" s="44" t="str">
        <f t="shared" si="61"/>
        <v/>
      </c>
      <c r="DY36" s="44" t="str">
        <f t="shared" si="61"/>
        <v/>
      </c>
      <c r="DZ36" s="44" t="str">
        <f t="shared" si="61"/>
        <v/>
      </c>
      <c r="EA36" s="44" t="str">
        <f t="shared" si="61"/>
        <v/>
      </c>
      <c r="EB36" s="44" t="str">
        <f t="shared" si="61"/>
        <v/>
      </c>
      <c r="EC36" s="44" t="str">
        <f t="shared" si="61"/>
        <v/>
      </c>
      <c r="ED36" s="44" t="str">
        <f t="shared" si="61"/>
        <v/>
      </c>
      <c r="EE36" s="44" t="str">
        <f t="shared" si="61"/>
        <v/>
      </c>
      <c r="EF36" s="44"/>
      <c r="EG36" s="44" t="str">
        <f t="shared" si="58"/>
        <v/>
      </c>
      <c r="EH36" s="44" t="str">
        <f t="shared" si="58"/>
        <v/>
      </c>
      <c r="EI36" s="44" t="str">
        <f t="shared" si="58"/>
        <v/>
      </c>
      <c r="EJ36" s="44" t="str">
        <f t="shared" si="58"/>
        <v/>
      </c>
      <c r="EK36" s="44" t="str">
        <f t="shared" si="58"/>
        <v/>
      </c>
      <c r="EL36" s="44" t="str">
        <f t="shared" si="58"/>
        <v/>
      </c>
      <c r="EM36" s="44" t="str">
        <f t="shared" si="58"/>
        <v/>
      </c>
      <c r="EN36" s="44" t="str">
        <f t="shared" si="58"/>
        <v/>
      </c>
      <c r="EO36" s="44" t="str">
        <f t="shared" si="58"/>
        <v/>
      </c>
      <c r="EP36" s="44" t="str">
        <f t="shared" si="58"/>
        <v/>
      </c>
      <c r="EQ36" s="44" t="str">
        <f t="shared" si="58"/>
        <v/>
      </c>
      <c r="ER36" s="44" t="str">
        <f t="shared" si="58"/>
        <v/>
      </c>
      <c r="ES36" s="44" t="str">
        <f t="shared" si="58"/>
        <v/>
      </c>
      <c r="ET36" s="44" t="str">
        <f t="shared" si="58"/>
        <v/>
      </c>
      <c r="EU36" s="44" t="str">
        <f t="shared" si="58"/>
        <v/>
      </c>
      <c r="EV36" s="44" t="str">
        <f t="shared" si="58"/>
        <v/>
      </c>
      <c r="EW36" s="44" t="str">
        <f t="shared" si="62"/>
        <v/>
      </c>
      <c r="EX36" s="44" t="str">
        <f t="shared" si="62"/>
        <v/>
      </c>
      <c r="EY36" s="44" t="str">
        <f t="shared" si="62"/>
        <v/>
      </c>
      <c r="EZ36" s="44" t="str">
        <f t="shared" si="62"/>
        <v/>
      </c>
      <c r="FA36" s="44" t="str">
        <f t="shared" si="62"/>
        <v/>
      </c>
      <c r="FB36" s="44" t="str">
        <f t="shared" si="62"/>
        <v/>
      </c>
      <c r="FC36" s="44" t="str">
        <f t="shared" si="62"/>
        <v/>
      </c>
      <c r="FD36" s="44" t="str">
        <f t="shared" si="62"/>
        <v/>
      </c>
      <c r="FE36" s="44" t="str">
        <f t="shared" si="62"/>
        <v/>
      </c>
      <c r="FF36" s="44"/>
      <c r="FG36" s="44" t="str">
        <f t="shared" si="59"/>
        <v xml:space="preserve">Shakira Ramadhani menunjukkan pemahaman dalam </v>
      </c>
      <c r="FH36" s="44"/>
      <c r="FI36" s="44"/>
      <c r="FJ36" s="44" t="str">
        <f t="shared" si="60"/>
        <v xml:space="preserve">Shakira Ramadhani membutuhkan bimbingan dalam </v>
      </c>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row>
    <row r="37" spans="1:195" ht="27.6" x14ac:dyDescent="0.25">
      <c r="A37" s="35"/>
      <c r="B37" s="38"/>
      <c r="C37" s="37">
        <v>21</v>
      </c>
      <c r="D37" s="39" t="str">
        <f>'DATA SISWA'!F30</f>
        <v>Zafif Al Syathir</v>
      </c>
      <c r="E37" s="41"/>
      <c r="F37" s="43"/>
      <c r="G37" s="41"/>
      <c r="H37" s="43"/>
      <c r="I37" s="41"/>
      <c r="J37" s="43"/>
      <c r="K37" s="41"/>
      <c r="L37" s="43"/>
      <c r="M37" s="41"/>
      <c r="N37" s="43"/>
      <c r="O37" s="41"/>
      <c r="P37" s="43"/>
      <c r="Q37" s="41"/>
      <c r="R37" s="43"/>
      <c r="S37" s="41"/>
      <c r="T37" s="43"/>
      <c r="U37" s="41"/>
      <c r="V37" s="43"/>
      <c r="W37" s="41"/>
      <c r="X37" s="43"/>
      <c r="Y37" s="41"/>
      <c r="Z37" s="43"/>
      <c r="AA37" s="41"/>
      <c r="AB37" s="43"/>
      <c r="AC37" s="41"/>
      <c r="AD37" s="43"/>
      <c r="AE37" s="41"/>
      <c r="AF37" s="43"/>
      <c r="AG37" s="41"/>
      <c r="AH37" s="43"/>
      <c r="AI37" s="41"/>
      <c r="AJ37" s="43"/>
      <c r="AK37" s="41"/>
      <c r="AL37" s="43"/>
      <c r="AM37" s="41"/>
      <c r="AN37" s="43"/>
      <c r="AO37" s="41"/>
      <c r="AP37" s="43"/>
      <c r="AQ37" s="41"/>
      <c r="AR37" s="43"/>
      <c r="AS37" s="41"/>
      <c r="AT37" s="43"/>
      <c r="AU37" s="41"/>
      <c r="AV37" s="43"/>
      <c r="AW37" s="41"/>
      <c r="AX37" s="43"/>
      <c r="AY37" s="41"/>
      <c r="AZ37" s="43"/>
      <c r="BA37" s="41"/>
      <c r="BB37" s="43"/>
      <c r="BC37" s="150" t="str">
        <f t="shared" si="5"/>
        <v xml:space="preserve">Zafif Al Syathir menunjukkan pemahaman dalam </v>
      </c>
      <c r="BD37" s="150" t="str">
        <f t="shared" si="6"/>
        <v xml:space="preserve">Zafif Al Syathir membutuhkan bimbingan dalam </v>
      </c>
      <c r="BE37" s="35"/>
      <c r="BF37" s="44"/>
      <c r="BG37" s="44">
        <f t="shared" si="7"/>
        <v>0</v>
      </c>
      <c r="BH37" s="44">
        <f t="shared" si="8"/>
        <v>0</v>
      </c>
      <c r="BI37" s="44">
        <f t="shared" si="9"/>
        <v>0</v>
      </c>
      <c r="BJ37" s="44">
        <f t="shared" si="10"/>
        <v>0</v>
      </c>
      <c r="BK37" s="44">
        <f t="shared" si="11"/>
        <v>0</v>
      </c>
      <c r="BL37" s="44">
        <f t="shared" si="12"/>
        <v>0</v>
      </c>
      <c r="BM37" s="44">
        <f t="shared" si="13"/>
        <v>0</v>
      </c>
      <c r="BN37" s="44">
        <f t="shared" si="14"/>
        <v>0</v>
      </c>
      <c r="BO37" s="44">
        <f t="shared" si="15"/>
        <v>0</v>
      </c>
      <c r="BP37" s="44">
        <f t="shared" si="16"/>
        <v>0</v>
      </c>
      <c r="BQ37" s="44">
        <f t="shared" si="17"/>
        <v>0</v>
      </c>
      <c r="BR37" s="44">
        <f t="shared" si="18"/>
        <v>0</v>
      </c>
      <c r="BS37" s="44">
        <f t="shared" si="19"/>
        <v>0</v>
      </c>
      <c r="BT37" s="44">
        <f t="shared" si="20"/>
        <v>0</v>
      </c>
      <c r="BU37" s="44">
        <f t="shared" si="21"/>
        <v>0</v>
      </c>
      <c r="BV37" s="44">
        <f t="shared" si="22"/>
        <v>0</v>
      </c>
      <c r="BW37" s="44">
        <f t="shared" si="23"/>
        <v>0</v>
      </c>
      <c r="BX37" s="44">
        <f t="shared" si="24"/>
        <v>0</v>
      </c>
      <c r="BY37" s="44">
        <f t="shared" si="25"/>
        <v>0</v>
      </c>
      <c r="BZ37" s="44">
        <f t="shared" si="26"/>
        <v>0</v>
      </c>
      <c r="CA37" s="44">
        <f t="shared" si="27"/>
        <v>0</v>
      </c>
      <c r="CB37" s="44">
        <f t="shared" si="28"/>
        <v>0</v>
      </c>
      <c r="CC37" s="44">
        <f t="shared" si="29"/>
        <v>0</v>
      </c>
      <c r="CD37" s="44">
        <f t="shared" si="30"/>
        <v>0</v>
      </c>
      <c r="CE37" s="44">
        <f t="shared" si="31"/>
        <v>0</v>
      </c>
      <c r="CF37" s="44"/>
      <c r="CG37" s="44">
        <f t="shared" si="32"/>
        <v>0</v>
      </c>
      <c r="CH37" s="44">
        <f t="shared" si="33"/>
        <v>0</v>
      </c>
      <c r="CI37" s="44">
        <f t="shared" si="34"/>
        <v>0</v>
      </c>
      <c r="CJ37" s="44">
        <f t="shared" si="35"/>
        <v>0</v>
      </c>
      <c r="CK37" s="44">
        <f t="shared" si="36"/>
        <v>0</v>
      </c>
      <c r="CL37" s="44">
        <f t="shared" si="37"/>
        <v>0</v>
      </c>
      <c r="CM37" s="44">
        <f t="shared" si="38"/>
        <v>0</v>
      </c>
      <c r="CN37" s="44">
        <f t="shared" si="39"/>
        <v>0</v>
      </c>
      <c r="CO37" s="44">
        <f t="shared" si="40"/>
        <v>0</v>
      </c>
      <c r="CP37" s="44">
        <f t="shared" si="41"/>
        <v>0</v>
      </c>
      <c r="CQ37" s="44">
        <f t="shared" si="42"/>
        <v>0</v>
      </c>
      <c r="CR37" s="44">
        <f t="shared" si="43"/>
        <v>0</v>
      </c>
      <c r="CS37" s="44">
        <f t="shared" si="44"/>
        <v>0</v>
      </c>
      <c r="CT37" s="44">
        <f t="shared" si="45"/>
        <v>0</v>
      </c>
      <c r="CU37" s="44">
        <f t="shared" si="46"/>
        <v>0</v>
      </c>
      <c r="CV37" s="44">
        <f t="shared" si="47"/>
        <v>0</v>
      </c>
      <c r="CW37" s="44">
        <f t="shared" si="48"/>
        <v>0</v>
      </c>
      <c r="CX37" s="44">
        <f t="shared" si="49"/>
        <v>0</v>
      </c>
      <c r="CY37" s="44">
        <f t="shared" si="50"/>
        <v>0</v>
      </c>
      <c r="CZ37" s="44">
        <f t="shared" si="51"/>
        <v>0</v>
      </c>
      <c r="DA37" s="44">
        <f t="shared" si="52"/>
        <v>0</v>
      </c>
      <c r="DB37" s="44">
        <f t="shared" si="53"/>
        <v>0</v>
      </c>
      <c r="DC37" s="44">
        <f t="shared" si="54"/>
        <v>0</v>
      </c>
      <c r="DD37" s="44">
        <f t="shared" si="55"/>
        <v>0</v>
      </c>
      <c r="DE37" s="44">
        <f t="shared" si="56"/>
        <v>0</v>
      </c>
      <c r="DF37" s="44"/>
      <c r="DG37" s="44" t="str">
        <f t="shared" si="57"/>
        <v/>
      </c>
      <c r="DH37" s="44" t="str">
        <f t="shared" si="57"/>
        <v/>
      </c>
      <c r="DI37" s="44" t="str">
        <f t="shared" si="57"/>
        <v/>
      </c>
      <c r="DJ37" s="44" t="str">
        <f t="shared" si="57"/>
        <v/>
      </c>
      <c r="DK37" s="44" t="str">
        <f t="shared" si="57"/>
        <v/>
      </c>
      <c r="DL37" s="44" t="str">
        <f t="shared" si="57"/>
        <v/>
      </c>
      <c r="DM37" s="44" t="str">
        <f t="shared" si="57"/>
        <v/>
      </c>
      <c r="DN37" s="44" t="str">
        <f t="shared" si="57"/>
        <v/>
      </c>
      <c r="DO37" s="44" t="str">
        <f t="shared" si="57"/>
        <v/>
      </c>
      <c r="DP37" s="44" t="str">
        <f t="shared" si="57"/>
        <v/>
      </c>
      <c r="DQ37" s="44" t="str">
        <f t="shared" si="57"/>
        <v/>
      </c>
      <c r="DR37" s="44" t="str">
        <f t="shared" si="57"/>
        <v/>
      </c>
      <c r="DS37" s="44" t="str">
        <f t="shared" si="57"/>
        <v/>
      </c>
      <c r="DT37" s="44" t="str">
        <f t="shared" si="57"/>
        <v/>
      </c>
      <c r="DU37" s="44" t="str">
        <f t="shared" si="57"/>
        <v/>
      </c>
      <c r="DV37" s="44" t="str">
        <f t="shared" si="57"/>
        <v/>
      </c>
      <c r="DW37" s="44" t="str">
        <f t="shared" si="61"/>
        <v/>
      </c>
      <c r="DX37" s="44" t="str">
        <f t="shared" si="61"/>
        <v/>
      </c>
      <c r="DY37" s="44" t="str">
        <f t="shared" si="61"/>
        <v/>
      </c>
      <c r="DZ37" s="44" t="str">
        <f t="shared" si="61"/>
        <v/>
      </c>
      <c r="EA37" s="44" t="str">
        <f t="shared" si="61"/>
        <v/>
      </c>
      <c r="EB37" s="44" t="str">
        <f t="shared" si="61"/>
        <v/>
      </c>
      <c r="EC37" s="44" t="str">
        <f t="shared" si="61"/>
        <v/>
      </c>
      <c r="ED37" s="44" t="str">
        <f t="shared" si="61"/>
        <v/>
      </c>
      <c r="EE37" s="44" t="str">
        <f t="shared" si="61"/>
        <v/>
      </c>
      <c r="EF37" s="44"/>
      <c r="EG37" s="44" t="str">
        <f t="shared" si="58"/>
        <v/>
      </c>
      <c r="EH37" s="44" t="str">
        <f t="shared" si="58"/>
        <v/>
      </c>
      <c r="EI37" s="44" t="str">
        <f t="shared" si="58"/>
        <v/>
      </c>
      <c r="EJ37" s="44" t="str">
        <f t="shared" si="58"/>
        <v/>
      </c>
      <c r="EK37" s="44" t="str">
        <f t="shared" si="58"/>
        <v/>
      </c>
      <c r="EL37" s="44" t="str">
        <f t="shared" si="58"/>
        <v/>
      </c>
      <c r="EM37" s="44" t="str">
        <f t="shared" si="58"/>
        <v/>
      </c>
      <c r="EN37" s="44" t="str">
        <f t="shared" si="58"/>
        <v/>
      </c>
      <c r="EO37" s="44" t="str">
        <f t="shared" si="58"/>
        <v/>
      </c>
      <c r="EP37" s="44" t="str">
        <f t="shared" si="58"/>
        <v/>
      </c>
      <c r="EQ37" s="44" t="str">
        <f t="shared" si="58"/>
        <v/>
      </c>
      <c r="ER37" s="44" t="str">
        <f t="shared" si="58"/>
        <v/>
      </c>
      <c r="ES37" s="44" t="str">
        <f t="shared" si="58"/>
        <v/>
      </c>
      <c r="ET37" s="44" t="str">
        <f t="shared" si="58"/>
        <v/>
      </c>
      <c r="EU37" s="44" t="str">
        <f t="shared" si="58"/>
        <v/>
      </c>
      <c r="EV37" s="44" t="str">
        <f t="shared" si="58"/>
        <v/>
      </c>
      <c r="EW37" s="44" t="str">
        <f t="shared" si="62"/>
        <v/>
      </c>
      <c r="EX37" s="44" t="str">
        <f t="shared" si="62"/>
        <v/>
      </c>
      <c r="EY37" s="44" t="str">
        <f t="shared" si="62"/>
        <v/>
      </c>
      <c r="EZ37" s="44" t="str">
        <f t="shared" si="62"/>
        <v/>
      </c>
      <c r="FA37" s="44" t="str">
        <f t="shared" si="62"/>
        <v/>
      </c>
      <c r="FB37" s="44" t="str">
        <f t="shared" si="62"/>
        <v/>
      </c>
      <c r="FC37" s="44" t="str">
        <f t="shared" si="62"/>
        <v/>
      </c>
      <c r="FD37" s="44" t="str">
        <f t="shared" si="62"/>
        <v/>
      </c>
      <c r="FE37" s="44" t="str">
        <f t="shared" si="62"/>
        <v/>
      </c>
      <c r="FF37" s="44"/>
      <c r="FG37" s="44" t="str">
        <f t="shared" si="59"/>
        <v xml:space="preserve">Zafif Al Syathir menunjukkan pemahaman dalam </v>
      </c>
      <c r="FH37" s="44"/>
      <c r="FI37" s="44"/>
      <c r="FJ37" s="44" t="str">
        <f t="shared" si="60"/>
        <v xml:space="preserve">Zafif Al Syathir membutuhkan bimbingan dalam </v>
      </c>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row>
    <row r="38" spans="1:195" x14ac:dyDescent="0.25">
      <c r="A38" s="35"/>
      <c r="B38" s="38"/>
      <c r="C38" s="37">
        <v>22</v>
      </c>
      <c r="D38" s="39">
        <f>'DATA SISWA'!F31</f>
        <v>0</v>
      </c>
      <c r="E38" s="41"/>
      <c r="F38" s="43"/>
      <c r="G38" s="41"/>
      <c r="H38" s="43"/>
      <c r="I38" s="41"/>
      <c r="J38" s="43"/>
      <c r="K38" s="41"/>
      <c r="L38" s="43"/>
      <c r="M38" s="41"/>
      <c r="N38" s="43"/>
      <c r="O38" s="41"/>
      <c r="P38" s="43"/>
      <c r="Q38" s="41"/>
      <c r="R38" s="43"/>
      <c r="S38" s="41"/>
      <c r="T38" s="43"/>
      <c r="U38" s="41"/>
      <c r="V38" s="43"/>
      <c r="W38" s="41"/>
      <c r="X38" s="43"/>
      <c r="Y38" s="41"/>
      <c r="Z38" s="43"/>
      <c r="AA38" s="41"/>
      <c r="AB38" s="43"/>
      <c r="AC38" s="41"/>
      <c r="AD38" s="43"/>
      <c r="AE38" s="41"/>
      <c r="AF38" s="43"/>
      <c r="AG38" s="41"/>
      <c r="AH38" s="43"/>
      <c r="AI38" s="41"/>
      <c r="AJ38" s="43"/>
      <c r="AK38" s="41"/>
      <c r="AL38" s="43"/>
      <c r="AM38" s="41"/>
      <c r="AN38" s="43"/>
      <c r="AO38" s="41"/>
      <c r="AP38" s="43"/>
      <c r="AQ38" s="41"/>
      <c r="AR38" s="43"/>
      <c r="AS38" s="41"/>
      <c r="AT38" s="43"/>
      <c r="AU38" s="41"/>
      <c r="AV38" s="43"/>
      <c r="AW38" s="41"/>
      <c r="AX38" s="43"/>
      <c r="AY38" s="41"/>
      <c r="AZ38" s="43"/>
      <c r="BA38" s="41"/>
      <c r="BB38" s="43"/>
      <c r="BC38" s="150" t="str">
        <f t="shared" si="5"/>
        <v xml:space="preserve">0 menunjukkan pemahaman dalam </v>
      </c>
      <c r="BD38" s="150" t="str">
        <f t="shared" si="6"/>
        <v xml:space="preserve">0 membutuhkan bimbingan dalam </v>
      </c>
      <c r="BE38" s="35"/>
      <c r="BF38" s="44"/>
      <c r="BG38" s="44">
        <f t="shared" si="7"/>
        <v>0</v>
      </c>
      <c r="BH38" s="44">
        <f t="shared" si="8"/>
        <v>0</v>
      </c>
      <c r="BI38" s="44">
        <f t="shared" si="9"/>
        <v>0</v>
      </c>
      <c r="BJ38" s="44">
        <f t="shared" si="10"/>
        <v>0</v>
      </c>
      <c r="BK38" s="44">
        <f t="shared" si="11"/>
        <v>0</v>
      </c>
      <c r="BL38" s="44">
        <f t="shared" si="12"/>
        <v>0</v>
      </c>
      <c r="BM38" s="44">
        <f t="shared" si="13"/>
        <v>0</v>
      </c>
      <c r="BN38" s="44">
        <f t="shared" si="14"/>
        <v>0</v>
      </c>
      <c r="BO38" s="44">
        <f t="shared" si="15"/>
        <v>0</v>
      </c>
      <c r="BP38" s="44">
        <f t="shared" si="16"/>
        <v>0</v>
      </c>
      <c r="BQ38" s="44">
        <f t="shared" si="17"/>
        <v>0</v>
      </c>
      <c r="BR38" s="44">
        <f t="shared" si="18"/>
        <v>0</v>
      </c>
      <c r="BS38" s="44">
        <f t="shared" si="19"/>
        <v>0</v>
      </c>
      <c r="BT38" s="44">
        <f t="shared" si="20"/>
        <v>0</v>
      </c>
      <c r="BU38" s="44">
        <f t="shared" si="21"/>
        <v>0</v>
      </c>
      <c r="BV38" s="44">
        <f t="shared" si="22"/>
        <v>0</v>
      </c>
      <c r="BW38" s="44">
        <f t="shared" si="23"/>
        <v>0</v>
      </c>
      <c r="BX38" s="44">
        <f t="shared" si="24"/>
        <v>0</v>
      </c>
      <c r="BY38" s="44">
        <f t="shared" si="25"/>
        <v>0</v>
      </c>
      <c r="BZ38" s="44">
        <f t="shared" si="26"/>
        <v>0</v>
      </c>
      <c r="CA38" s="44">
        <f t="shared" si="27"/>
        <v>0</v>
      </c>
      <c r="CB38" s="44">
        <f t="shared" si="28"/>
        <v>0</v>
      </c>
      <c r="CC38" s="44">
        <f t="shared" si="29"/>
        <v>0</v>
      </c>
      <c r="CD38" s="44">
        <f t="shared" si="30"/>
        <v>0</v>
      </c>
      <c r="CE38" s="44">
        <f t="shared" si="31"/>
        <v>0</v>
      </c>
      <c r="CF38" s="44"/>
      <c r="CG38" s="44">
        <f t="shared" si="32"/>
        <v>0</v>
      </c>
      <c r="CH38" s="44">
        <f t="shared" si="33"/>
        <v>0</v>
      </c>
      <c r="CI38" s="44">
        <f t="shared" si="34"/>
        <v>0</v>
      </c>
      <c r="CJ38" s="44">
        <f t="shared" si="35"/>
        <v>0</v>
      </c>
      <c r="CK38" s="44">
        <f t="shared" si="36"/>
        <v>0</v>
      </c>
      <c r="CL38" s="44">
        <f t="shared" si="37"/>
        <v>0</v>
      </c>
      <c r="CM38" s="44">
        <f t="shared" si="38"/>
        <v>0</v>
      </c>
      <c r="CN38" s="44">
        <f t="shared" si="39"/>
        <v>0</v>
      </c>
      <c r="CO38" s="44">
        <f t="shared" si="40"/>
        <v>0</v>
      </c>
      <c r="CP38" s="44">
        <f t="shared" si="41"/>
        <v>0</v>
      </c>
      <c r="CQ38" s="44">
        <f t="shared" si="42"/>
        <v>0</v>
      </c>
      <c r="CR38" s="44">
        <f t="shared" si="43"/>
        <v>0</v>
      </c>
      <c r="CS38" s="44">
        <f t="shared" si="44"/>
        <v>0</v>
      </c>
      <c r="CT38" s="44">
        <f t="shared" si="45"/>
        <v>0</v>
      </c>
      <c r="CU38" s="44">
        <f t="shared" si="46"/>
        <v>0</v>
      </c>
      <c r="CV38" s="44">
        <f t="shared" si="47"/>
        <v>0</v>
      </c>
      <c r="CW38" s="44">
        <f t="shared" si="48"/>
        <v>0</v>
      </c>
      <c r="CX38" s="44">
        <f t="shared" si="49"/>
        <v>0</v>
      </c>
      <c r="CY38" s="44">
        <f t="shared" si="50"/>
        <v>0</v>
      </c>
      <c r="CZ38" s="44">
        <f t="shared" si="51"/>
        <v>0</v>
      </c>
      <c r="DA38" s="44">
        <f t="shared" si="52"/>
        <v>0</v>
      </c>
      <c r="DB38" s="44">
        <f t="shared" si="53"/>
        <v>0</v>
      </c>
      <c r="DC38" s="44">
        <f t="shared" si="54"/>
        <v>0</v>
      </c>
      <c r="DD38" s="44">
        <f t="shared" si="55"/>
        <v>0</v>
      </c>
      <c r="DE38" s="44">
        <f t="shared" si="56"/>
        <v>0</v>
      </c>
      <c r="DF38" s="44"/>
      <c r="DG38" s="44" t="str">
        <f t="shared" si="57"/>
        <v/>
      </c>
      <c r="DH38" s="44" t="str">
        <f t="shared" si="57"/>
        <v/>
      </c>
      <c r="DI38" s="44" t="str">
        <f t="shared" si="57"/>
        <v/>
      </c>
      <c r="DJ38" s="44" t="str">
        <f t="shared" si="57"/>
        <v/>
      </c>
      <c r="DK38" s="44" t="str">
        <f t="shared" si="57"/>
        <v/>
      </c>
      <c r="DL38" s="44" t="str">
        <f t="shared" si="57"/>
        <v/>
      </c>
      <c r="DM38" s="44" t="str">
        <f t="shared" si="57"/>
        <v/>
      </c>
      <c r="DN38" s="44" t="str">
        <f t="shared" si="57"/>
        <v/>
      </c>
      <c r="DO38" s="44" t="str">
        <f t="shared" si="57"/>
        <v/>
      </c>
      <c r="DP38" s="44" t="str">
        <f t="shared" si="57"/>
        <v/>
      </c>
      <c r="DQ38" s="44" t="str">
        <f t="shared" si="57"/>
        <v/>
      </c>
      <c r="DR38" s="44" t="str">
        <f t="shared" si="57"/>
        <v/>
      </c>
      <c r="DS38" s="44" t="str">
        <f t="shared" si="57"/>
        <v/>
      </c>
      <c r="DT38" s="44" t="str">
        <f t="shared" si="57"/>
        <v/>
      </c>
      <c r="DU38" s="44" t="str">
        <f t="shared" si="57"/>
        <v/>
      </c>
      <c r="DV38" s="44" t="str">
        <f t="shared" si="57"/>
        <v/>
      </c>
      <c r="DW38" s="44" t="str">
        <f t="shared" si="61"/>
        <v/>
      </c>
      <c r="DX38" s="44" t="str">
        <f t="shared" si="61"/>
        <v/>
      </c>
      <c r="DY38" s="44" t="str">
        <f t="shared" si="61"/>
        <v/>
      </c>
      <c r="DZ38" s="44" t="str">
        <f t="shared" si="61"/>
        <v/>
      </c>
      <c r="EA38" s="44" t="str">
        <f t="shared" si="61"/>
        <v/>
      </c>
      <c r="EB38" s="44" t="str">
        <f t="shared" si="61"/>
        <v/>
      </c>
      <c r="EC38" s="44" t="str">
        <f t="shared" si="61"/>
        <v/>
      </c>
      <c r="ED38" s="44" t="str">
        <f t="shared" si="61"/>
        <v/>
      </c>
      <c r="EE38" s="44" t="str">
        <f t="shared" si="61"/>
        <v/>
      </c>
      <c r="EF38" s="44"/>
      <c r="EG38" s="44" t="str">
        <f t="shared" si="58"/>
        <v/>
      </c>
      <c r="EH38" s="44" t="str">
        <f t="shared" si="58"/>
        <v/>
      </c>
      <c r="EI38" s="44" t="str">
        <f t="shared" si="58"/>
        <v/>
      </c>
      <c r="EJ38" s="44" t="str">
        <f t="shared" si="58"/>
        <v/>
      </c>
      <c r="EK38" s="44" t="str">
        <f t="shared" si="58"/>
        <v/>
      </c>
      <c r="EL38" s="44" t="str">
        <f t="shared" si="58"/>
        <v/>
      </c>
      <c r="EM38" s="44" t="str">
        <f t="shared" si="58"/>
        <v/>
      </c>
      <c r="EN38" s="44" t="str">
        <f t="shared" si="58"/>
        <v/>
      </c>
      <c r="EO38" s="44" t="str">
        <f t="shared" si="58"/>
        <v/>
      </c>
      <c r="EP38" s="44" t="str">
        <f t="shared" si="58"/>
        <v/>
      </c>
      <c r="EQ38" s="44" t="str">
        <f t="shared" si="58"/>
        <v/>
      </c>
      <c r="ER38" s="44" t="str">
        <f t="shared" si="58"/>
        <v/>
      </c>
      <c r="ES38" s="44" t="str">
        <f t="shared" si="58"/>
        <v/>
      </c>
      <c r="ET38" s="44" t="str">
        <f t="shared" si="58"/>
        <v/>
      </c>
      <c r="EU38" s="44" t="str">
        <f t="shared" si="58"/>
        <v/>
      </c>
      <c r="EV38" s="44" t="str">
        <f t="shared" si="58"/>
        <v/>
      </c>
      <c r="EW38" s="44" t="str">
        <f t="shared" si="62"/>
        <v/>
      </c>
      <c r="EX38" s="44" t="str">
        <f t="shared" si="62"/>
        <v/>
      </c>
      <c r="EY38" s="44" t="str">
        <f t="shared" si="62"/>
        <v/>
      </c>
      <c r="EZ38" s="44" t="str">
        <f t="shared" si="62"/>
        <v/>
      </c>
      <c r="FA38" s="44" t="str">
        <f t="shared" si="62"/>
        <v/>
      </c>
      <c r="FB38" s="44" t="str">
        <f t="shared" si="62"/>
        <v/>
      </c>
      <c r="FC38" s="44" t="str">
        <f t="shared" si="62"/>
        <v/>
      </c>
      <c r="FD38" s="44" t="str">
        <f t="shared" si="62"/>
        <v/>
      </c>
      <c r="FE38" s="44" t="str">
        <f t="shared" si="62"/>
        <v/>
      </c>
      <c r="FF38" s="44"/>
      <c r="FG38" s="44" t="str">
        <f t="shared" si="59"/>
        <v xml:space="preserve">0 menunjukkan pemahaman dalam </v>
      </c>
      <c r="FH38" s="44"/>
      <c r="FI38" s="44"/>
      <c r="FJ38" s="44" t="str">
        <f t="shared" si="60"/>
        <v xml:space="preserve">0 membutuhkan bimbingan dalam </v>
      </c>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row>
    <row r="39" spans="1:195" x14ac:dyDescent="0.25">
      <c r="A39" s="35"/>
      <c r="B39" s="38"/>
      <c r="C39" s="37">
        <v>23</v>
      </c>
      <c r="D39" s="39">
        <f>'DATA SISWA'!F32</f>
        <v>0</v>
      </c>
      <c r="E39" s="41"/>
      <c r="F39" s="43"/>
      <c r="G39" s="41"/>
      <c r="H39" s="43"/>
      <c r="I39" s="41"/>
      <c r="J39" s="43"/>
      <c r="K39" s="41"/>
      <c r="L39" s="43"/>
      <c r="M39" s="41"/>
      <c r="N39" s="43"/>
      <c r="O39" s="41"/>
      <c r="P39" s="43"/>
      <c r="Q39" s="41"/>
      <c r="R39" s="43"/>
      <c r="S39" s="41"/>
      <c r="T39" s="43"/>
      <c r="U39" s="41"/>
      <c r="V39" s="43"/>
      <c r="W39" s="41"/>
      <c r="X39" s="43"/>
      <c r="Y39" s="41"/>
      <c r="Z39" s="43"/>
      <c r="AA39" s="41"/>
      <c r="AB39" s="43"/>
      <c r="AC39" s="41"/>
      <c r="AD39" s="43"/>
      <c r="AE39" s="41"/>
      <c r="AF39" s="43"/>
      <c r="AG39" s="41"/>
      <c r="AH39" s="43"/>
      <c r="AI39" s="41"/>
      <c r="AJ39" s="43"/>
      <c r="AK39" s="41"/>
      <c r="AL39" s="43"/>
      <c r="AM39" s="41"/>
      <c r="AN39" s="43"/>
      <c r="AO39" s="41"/>
      <c r="AP39" s="43"/>
      <c r="AQ39" s="41"/>
      <c r="AR39" s="43"/>
      <c r="AS39" s="41"/>
      <c r="AT39" s="43"/>
      <c r="AU39" s="41"/>
      <c r="AV39" s="43"/>
      <c r="AW39" s="41"/>
      <c r="AX39" s="43"/>
      <c r="AY39" s="41"/>
      <c r="AZ39" s="43"/>
      <c r="BA39" s="41"/>
      <c r="BB39" s="43"/>
      <c r="BC39" s="150" t="str">
        <f t="shared" si="5"/>
        <v xml:space="preserve">0 menunjukkan pemahaman dalam </v>
      </c>
      <c r="BD39" s="150" t="str">
        <f t="shared" si="6"/>
        <v xml:space="preserve">0 membutuhkan bimbingan dalam </v>
      </c>
      <c r="BE39" s="35"/>
      <c r="BF39" s="44"/>
      <c r="BG39" s="44">
        <f t="shared" si="7"/>
        <v>0</v>
      </c>
      <c r="BH39" s="44">
        <f t="shared" si="8"/>
        <v>0</v>
      </c>
      <c r="BI39" s="44">
        <f t="shared" si="9"/>
        <v>0</v>
      </c>
      <c r="BJ39" s="44">
        <f t="shared" si="10"/>
        <v>0</v>
      </c>
      <c r="BK39" s="44">
        <f t="shared" si="11"/>
        <v>0</v>
      </c>
      <c r="BL39" s="44">
        <f t="shared" si="12"/>
        <v>0</v>
      </c>
      <c r="BM39" s="44">
        <f t="shared" si="13"/>
        <v>0</v>
      </c>
      <c r="BN39" s="44">
        <f t="shared" si="14"/>
        <v>0</v>
      </c>
      <c r="BO39" s="44">
        <f t="shared" si="15"/>
        <v>0</v>
      </c>
      <c r="BP39" s="44">
        <f t="shared" si="16"/>
        <v>0</v>
      </c>
      <c r="BQ39" s="44">
        <f t="shared" si="17"/>
        <v>0</v>
      </c>
      <c r="BR39" s="44">
        <f t="shared" si="18"/>
        <v>0</v>
      </c>
      <c r="BS39" s="44">
        <f t="shared" si="19"/>
        <v>0</v>
      </c>
      <c r="BT39" s="44">
        <f t="shared" si="20"/>
        <v>0</v>
      </c>
      <c r="BU39" s="44">
        <f t="shared" si="21"/>
        <v>0</v>
      </c>
      <c r="BV39" s="44">
        <f t="shared" si="22"/>
        <v>0</v>
      </c>
      <c r="BW39" s="44">
        <f t="shared" si="23"/>
        <v>0</v>
      </c>
      <c r="BX39" s="44">
        <f t="shared" si="24"/>
        <v>0</v>
      </c>
      <c r="BY39" s="44">
        <f t="shared" si="25"/>
        <v>0</v>
      </c>
      <c r="BZ39" s="44">
        <f t="shared" si="26"/>
        <v>0</v>
      </c>
      <c r="CA39" s="44">
        <f t="shared" si="27"/>
        <v>0</v>
      </c>
      <c r="CB39" s="44">
        <f t="shared" si="28"/>
        <v>0</v>
      </c>
      <c r="CC39" s="44">
        <f t="shared" si="29"/>
        <v>0</v>
      </c>
      <c r="CD39" s="44">
        <f t="shared" si="30"/>
        <v>0</v>
      </c>
      <c r="CE39" s="44">
        <f t="shared" si="31"/>
        <v>0</v>
      </c>
      <c r="CF39" s="44"/>
      <c r="CG39" s="44">
        <f t="shared" si="32"/>
        <v>0</v>
      </c>
      <c r="CH39" s="44">
        <f t="shared" si="33"/>
        <v>0</v>
      </c>
      <c r="CI39" s="44">
        <f t="shared" si="34"/>
        <v>0</v>
      </c>
      <c r="CJ39" s="44">
        <f t="shared" si="35"/>
        <v>0</v>
      </c>
      <c r="CK39" s="44">
        <f t="shared" si="36"/>
        <v>0</v>
      </c>
      <c r="CL39" s="44">
        <f t="shared" si="37"/>
        <v>0</v>
      </c>
      <c r="CM39" s="44">
        <f t="shared" si="38"/>
        <v>0</v>
      </c>
      <c r="CN39" s="44">
        <f t="shared" si="39"/>
        <v>0</v>
      </c>
      <c r="CO39" s="44">
        <f t="shared" si="40"/>
        <v>0</v>
      </c>
      <c r="CP39" s="44">
        <f t="shared" si="41"/>
        <v>0</v>
      </c>
      <c r="CQ39" s="44">
        <f t="shared" si="42"/>
        <v>0</v>
      </c>
      <c r="CR39" s="44">
        <f t="shared" si="43"/>
        <v>0</v>
      </c>
      <c r="CS39" s="44">
        <f t="shared" si="44"/>
        <v>0</v>
      </c>
      <c r="CT39" s="44">
        <f t="shared" si="45"/>
        <v>0</v>
      </c>
      <c r="CU39" s="44">
        <f t="shared" si="46"/>
        <v>0</v>
      </c>
      <c r="CV39" s="44">
        <f t="shared" si="47"/>
        <v>0</v>
      </c>
      <c r="CW39" s="44">
        <f t="shared" si="48"/>
        <v>0</v>
      </c>
      <c r="CX39" s="44">
        <f t="shared" si="49"/>
        <v>0</v>
      </c>
      <c r="CY39" s="44">
        <f t="shared" si="50"/>
        <v>0</v>
      </c>
      <c r="CZ39" s="44">
        <f t="shared" si="51"/>
        <v>0</v>
      </c>
      <c r="DA39" s="44">
        <f t="shared" si="52"/>
        <v>0</v>
      </c>
      <c r="DB39" s="44">
        <f t="shared" si="53"/>
        <v>0</v>
      </c>
      <c r="DC39" s="44">
        <f t="shared" si="54"/>
        <v>0</v>
      </c>
      <c r="DD39" s="44">
        <f t="shared" si="55"/>
        <v>0</v>
      </c>
      <c r="DE39" s="44">
        <f t="shared" si="56"/>
        <v>0</v>
      </c>
      <c r="DF39" s="44"/>
      <c r="DG39" s="44" t="str">
        <f t="shared" si="57"/>
        <v/>
      </c>
      <c r="DH39" s="44" t="str">
        <f t="shared" si="57"/>
        <v/>
      </c>
      <c r="DI39" s="44" t="str">
        <f t="shared" si="57"/>
        <v/>
      </c>
      <c r="DJ39" s="44" t="str">
        <f t="shared" si="57"/>
        <v/>
      </c>
      <c r="DK39" s="44" t="str">
        <f t="shared" si="57"/>
        <v/>
      </c>
      <c r="DL39" s="44" t="str">
        <f t="shared" si="57"/>
        <v/>
      </c>
      <c r="DM39" s="44" t="str">
        <f t="shared" si="57"/>
        <v/>
      </c>
      <c r="DN39" s="44" t="str">
        <f t="shared" si="57"/>
        <v/>
      </c>
      <c r="DO39" s="44" t="str">
        <f t="shared" si="57"/>
        <v/>
      </c>
      <c r="DP39" s="44" t="str">
        <f t="shared" si="57"/>
        <v/>
      </c>
      <c r="DQ39" s="44" t="str">
        <f t="shared" si="57"/>
        <v/>
      </c>
      <c r="DR39" s="44" t="str">
        <f t="shared" si="57"/>
        <v/>
      </c>
      <c r="DS39" s="44" t="str">
        <f t="shared" si="57"/>
        <v/>
      </c>
      <c r="DT39" s="44" t="str">
        <f t="shared" si="57"/>
        <v/>
      </c>
      <c r="DU39" s="44" t="str">
        <f t="shared" si="57"/>
        <v/>
      </c>
      <c r="DV39" s="44" t="str">
        <f t="shared" si="57"/>
        <v/>
      </c>
      <c r="DW39" s="44" t="str">
        <f t="shared" si="61"/>
        <v/>
      </c>
      <c r="DX39" s="44" t="str">
        <f t="shared" si="61"/>
        <v/>
      </c>
      <c r="DY39" s="44" t="str">
        <f t="shared" si="61"/>
        <v/>
      </c>
      <c r="DZ39" s="44" t="str">
        <f t="shared" si="61"/>
        <v/>
      </c>
      <c r="EA39" s="44" t="str">
        <f t="shared" si="61"/>
        <v/>
      </c>
      <c r="EB39" s="44" t="str">
        <f t="shared" si="61"/>
        <v/>
      </c>
      <c r="EC39" s="44" t="str">
        <f t="shared" si="61"/>
        <v/>
      </c>
      <c r="ED39" s="44" t="str">
        <f t="shared" si="61"/>
        <v/>
      </c>
      <c r="EE39" s="44" t="str">
        <f t="shared" si="61"/>
        <v/>
      </c>
      <c r="EF39" s="44"/>
      <c r="EG39" s="44" t="str">
        <f t="shared" si="58"/>
        <v/>
      </c>
      <c r="EH39" s="44" t="str">
        <f t="shared" si="58"/>
        <v/>
      </c>
      <c r="EI39" s="44" t="str">
        <f t="shared" si="58"/>
        <v/>
      </c>
      <c r="EJ39" s="44" t="str">
        <f t="shared" si="58"/>
        <v/>
      </c>
      <c r="EK39" s="44" t="str">
        <f t="shared" si="58"/>
        <v/>
      </c>
      <c r="EL39" s="44" t="str">
        <f t="shared" si="58"/>
        <v/>
      </c>
      <c r="EM39" s="44" t="str">
        <f t="shared" si="58"/>
        <v/>
      </c>
      <c r="EN39" s="44" t="str">
        <f t="shared" si="58"/>
        <v/>
      </c>
      <c r="EO39" s="44" t="str">
        <f t="shared" si="58"/>
        <v/>
      </c>
      <c r="EP39" s="44" t="str">
        <f t="shared" si="58"/>
        <v/>
      </c>
      <c r="EQ39" s="44" t="str">
        <f t="shared" si="58"/>
        <v/>
      </c>
      <c r="ER39" s="44" t="str">
        <f t="shared" si="58"/>
        <v/>
      </c>
      <c r="ES39" s="44" t="str">
        <f t="shared" si="58"/>
        <v/>
      </c>
      <c r="ET39" s="44" t="str">
        <f t="shared" si="58"/>
        <v/>
      </c>
      <c r="EU39" s="44" t="str">
        <f t="shared" si="58"/>
        <v/>
      </c>
      <c r="EV39" s="44" t="str">
        <f t="shared" si="58"/>
        <v/>
      </c>
      <c r="EW39" s="44" t="str">
        <f t="shared" si="62"/>
        <v/>
      </c>
      <c r="EX39" s="44" t="str">
        <f t="shared" si="62"/>
        <v/>
      </c>
      <c r="EY39" s="44" t="str">
        <f t="shared" si="62"/>
        <v/>
      </c>
      <c r="EZ39" s="44" t="str">
        <f t="shared" si="62"/>
        <v/>
      </c>
      <c r="FA39" s="44" t="str">
        <f t="shared" si="62"/>
        <v/>
      </c>
      <c r="FB39" s="44" t="str">
        <f t="shared" si="62"/>
        <v/>
      </c>
      <c r="FC39" s="44" t="str">
        <f t="shared" si="62"/>
        <v/>
      </c>
      <c r="FD39" s="44" t="str">
        <f t="shared" si="62"/>
        <v/>
      </c>
      <c r="FE39" s="44" t="str">
        <f t="shared" si="62"/>
        <v/>
      </c>
      <c r="FF39" s="44"/>
      <c r="FG39" s="44" t="str">
        <f t="shared" si="59"/>
        <v xml:space="preserve">0 menunjukkan pemahaman dalam </v>
      </c>
      <c r="FH39" s="44"/>
      <c r="FI39" s="44"/>
      <c r="FJ39" s="44" t="str">
        <f t="shared" si="60"/>
        <v xml:space="preserve">0 membutuhkan bimbingan dalam </v>
      </c>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row>
    <row r="40" spans="1:195" x14ac:dyDescent="0.25">
      <c r="A40" s="35"/>
      <c r="B40" s="38"/>
      <c r="C40" s="37">
        <v>24</v>
      </c>
      <c r="D40" s="39">
        <f>'DATA SISWA'!F33</f>
        <v>0</v>
      </c>
      <c r="E40" s="41"/>
      <c r="F40" s="43"/>
      <c r="G40" s="41"/>
      <c r="H40" s="43"/>
      <c r="I40" s="41"/>
      <c r="J40" s="43"/>
      <c r="K40" s="41"/>
      <c r="L40" s="43"/>
      <c r="M40" s="41"/>
      <c r="N40" s="43"/>
      <c r="O40" s="41"/>
      <c r="P40" s="43"/>
      <c r="Q40" s="41"/>
      <c r="R40" s="43"/>
      <c r="S40" s="41"/>
      <c r="T40" s="43"/>
      <c r="U40" s="41"/>
      <c r="V40" s="43"/>
      <c r="W40" s="41"/>
      <c r="X40" s="43"/>
      <c r="Y40" s="41"/>
      <c r="Z40" s="43"/>
      <c r="AA40" s="41"/>
      <c r="AB40" s="43"/>
      <c r="AC40" s="41"/>
      <c r="AD40" s="43"/>
      <c r="AE40" s="41"/>
      <c r="AF40" s="43"/>
      <c r="AG40" s="41"/>
      <c r="AH40" s="43"/>
      <c r="AI40" s="41"/>
      <c r="AJ40" s="43"/>
      <c r="AK40" s="41"/>
      <c r="AL40" s="43"/>
      <c r="AM40" s="41"/>
      <c r="AN40" s="43"/>
      <c r="AO40" s="41"/>
      <c r="AP40" s="43"/>
      <c r="AQ40" s="41"/>
      <c r="AR40" s="43"/>
      <c r="AS40" s="41"/>
      <c r="AT40" s="43"/>
      <c r="AU40" s="41"/>
      <c r="AV40" s="43"/>
      <c r="AW40" s="41"/>
      <c r="AX40" s="43"/>
      <c r="AY40" s="41"/>
      <c r="AZ40" s="43"/>
      <c r="BA40" s="41"/>
      <c r="BB40" s="43"/>
      <c r="BC40" s="150" t="str">
        <f t="shared" si="5"/>
        <v xml:space="preserve">0 menunjukkan pemahaman dalam </v>
      </c>
      <c r="BD40" s="150" t="str">
        <f t="shared" si="6"/>
        <v xml:space="preserve">0 membutuhkan bimbingan dalam </v>
      </c>
      <c r="BE40" s="35"/>
      <c r="BF40" s="44"/>
      <c r="BG40" s="44">
        <f t="shared" si="7"/>
        <v>0</v>
      </c>
      <c r="BH40" s="44">
        <f t="shared" si="8"/>
        <v>0</v>
      </c>
      <c r="BI40" s="44">
        <f t="shared" si="9"/>
        <v>0</v>
      </c>
      <c r="BJ40" s="44">
        <f t="shared" si="10"/>
        <v>0</v>
      </c>
      <c r="BK40" s="44">
        <f t="shared" si="11"/>
        <v>0</v>
      </c>
      <c r="BL40" s="44">
        <f t="shared" si="12"/>
        <v>0</v>
      </c>
      <c r="BM40" s="44">
        <f t="shared" si="13"/>
        <v>0</v>
      </c>
      <c r="BN40" s="44">
        <f t="shared" si="14"/>
        <v>0</v>
      </c>
      <c r="BO40" s="44">
        <f t="shared" si="15"/>
        <v>0</v>
      </c>
      <c r="BP40" s="44">
        <f t="shared" si="16"/>
        <v>0</v>
      </c>
      <c r="BQ40" s="44">
        <f t="shared" si="17"/>
        <v>0</v>
      </c>
      <c r="BR40" s="44">
        <f t="shared" si="18"/>
        <v>0</v>
      </c>
      <c r="BS40" s="44">
        <f t="shared" si="19"/>
        <v>0</v>
      </c>
      <c r="BT40" s="44">
        <f t="shared" si="20"/>
        <v>0</v>
      </c>
      <c r="BU40" s="44">
        <f t="shared" si="21"/>
        <v>0</v>
      </c>
      <c r="BV40" s="44">
        <f t="shared" si="22"/>
        <v>0</v>
      </c>
      <c r="BW40" s="44">
        <f t="shared" si="23"/>
        <v>0</v>
      </c>
      <c r="BX40" s="44">
        <f t="shared" si="24"/>
        <v>0</v>
      </c>
      <c r="BY40" s="44">
        <f t="shared" si="25"/>
        <v>0</v>
      </c>
      <c r="BZ40" s="44">
        <f t="shared" si="26"/>
        <v>0</v>
      </c>
      <c r="CA40" s="44">
        <f t="shared" si="27"/>
        <v>0</v>
      </c>
      <c r="CB40" s="44">
        <f t="shared" si="28"/>
        <v>0</v>
      </c>
      <c r="CC40" s="44">
        <f t="shared" si="29"/>
        <v>0</v>
      </c>
      <c r="CD40" s="44">
        <f t="shared" si="30"/>
        <v>0</v>
      </c>
      <c r="CE40" s="44">
        <f t="shared" si="31"/>
        <v>0</v>
      </c>
      <c r="CF40" s="44"/>
      <c r="CG40" s="44">
        <f t="shared" si="32"/>
        <v>0</v>
      </c>
      <c r="CH40" s="44">
        <f t="shared" si="33"/>
        <v>0</v>
      </c>
      <c r="CI40" s="44">
        <f t="shared" si="34"/>
        <v>0</v>
      </c>
      <c r="CJ40" s="44">
        <f t="shared" si="35"/>
        <v>0</v>
      </c>
      <c r="CK40" s="44">
        <f t="shared" si="36"/>
        <v>0</v>
      </c>
      <c r="CL40" s="44">
        <f t="shared" si="37"/>
        <v>0</v>
      </c>
      <c r="CM40" s="44">
        <f t="shared" si="38"/>
        <v>0</v>
      </c>
      <c r="CN40" s="44">
        <f t="shared" si="39"/>
        <v>0</v>
      </c>
      <c r="CO40" s="44">
        <f t="shared" si="40"/>
        <v>0</v>
      </c>
      <c r="CP40" s="44">
        <f t="shared" si="41"/>
        <v>0</v>
      </c>
      <c r="CQ40" s="44">
        <f t="shared" si="42"/>
        <v>0</v>
      </c>
      <c r="CR40" s="44">
        <f t="shared" si="43"/>
        <v>0</v>
      </c>
      <c r="CS40" s="44">
        <f t="shared" si="44"/>
        <v>0</v>
      </c>
      <c r="CT40" s="44">
        <f t="shared" si="45"/>
        <v>0</v>
      </c>
      <c r="CU40" s="44">
        <f t="shared" si="46"/>
        <v>0</v>
      </c>
      <c r="CV40" s="44">
        <f t="shared" si="47"/>
        <v>0</v>
      </c>
      <c r="CW40" s="44">
        <f t="shared" si="48"/>
        <v>0</v>
      </c>
      <c r="CX40" s="44">
        <f t="shared" si="49"/>
        <v>0</v>
      </c>
      <c r="CY40" s="44">
        <f t="shared" si="50"/>
        <v>0</v>
      </c>
      <c r="CZ40" s="44">
        <f t="shared" si="51"/>
        <v>0</v>
      </c>
      <c r="DA40" s="44">
        <f t="shared" si="52"/>
        <v>0</v>
      </c>
      <c r="DB40" s="44">
        <f t="shared" si="53"/>
        <v>0</v>
      </c>
      <c r="DC40" s="44">
        <f t="shared" si="54"/>
        <v>0</v>
      </c>
      <c r="DD40" s="44">
        <f t="shared" si="55"/>
        <v>0</v>
      </c>
      <c r="DE40" s="44">
        <f t="shared" si="56"/>
        <v>0</v>
      </c>
      <c r="DF40" s="44"/>
      <c r="DG40" s="44" t="str">
        <f t="shared" si="57"/>
        <v/>
      </c>
      <c r="DH40" s="44" t="str">
        <f t="shared" si="57"/>
        <v/>
      </c>
      <c r="DI40" s="44" t="str">
        <f t="shared" si="57"/>
        <v/>
      </c>
      <c r="DJ40" s="44" t="str">
        <f t="shared" si="57"/>
        <v/>
      </c>
      <c r="DK40" s="44" t="str">
        <f t="shared" si="57"/>
        <v/>
      </c>
      <c r="DL40" s="44" t="str">
        <f t="shared" si="57"/>
        <v/>
      </c>
      <c r="DM40" s="44" t="str">
        <f t="shared" si="57"/>
        <v/>
      </c>
      <c r="DN40" s="44" t="str">
        <f t="shared" si="57"/>
        <v/>
      </c>
      <c r="DO40" s="44" t="str">
        <f t="shared" si="57"/>
        <v/>
      </c>
      <c r="DP40" s="44" t="str">
        <f t="shared" si="57"/>
        <v/>
      </c>
      <c r="DQ40" s="44" t="str">
        <f t="shared" si="57"/>
        <v/>
      </c>
      <c r="DR40" s="44" t="str">
        <f t="shared" si="57"/>
        <v/>
      </c>
      <c r="DS40" s="44" t="str">
        <f t="shared" si="57"/>
        <v/>
      </c>
      <c r="DT40" s="44" t="str">
        <f t="shared" si="57"/>
        <v/>
      </c>
      <c r="DU40" s="44" t="str">
        <f t="shared" si="57"/>
        <v/>
      </c>
      <c r="DV40" s="44" t="str">
        <f t="shared" si="57"/>
        <v/>
      </c>
      <c r="DW40" s="44" t="str">
        <f t="shared" si="61"/>
        <v/>
      </c>
      <c r="DX40" s="44" t="str">
        <f t="shared" si="61"/>
        <v/>
      </c>
      <c r="DY40" s="44" t="str">
        <f t="shared" si="61"/>
        <v/>
      </c>
      <c r="DZ40" s="44" t="str">
        <f t="shared" si="61"/>
        <v/>
      </c>
      <c r="EA40" s="44" t="str">
        <f t="shared" si="61"/>
        <v/>
      </c>
      <c r="EB40" s="44" t="str">
        <f t="shared" si="61"/>
        <v/>
      </c>
      <c r="EC40" s="44" t="str">
        <f t="shared" si="61"/>
        <v/>
      </c>
      <c r="ED40" s="44" t="str">
        <f t="shared" si="61"/>
        <v/>
      </c>
      <c r="EE40" s="44" t="str">
        <f t="shared" si="61"/>
        <v/>
      </c>
      <c r="EF40" s="44"/>
      <c r="EG40" s="44" t="str">
        <f t="shared" si="58"/>
        <v/>
      </c>
      <c r="EH40" s="44" t="str">
        <f t="shared" si="58"/>
        <v/>
      </c>
      <c r="EI40" s="44" t="str">
        <f t="shared" si="58"/>
        <v/>
      </c>
      <c r="EJ40" s="44" t="str">
        <f t="shared" si="58"/>
        <v/>
      </c>
      <c r="EK40" s="44" t="str">
        <f t="shared" si="58"/>
        <v/>
      </c>
      <c r="EL40" s="44" t="str">
        <f t="shared" si="58"/>
        <v/>
      </c>
      <c r="EM40" s="44" t="str">
        <f t="shared" si="58"/>
        <v/>
      </c>
      <c r="EN40" s="44" t="str">
        <f t="shared" si="58"/>
        <v/>
      </c>
      <c r="EO40" s="44" t="str">
        <f t="shared" si="58"/>
        <v/>
      </c>
      <c r="EP40" s="44" t="str">
        <f t="shared" si="58"/>
        <v/>
      </c>
      <c r="EQ40" s="44" t="str">
        <f t="shared" si="58"/>
        <v/>
      </c>
      <c r="ER40" s="44" t="str">
        <f t="shared" si="58"/>
        <v/>
      </c>
      <c r="ES40" s="44" t="str">
        <f t="shared" si="58"/>
        <v/>
      </c>
      <c r="ET40" s="44" t="str">
        <f t="shared" si="58"/>
        <v/>
      </c>
      <c r="EU40" s="44" t="str">
        <f t="shared" si="58"/>
        <v/>
      </c>
      <c r="EV40" s="44" t="str">
        <f t="shared" si="58"/>
        <v/>
      </c>
      <c r="EW40" s="44" t="str">
        <f t="shared" si="62"/>
        <v/>
      </c>
      <c r="EX40" s="44" t="str">
        <f t="shared" si="62"/>
        <v/>
      </c>
      <c r="EY40" s="44" t="str">
        <f t="shared" si="62"/>
        <v/>
      </c>
      <c r="EZ40" s="44" t="str">
        <f t="shared" si="62"/>
        <v/>
      </c>
      <c r="FA40" s="44" t="str">
        <f t="shared" si="62"/>
        <v/>
      </c>
      <c r="FB40" s="44" t="str">
        <f t="shared" si="62"/>
        <v/>
      </c>
      <c r="FC40" s="44" t="str">
        <f t="shared" si="62"/>
        <v/>
      </c>
      <c r="FD40" s="44" t="str">
        <f t="shared" si="62"/>
        <v/>
      </c>
      <c r="FE40" s="44" t="str">
        <f t="shared" si="62"/>
        <v/>
      </c>
      <c r="FF40" s="44"/>
      <c r="FG40" s="44" t="str">
        <f t="shared" si="59"/>
        <v xml:space="preserve">0 menunjukkan pemahaman dalam </v>
      </c>
      <c r="FH40" s="44"/>
      <c r="FI40" s="44"/>
      <c r="FJ40" s="44" t="str">
        <f t="shared" si="60"/>
        <v xml:space="preserve">0 membutuhkan bimbingan dalam </v>
      </c>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row>
    <row r="41" spans="1:195" x14ac:dyDescent="0.25">
      <c r="A41" s="35"/>
      <c r="B41" s="38"/>
      <c r="C41" s="37">
        <v>25</v>
      </c>
      <c r="D41" s="39">
        <f>'DATA SISWA'!F34</f>
        <v>0</v>
      </c>
      <c r="E41" s="41"/>
      <c r="F41" s="43"/>
      <c r="G41" s="41"/>
      <c r="H41" s="43"/>
      <c r="I41" s="41"/>
      <c r="J41" s="43"/>
      <c r="K41" s="41"/>
      <c r="L41" s="43"/>
      <c r="M41" s="41"/>
      <c r="N41" s="43"/>
      <c r="O41" s="41"/>
      <c r="P41" s="43"/>
      <c r="Q41" s="41"/>
      <c r="R41" s="43"/>
      <c r="S41" s="41"/>
      <c r="T41" s="43"/>
      <c r="U41" s="41"/>
      <c r="V41" s="43"/>
      <c r="W41" s="41"/>
      <c r="X41" s="43"/>
      <c r="Y41" s="41"/>
      <c r="Z41" s="43"/>
      <c r="AA41" s="41"/>
      <c r="AB41" s="43"/>
      <c r="AC41" s="41"/>
      <c r="AD41" s="43"/>
      <c r="AE41" s="41"/>
      <c r="AF41" s="43"/>
      <c r="AG41" s="41"/>
      <c r="AH41" s="43"/>
      <c r="AI41" s="41"/>
      <c r="AJ41" s="43"/>
      <c r="AK41" s="41"/>
      <c r="AL41" s="43"/>
      <c r="AM41" s="41"/>
      <c r="AN41" s="43"/>
      <c r="AO41" s="41"/>
      <c r="AP41" s="43"/>
      <c r="AQ41" s="41"/>
      <c r="AR41" s="43"/>
      <c r="AS41" s="41"/>
      <c r="AT41" s="43"/>
      <c r="AU41" s="41"/>
      <c r="AV41" s="43"/>
      <c r="AW41" s="41"/>
      <c r="AX41" s="43"/>
      <c r="AY41" s="41"/>
      <c r="AZ41" s="43"/>
      <c r="BA41" s="41"/>
      <c r="BB41" s="43"/>
      <c r="BC41" s="150" t="str">
        <f t="shared" si="5"/>
        <v xml:space="preserve">0 menunjukkan pemahaman dalam </v>
      </c>
      <c r="BD41" s="150" t="str">
        <f t="shared" si="6"/>
        <v xml:space="preserve">0 membutuhkan bimbingan dalam </v>
      </c>
      <c r="BE41" s="35"/>
      <c r="BF41" s="44"/>
      <c r="BG41" s="44">
        <f t="shared" si="7"/>
        <v>0</v>
      </c>
      <c r="BH41" s="44">
        <f t="shared" si="8"/>
        <v>0</v>
      </c>
      <c r="BI41" s="44">
        <f t="shared" si="9"/>
        <v>0</v>
      </c>
      <c r="BJ41" s="44">
        <f t="shared" si="10"/>
        <v>0</v>
      </c>
      <c r="BK41" s="44">
        <f t="shared" si="11"/>
        <v>0</v>
      </c>
      <c r="BL41" s="44">
        <f t="shared" si="12"/>
        <v>0</v>
      </c>
      <c r="BM41" s="44">
        <f t="shared" si="13"/>
        <v>0</v>
      </c>
      <c r="BN41" s="44">
        <f t="shared" si="14"/>
        <v>0</v>
      </c>
      <c r="BO41" s="44">
        <f t="shared" si="15"/>
        <v>0</v>
      </c>
      <c r="BP41" s="44">
        <f t="shared" si="16"/>
        <v>0</v>
      </c>
      <c r="BQ41" s="44">
        <f t="shared" si="17"/>
        <v>0</v>
      </c>
      <c r="BR41" s="44">
        <f t="shared" si="18"/>
        <v>0</v>
      </c>
      <c r="BS41" s="44">
        <f t="shared" si="19"/>
        <v>0</v>
      </c>
      <c r="BT41" s="44">
        <f t="shared" si="20"/>
        <v>0</v>
      </c>
      <c r="BU41" s="44">
        <f t="shared" si="21"/>
        <v>0</v>
      </c>
      <c r="BV41" s="44">
        <f t="shared" si="22"/>
        <v>0</v>
      </c>
      <c r="BW41" s="44">
        <f t="shared" si="23"/>
        <v>0</v>
      </c>
      <c r="BX41" s="44">
        <f t="shared" si="24"/>
        <v>0</v>
      </c>
      <c r="BY41" s="44">
        <f t="shared" si="25"/>
        <v>0</v>
      </c>
      <c r="BZ41" s="44">
        <f t="shared" si="26"/>
        <v>0</v>
      </c>
      <c r="CA41" s="44">
        <f t="shared" si="27"/>
        <v>0</v>
      </c>
      <c r="CB41" s="44">
        <f t="shared" si="28"/>
        <v>0</v>
      </c>
      <c r="CC41" s="44">
        <f t="shared" si="29"/>
        <v>0</v>
      </c>
      <c r="CD41" s="44">
        <f t="shared" si="30"/>
        <v>0</v>
      </c>
      <c r="CE41" s="44">
        <f t="shared" si="31"/>
        <v>0</v>
      </c>
      <c r="CF41" s="44"/>
      <c r="CG41" s="44">
        <f t="shared" si="32"/>
        <v>0</v>
      </c>
      <c r="CH41" s="44">
        <f t="shared" si="33"/>
        <v>0</v>
      </c>
      <c r="CI41" s="44">
        <f t="shared" si="34"/>
        <v>0</v>
      </c>
      <c r="CJ41" s="44">
        <f t="shared" si="35"/>
        <v>0</v>
      </c>
      <c r="CK41" s="44">
        <f t="shared" si="36"/>
        <v>0</v>
      </c>
      <c r="CL41" s="44">
        <f t="shared" si="37"/>
        <v>0</v>
      </c>
      <c r="CM41" s="44">
        <f t="shared" si="38"/>
        <v>0</v>
      </c>
      <c r="CN41" s="44">
        <f t="shared" si="39"/>
        <v>0</v>
      </c>
      <c r="CO41" s="44">
        <f t="shared" si="40"/>
        <v>0</v>
      </c>
      <c r="CP41" s="44">
        <f t="shared" si="41"/>
        <v>0</v>
      </c>
      <c r="CQ41" s="44">
        <f t="shared" si="42"/>
        <v>0</v>
      </c>
      <c r="CR41" s="44">
        <f t="shared" si="43"/>
        <v>0</v>
      </c>
      <c r="CS41" s="44">
        <f t="shared" si="44"/>
        <v>0</v>
      </c>
      <c r="CT41" s="44">
        <f t="shared" si="45"/>
        <v>0</v>
      </c>
      <c r="CU41" s="44">
        <f t="shared" si="46"/>
        <v>0</v>
      </c>
      <c r="CV41" s="44">
        <f t="shared" si="47"/>
        <v>0</v>
      </c>
      <c r="CW41" s="44">
        <f t="shared" si="48"/>
        <v>0</v>
      </c>
      <c r="CX41" s="44">
        <f t="shared" si="49"/>
        <v>0</v>
      </c>
      <c r="CY41" s="44">
        <f t="shared" si="50"/>
        <v>0</v>
      </c>
      <c r="CZ41" s="44">
        <f t="shared" si="51"/>
        <v>0</v>
      </c>
      <c r="DA41" s="44">
        <f t="shared" si="52"/>
        <v>0</v>
      </c>
      <c r="DB41" s="44">
        <f t="shared" si="53"/>
        <v>0</v>
      </c>
      <c r="DC41" s="44">
        <f t="shared" si="54"/>
        <v>0</v>
      </c>
      <c r="DD41" s="44">
        <f t="shared" si="55"/>
        <v>0</v>
      </c>
      <c r="DE41" s="44">
        <f t="shared" si="56"/>
        <v>0</v>
      </c>
      <c r="DF41" s="44"/>
      <c r="DG41" s="44" t="str">
        <f t="shared" si="57"/>
        <v/>
      </c>
      <c r="DH41" s="44" t="str">
        <f t="shared" si="57"/>
        <v/>
      </c>
      <c r="DI41" s="44" t="str">
        <f t="shared" si="57"/>
        <v/>
      </c>
      <c r="DJ41" s="44" t="str">
        <f t="shared" si="57"/>
        <v/>
      </c>
      <c r="DK41" s="44" t="str">
        <f t="shared" si="57"/>
        <v/>
      </c>
      <c r="DL41" s="44" t="str">
        <f t="shared" si="57"/>
        <v/>
      </c>
      <c r="DM41" s="44" t="str">
        <f t="shared" si="57"/>
        <v/>
      </c>
      <c r="DN41" s="44" t="str">
        <f t="shared" si="57"/>
        <v/>
      </c>
      <c r="DO41" s="44" t="str">
        <f t="shared" si="57"/>
        <v/>
      </c>
      <c r="DP41" s="44" t="str">
        <f t="shared" si="57"/>
        <v/>
      </c>
      <c r="DQ41" s="44" t="str">
        <f t="shared" si="57"/>
        <v/>
      </c>
      <c r="DR41" s="44" t="str">
        <f t="shared" si="57"/>
        <v/>
      </c>
      <c r="DS41" s="44" t="str">
        <f t="shared" si="57"/>
        <v/>
      </c>
      <c r="DT41" s="44" t="str">
        <f t="shared" si="57"/>
        <v/>
      </c>
      <c r="DU41" s="44" t="str">
        <f t="shared" si="57"/>
        <v/>
      </c>
      <c r="DV41" s="44" t="str">
        <f t="shared" si="57"/>
        <v/>
      </c>
      <c r="DW41" s="44" t="str">
        <f t="shared" si="61"/>
        <v/>
      </c>
      <c r="DX41" s="44" t="str">
        <f t="shared" si="61"/>
        <v/>
      </c>
      <c r="DY41" s="44" t="str">
        <f t="shared" si="61"/>
        <v/>
      </c>
      <c r="DZ41" s="44" t="str">
        <f t="shared" si="61"/>
        <v/>
      </c>
      <c r="EA41" s="44" t="str">
        <f t="shared" si="61"/>
        <v/>
      </c>
      <c r="EB41" s="44" t="str">
        <f t="shared" si="61"/>
        <v/>
      </c>
      <c r="EC41" s="44" t="str">
        <f t="shared" si="61"/>
        <v/>
      </c>
      <c r="ED41" s="44" t="str">
        <f t="shared" si="61"/>
        <v/>
      </c>
      <c r="EE41" s="44" t="str">
        <f t="shared" si="61"/>
        <v/>
      </c>
      <c r="EF41" s="44"/>
      <c r="EG41" s="44" t="str">
        <f t="shared" si="58"/>
        <v/>
      </c>
      <c r="EH41" s="44" t="str">
        <f t="shared" si="58"/>
        <v/>
      </c>
      <c r="EI41" s="44" t="str">
        <f t="shared" si="58"/>
        <v/>
      </c>
      <c r="EJ41" s="44" t="str">
        <f t="shared" si="58"/>
        <v/>
      </c>
      <c r="EK41" s="44" t="str">
        <f t="shared" si="58"/>
        <v/>
      </c>
      <c r="EL41" s="44" t="str">
        <f t="shared" si="58"/>
        <v/>
      </c>
      <c r="EM41" s="44" t="str">
        <f t="shared" si="58"/>
        <v/>
      </c>
      <c r="EN41" s="44" t="str">
        <f t="shared" si="58"/>
        <v/>
      </c>
      <c r="EO41" s="44" t="str">
        <f t="shared" si="58"/>
        <v/>
      </c>
      <c r="EP41" s="44" t="str">
        <f t="shared" si="58"/>
        <v/>
      </c>
      <c r="EQ41" s="44" t="str">
        <f t="shared" si="58"/>
        <v/>
      </c>
      <c r="ER41" s="44" t="str">
        <f t="shared" si="58"/>
        <v/>
      </c>
      <c r="ES41" s="44" t="str">
        <f t="shared" si="58"/>
        <v/>
      </c>
      <c r="ET41" s="44" t="str">
        <f t="shared" si="58"/>
        <v/>
      </c>
      <c r="EU41" s="44" t="str">
        <f t="shared" si="58"/>
        <v/>
      </c>
      <c r="EV41" s="44" t="str">
        <f t="shared" si="58"/>
        <v/>
      </c>
      <c r="EW41" s="44" t="str">
        <f t="shared" si="62"/>
        <v/>
      </c>
      <c r="EX41" s="44" t="str">
        <f t="shared" si="62"/>
        <v/>
      </c>
      <c r="EY41" s="44" t="str">
        <f t="shared" si="62"/>
        <v/>
      </c>
      <c r="EZ41" s="44" t="str">
        <f t="shared" si="62"/>
        <v/>
      </c>
      <c r="FA41" s="44" t="str">
        <f t="shared" si="62"/>
        <v/>
      </c>
      <c r="FB41" s="44" t="str">
        <f t="shared" si="62"/>
        <v/>
      </c>
      <c r="FC41" s="44" t="str">
        <f t="shared" si="62"/>
        <v/>
      </c>
      <c r="FD41" s="44" t="str">
        <f t="shared" si="62"/>
        <v/>
      </c>
      <c r="FE41" s="44" t="str">
        <f t="shared" si="62"/>
        <v/>
      </c>
      <c r="FF41" s="44"/>
      <c r="FG41" s="44" t="str">
        <f t="shared" si="59"/>
        <v xml:space="preserve">0 menunjukkan pemahaman dalam </v>
      </c>
      <c r="FH41" s="44"/>
      <c r="FI41" s="44"/>
      <c r="FJ41" s="44" t="str">
        <f t="shared" si="60"/>
        <v xml:space="preserve">0 membutuhkan bimbingan dalam </v>
      </c>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row>
    <row r="42" spans="1:195" x14ac:dyDescent="0.25">
      <c r="A42" s="35"/>
      <c r="B42" s="38"/>
      <c r="C42" s="37">
        <v>26</v>
      </c>
      <c r="D42" s="39">
        <f>'DATA SISWA'!F35</f>
        <v>0</v>
      </c>
      <c r="E42" s="41"/>
      <c r="F42" s="43"/>
      <c r="G42" s="41"/>
      <c r="H42" s="43"/>
      <c r="I42" s="41"/>
      <c r="J42" s="43"/>
      <c r="K42" s="41"/>
      <c r="L42" s="43"/>
      <c r="M42" s="41"/>
      <c r="N42" s="43"/>
      <c r="O42" s="41"/>
      <c r="P42" s="43"/>
      <c r="Q42" s="41"/>
      <c r="R42" s="43"/>
      <c r="S42" s="41"/>
      <c r="T42" s="43"/>
      <c r="U42" s="41"/>
      <c r="V42" s="43"/>
      <c r="W42" s="41"/>
      <c r="X42" s="43"/>
      <c r="Y42" s="41"/>
      <c r="Z42" s="43"/>
      <c r="AA42" s="41"/>
      <c r="AB42" s="43"/>
      <c r="AC42" s="41"/>
      <c r="AD42" s="43"/>
      <c r="AE42" s="41"/>
      <c r="AF42" s="43"/>
      <c r="AG42" s="41"/>
      <c r="AH42" s="43"/>
      <c r="AI42" s="41"/>
      <c r="AJ42" s="43"/>
      <c r="AK42" s="41"/>
      <c r="AL42" s="43"/>
      <c r="AM42" s="41"/>
      <c r="AN42" s="43"/>
      <c r="AO42" s="41"/>
      <c r="AP42" s="43"/>
      <c r="AQ42" s="41"/>
      <c r="AR42" s="43"/>
      <c r="AS42" s="41"/>
      <c r="AT42" s="43"/>
      <c r="AU42" s="41"/>
      <c r="AV42" s="43"/>
      <c r="AW42" s="41"/>
      <c r="AX42" s="43"/>
      <c r="AY42" s="41"/>
      <c r="AZ42" s="43"/>
      <c r="BA42" s="41"/>
      <c r="BB42" s="43"/>
      <c r="BC42" s="150" t="str">
        <f t="shared" si="5"/>
        <v xml:space="preserve">0 menunjukkan pemahaman dalam </v>
      </c>
      <c r="BD42" s="150" t="str">
        <f t="shared" si="6"/>
        <v xml:space="preserve">0 membutuhkan bimbingan dalam </v>
      </c>
      <c r="BE42" s="35"/>
      <c r="BF42" s="44"/>
      <c r="BG42" s="44">
        <f t="shared" si="7"/>
        <v>0</v>
      </c>
      <c r="BH42" s="44">
        <f t="shared" si="8"/>
        <v>0</v>
      </c>
      <c r="BI42" s="44">
        <f t="shared" si="9"/>
        <v>0</v>
      </c>
      <c r="BJ42" s="44">
        <f t="shared" si="10"/>
        <v>0</v>
      </c>
      <c r="BK42" s="44">
        <f t="shared" si="11"/>
        <v>0</v>
      </c>
      <c r="BL42" s="44">
        <f t="shared" si="12"/>
        <v>0</v>
      </c>
      <c r="BM42" s="44">
        <f t="shared" si="13"/>
        <v>0</v>
      </c>
      <c r="BN42" s="44">
        <f t="shared" si="14"/>
        <v>0</v>
      </c>
      <c r="BO42" s="44">
        <f t="shared" si="15"/>
        <v>0</v>
      </c>
      <c r="BP42" s="44">
        <f t="shared" si="16"/>
        <v>0</v>
      </c>
      <c r="BQ42" s="44">
        <f t="shared" si="17"/>
        <v>0</v>
      </c>
      <c r="BR42" s="44">
        <f t="shared" si="18"/>
        <v>0</v>
      </c>
      <c r="BS42" s="44">
        <f t="shared" si="19"/>
        <v>0</v>
      </c>
      <c r="BT42" s="44">
        <f t="shared" si="20"/>
        <v>0</v>
      </c>
      <c r="BU42" s="44">
        <f t="shared" si="21"/>
        <v>0</v>
      </c>
      <c r="BV42" s="44">
        <f t="shared" si="22"/>
        <v>0</v>
      </c>
      <c r="BW42" s="44">
        <f t="shared" si="23"/>
        <v>0</v>
      </c>
      <c r="BX42" s="44">
        <f t="shared" si="24"/>
        <v>0</v>
      </c>
      <c r="BY42" s="44">
        <f t="shared" si="25"/>
        <v>0</v>
      </c>
      <c r="BZ42" s="44">
        <f t="shared" si="26"/>
        <v>0</v>
      </c>
      <c r="CA42" s="44">
        <f t="shared" si="27"/>
        <v>0</v>
      </c>
      <c r="CB42" s="44">
        <f t="shared" si="28"/>
        <v>0</v>
      </c>
      <c r="CC42" s="44">
        <f t="shared" si="29"/>
        <v>0</v>
      </c>
      <c r="CD42" s="44">
        <f t="shared" si="30"/>
        <v>0</v>
      </c>
      <c r="CE42" s="44">
        <f t="shared" si="31"/>
        <v>0</v>
      </c>
      <c r="CF42" s="44"/>
      <c r="CG42" s="44">
        <f t="shared" si="32"/>
        <v>0</v>
      </c>
      <c r="CH42" s="44">
        <f t="shared" si="33"/>
        <v>0</v>
      </c>
      <c r="CI42" s="44">
        <f t="shared" si="34"/>
        <v>0</v>
      </c>
      <c r="CJ42" s="44">
        <f t="shared" si="35"/>
        <v>0</v>
      </c>
      <c r="CK42" s="44">
        <f t="shared" si="36"/>
        <v>0</v>
      </c>
      <c r="CL42" s="44">
        <f t="shared" si="37"/>
        <v>0</v>
      </c>
      <c r="CM42" s="44">
        <f t="shared" si="38"/>
        <v>0</v>
      </c>
      <c r="CN42" s="44">
        <f t="shared" si="39"/>
        <v>0</v>
      </c>
      <c r="CO42" s="44">
        <f t="shared" si="40"/>
        <v>0</v>
      </c>
      <c r="CP42" s="44">
        <f t="shared" si="41"/>
        <v>0</v>
      </c>
      <c r="CQ42" s="44">
        <f t="shared" si="42"/>
        <v>0</v>
      </c>
      <c r="CR42" s="44">
        <f t="shared" si="43"/>
        <v>0</v>
      </c>
      <c r="CS42" s="44">
        <f t="shared" si="44"/>
        <v>0</v>
      </c>
      <c r="CT42" s="44">
        <f t="shared" si="45"/>
        <v>0</v>
      </c>
      <c r="CU42" s="44">
        <f t="shared" si="46"/>
        <v>0</v>
      </c>
      <c r="CV42" s="44">
        <f t="shared" si="47"/>
        <v>0</v>
      </c>
      <c r="CW42" s="44">
        <f t="shared" si="48"/>
        <v>0</v>
      </c>
      <c r="CX42" s="44">
        <f t="shared" si="49"/>
        <v>0</v>
      </c>
      <c r="CY42" s="44">
        <f t="shared" si="50"/>
        <v>0</v>
      </c>
      <c r="CZ42" s="44">
        <f t="shared" si="51"/>
        <v>0</v>
      </c>
      <c r="DA42" s="44">
        <f t="shared" si="52"/>
        <v>0</v>
      </c>
      <c r="DB42" s="44">
        <f t="shared" si="53"/>
        <v>0</v>
      </c>
      <c r="DC42" s="44">
        <f t="shared" si="54"/>
        <v>0</v>
      </c>
      <c r="DD42" s="44">
        <f t="shared" si="55"/>
        <v>0</v>
      </c>
      <c r="DE42" s="44">
        <f t="shared" si="56"/>
        <v>0</v>
      </c>
      <c r="DF42" s="44"/>
      <c r="DG42" s="44" t="str">
        <f t="shared" si="57"/>
        <v/>
      </c>
      <c r="DH42" s="44" t="str">
        <f t="shared" si="57"/>
        <v/>
      </c>
      <c r="DI42" s="44" t="str">
        <f t="shared" si="57"/>
        <v/>
      </c>
      <c r="DJ42" s="44" t="str">
        <f t="shared" si="57"/>
        <v/>
      </c>
      <c r="DK42" s="44" t="str">
        <f t="shared" si="57"/>
        <v/>
      </c>
      <c r="DL42" s="44" t="str">
        <f t="shared" si="57"/>
        <v/>
      </c>
      <c r="DM42" s="44" t="str">
        <f t="shared" si="57"/>
        <v/>
      </c>
      <c r="DN42" s="44" t="str">
        <f t="shared" si="57"/>
        <v/>
      </c>
      <c r="DO42" s="44" t="str">
        <f t="shared" si="57"/>
        <v/>
      </c>
      <c r="DP42" s="44" t="str">
        <f t="shared" si="57"/>
        <v/>
      </c>
      <c r="DQ42" s="44" t="str">
        <f t="shared" si="57"/>
        <v/>
      </c>
      <c r="DR42" s="44" t="str">
        <f t="shared" si="57"/>
        <v/>
      </c>
      <c r="DS42" s="44" t="str">
        <f t="shared" si="57"/>
        <v/>
      </c>
      <c r="DT42" s="44" t="str">
        <f t="shared" si="57"/>
        <v/>
      </c>
      <c r="DU42" s="44" t="str">
        <f t="shared" si="57"/>
        <v/>
      </c>
      <c r="DV42" s="44" t="str">
        <f t="shared" si="57"/>
        <v/>
      </c>
      <c r="DW42" s="44" t="str">
        <f t="shared" si="61"/>
        <v/>
      </c>
      <c r="DX42" s="44" t="str">
        <f t="shared" si="61"/>
        <v/>
      </c>
      <c r="DY42" s="44" t="str">
        <f t="shared" si="61"/>
        <v/>
      </c>
      <c r="DZ42" s="44" t="str">
        <f t="shared" si="61"/>
        <v/>
      </c>
      <c r="EA42" s="44" t="str">
        <f t="shared" si="61"/>
        <v/>
      </c>
      <c r="EB42" s="44" t="str">
        <f t="shared" si="61"/>
        <v/>
      </c>
      <c r="EC42" s="44" t="str">
        <f t="shared" si="61"/>
        <v/>
      </c>
      <c r="ED42" s="44" t="str">
        <f t="shared" si="61"/>
        <v/>
      </c>
      <c r="EE42" s="44" t="str">
        <f t="shared" si="61"/>
        <v/>
      </c>
      <c r="EF42" s="44"/>
      <c r="EG42" s="44" t="str">
        <f t="shared" si="58"/>
        <v/>
      </c>
      <c r="EH42" s="44" t="str">
        <f t="shared" si="58"/>
        <v/>
      </c>
      <c r="EI42" s="44" t="str">
        <f t="shared" si="58"/>
        <v/>
      </c>
      <c r="EJ42" s="44" t="str">
        <f t="shared" si="58"/>
        <v/>
      </c>
      <c r="EK42" s="44" t="str">
        <f t="shared" si="58"/>
        <v/>
      </c>
      <c r="EL42" s="44" t="str">
        <f t="shared" si="58"/>
        <v/>
      </c>
      <c r="EM42" s="44" t="str">
        <f t="shared" si="58"/>
        <v/>
      </c>
      <c r="EN42" s="44" t="str">
        <f t="shared" si="58"/>
        <v/>
      </c>
      <c r="EO42" s="44" t="str">
        <f t="shared" si="58"/>
        <v/>
      </c>
      <c r="EP42" s="44" t="str">
        <f t="shared" si="58"/>
        <v/>
      </c>
      <c r="EQ42" s="44" t="str">
        <f t="shared" si="58"/>
        <v/>
      </c>
      <c r="ER42" s="44" t="str">
        <f t="shared" si="58"/>
        <v/>
      </c>
      <c r="ES42" s="44" t="str">
        <f t="shared" si="58"/>
        <v/>
      </c>
      <c r="ET42" s="44" t="str">
        <f t="shared" si="58"/>
        <v/>
      </c>
      <c r="EU42" s="44" t="str">
        <f t="shared" si="58"/>
        <v/>
      </c>
      <c r="EV42" s="44" t="str">
        <f t="shared" si="58"/>
        <v/>
      </c>
      <c r="EW42" s="44" t="str">
        <f t="shared" si="62"/>
        <v/>
      </c>
      <c r="EX42" s="44" t="str">
        <f t="shared" si="62"/>
        <v/>
      </c>
      <c r="EY42" s="44" t="str">
        <f t="shared" si="62"/>
        <v/>
      </c>
      <c r="EZ42" s="44" t="str">
        <f t="shared" si="62"/>
        <v/>
      </c>
      <c r="FA42" s="44" t="str">
        <f t="shared" si="62"/>
        <v/>
      </c>
      <c r="FB42" s="44" t="str">
        <f t="shared" si="62"/>
        <v/>
      </c>
      <c r="FC42" s="44" t="str">
        <f t="shared" si="62"/>
        <v/>
      </c>
      <c r="FD42" s="44" t="str">
        <f t="shared" si="62"/>
        <v/>
      </c>
      <c r="FE42" s="44" t="str">
        <f t="shared" si="62"/>
        <v/>
      </c>
      <c r="FF42" s="44"/>
      <c r="FG42" s="44" t="str">
        <f t="shared" si="59"/>
        <v xml:space="preserve">0 menunjukkan pemahaman dalam </v>
      </c>
      <c r="FH42" s="44"/>
      <c r="FI42" s="44"/>
      <c r="FJ42" s="44" t="str">
        <f t="shared" si="60"/>
        <v xml:space="preserve">0 membutuhkan bimbingan dalam </v>
      </c>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row>
    <row r="43" spans="1:195" x14ac:dyDescent="0.25">
      <c r="A43" s="35"/>
      <c r="B43" s="38"/>
      <c r="C43" s="37">
        <v>27</v>
      </c>
      <c r="D43" s="39">
        <f>'DATA SISWA'!F36</f>
        <v>0</v>
      </c>
      <c r="E43" s="41"/>
      <c r="F43" s="43"/>
      <c r="G43" s="41"/>
      <c r="H43" s="43"/>
      <c r="I43" s="41"/>
      <c r="J43" s="43"/>
      <c r="K43" s="41"/>
      <c r="L43" s="43"/>
      <c r="M43" s="41"/>
      <c r="N43" s="43"/>
      <c r="O43" s="41"/>
      <c r="P43" s="43"/>
      <c r="Q43" s="41"/>
      <c r="R43" s="43"/>
      <c r="S43" s="41"/>
      <c r="T43" s="43"/>
      <c r="U43" s="41"/>
      <c r="V43" s="43"/>
      <c r="W43" s="41"/>
      <c r="X43" s="43"/>
      <c r="Y43" s="41"/>
      <c r="Z43" s="43"/>
      <c r="AA43" s="41"/>
      <c r="AB43" s="43"/>
      <c r="AC43" s="41"/>
      <c r="AD43" s="43"/>
      <c r="AE43" s="41"/>
      <c r="AF43" s="43"/>
      <c r="AG43" s="41"/>
      <c r="AH43" s="43"/>
      <c r="AI43" s="41"/>
      <c r="AJ43" s="43"/>
      <c r="AK43" s="41"/>
      <c r="AL43" s="43"/>
      <c r="AM43" s="41"/>
      <c r="AN43" s="43"/>
      <c r="AO43" s="41"/>
      <c r="AP43" s="43"/>
      <c r="AQ43" s="41"/>
      <c r="AR43" s="43"/>
      <c r="AS43" s="41"/>
      <c r="AT43" s="43"/>
      <c r="AU43" s="41"/>
      <c r="AV43" s="43"/>
      <c r="AW43" s="41"/>
      <c r="AX43" s="43"/>
      <c r="AY43" s="41"/>
      <c r="AZ43" s="43"/>
      <c r="BA43" s="41"/>
      <c r="BB43" s="43"/>
      <c r="BC43" s="150" t="str">
        <f t="shared" si="5"/>
        <v xml:space="preserve">0 menunjukkan pemahaman dalam </v>
      </c>
      <c r="BD43" s="150" t="str">
        <f t="shared" si="6"/>
        <v xml:space="preserve">0 membutuhkan bimbingan dalam </v>
      </c>
      <c r="BE43" s="35"/>
      <c r="BF43" s="44"/>
      <c r="BG43" s="44">
        <f t="shared" si="7"/>
        <v>0</v>
      </c>
      <c r="BH43" s="44">
        <f t="shared" si="8"/>
        <v>0</v>
      </c>
      <c r="BI43" s="44">
        <f t="shared" si="9"/>
        <v>0</v>
      </c>
      <c r="BJ43" s="44">
        <f t="shared" si="10"/>
        <v>0</v>
      </c>
      <c r="BK43" s="44">
        <f t="shared" si="11"/>
        <v>0</v>
      </c>
      <c r="BL43" s="44">
        <f t="shared" si="12"/>
        <v>0</v>
      </c>
      <c r="BM43" s="44">
        <f t="shared" si="13"/>
        <v>0</v>
      </c>
      <c r="BN43" s="44">
        <f t="shared" si="14"/>
        <v>0</v>
      </c>
      <c r="BO43" s="44">
        <f t="shared" si="15"/>
        <v>0</v>
      </c>
      <c r="BP43" s="44">
        <f t="shared" si="16"/>
        <v>0</v>
      </c>
      <c r="BQ43" s="44">
        <f t="shared" si="17"/>
        <v>0</v>
      </c>
      <c r="BR43" s="44">
        <f t="shared" si="18"/>
        <v>0</v>
      </c>
      <c r="BS43" s="44">
        <f t="shared" si="19"/>
        <v>0</v>
      </c>
      <c r="BT43" s="44">
        <f t="shared" si="20"/>
        <v>0</v>
      </c>
      <c r="BU43" s="44">
        <f t="shared" si="21"/>
        <v>0</v>
      </c>
      <c r="BV43" s="44">
        <f t="shared" si="22"/>
        <v>0</v>
      </c>
      <c r="BW43" s="44">
        <f t="shared" si="23"/>
        <v>0</v>
      </c>
      <c r="BX43" s="44">
        <f t="shared" si="24"/>
        <v>0</v>
      </c>
      <c r="BY43" s="44">
        <f t="shared" si="25"/>
        <v>0</v>
      </c>
      <c r="BZ43" s="44">
        <f t="shared" si="26"/>
        <v>0</v>
      </c>
      <c r="CA43" s="44">
        <f t="shared" si="27"/>
        <v>0</v>
      </c>
      <c r="CB43" s="44">
        <f t="shared" si="28"/>
        <v>0</v>
      </c>
      <c r="CC43" s="44">
        <f t="shared" si="29"/>
        <v>0</v>
      </c>
      <c r="CD43" s="44">
        <f t="shared" si="30"/>
        <v>0</v>
      </c>
      <c r="CE43" s="44">
        <f t="shared" si="31"/>
        <v>0</v>
      </c>
      <c r="CF43" s="44"/>
      <c r="CG43" s="44">
        <f t="shared" si="32"/>
        <v>0</v>
      </c>
      <c r="CH43" s="44">
        <f t="shared" si="33"/>
        <v>0</v>
      </c>
      <c r="CI43" s="44">
        <f t="shared" si="34"/>
        <v>0</v>
      </c>
      <c r="CJ43" s="44">
        <f t="shared" si="35"/>
        <v>0</v>
      </c>
      <c r="CK43" s="44">
        <f t="shared" si="36"/>
        <v>0</v>
      </c>
      <c r="CL43" s="44">
        <f t="shared" si="37"/>
        <v>0</v>
      </c>
      <c r="CM43" s="44">
        <f t="shared" si="38"/>
        <v>0</v>
      </c>
      <c r="CN43" s="44">
        <f t="shared" si="39"/>
        <v>0</v>
      </c>
      <c r="CO43" s="44">
        <f t="shared" si="40"/>
        <v>0</v>
      </c>
      <c r="CP43" s="44">
        <f t="shared" si="41"/>
        <v>0</v>
      </c>
      <c r="CQ43" s="44">
        <f t="shared" si="42"/>
        <v>0</v>
      </c>
      <c r="CR43" s="44">
        <f t="shared" si="43"/>
        <v>0</v>
      </c>
      <c r="CS43" s="44">
        <f t="shared" si="44"/>
        <v>0</v>
      </c>
      <c r="CT43" s="44">
        <f t="shared" si="45"/>
        <v>0</v>
      </c>
      <c r="CU43" s="44">
        <f t="shared" si="46"/>
        <v>0</v>
      </c>
      <c r="CV43" s="44">
        <f t="shared" si="47"/>
        <v>0</v>
      </c>
      <c r="CW43" s="44">
        <f t="shared" si="48"/>
        <v>0</v>
      </c>
      <c r="CX43" s="44">
        <f t="shared" si="49"/>
        <v>0</v>
      </c>
      <c r="CY43" s="44">
        <f t="shared" si="50"/>
        <v>0</v>
      </c>
      <c r="CZ43" s="44">
        <f t="shared" si="51"/>
        <v>0</v>
      </c>
      <c r="DA43" s="44">
        <f t="shared" si="52"/>
        <v>0</v>
      </c>
      <c r="DB43" s="44">
        <f t="shared" si="53"/>
        <v>0</v>
      </c>
      <c r="DC43" s="44">
        <f t="shared" si="54"/>
        <v>0</v>
      </c>
      <c r="DD43" s="44">
        <f t="shared" si="55"/>
        <v>0</v>
      </c>
      <c r="DE43" s="44">
        <f t="shared" si="56"/>
        <v>0</v>
      </c>
      <c r="DF43" s="44"/>
      <c r="DG43" s="44" t="str">
        <f t="shared" si="57"/>
        <v/>
      </c>
      <c r="DH43" s="44" t="str">
        <f t="shared" si="57"/>
        <v/>
      </c>
      <c r="DI43" s="44" t="str">
        <f t="shared" si="57"/>
        <v/>
      </c>
      <c r="DJ43" s="44" t="str">
        <f t="shared" si="57"/>
        <v/>
      </c>
      <c r="DK43" s="44" t="str">
        <f t="shared" si="57"/>
        <v/>
      </c>
      <c r="DL43" s="44" t="str">
        <f t="shared" ref="DL43:DY56" si="63">IF(AND(BL43=1,CL43=1),DL$15&amp;", ","")</f>
        <v/>
      </c>
      <c r="DM43" s="44" t="str">
        <f t="shared" si="63"/>
        <v/>
      </c>
      <c r="DN43" s="44" t="str">
        <f t="shared" si="63"/>
        <v/>
      </c>
      <c r="DO43" s="44" t="str">
        <f t="shared" si="63"/>
        <v/>
      </c>
      <c r="DP43" s="44" t="str">
        <f t="shared" si="63"/>
        <v/>
      </c>
      <c r="DQ43" s="44" t="str">
        <f t="shared" si="63"/>
        <v/>
      </c>
      <c r="DR43" s="44" t="str">
        <f t="shared" si="63"/>
        <v/>
      </c>
      <c r="DS43" s="44" t="str">
        <f t="shared" si="63"/>
        <v/>
      </c>
      <c r="DT43" s="44" t="str">
        <f t="shared" si="63"/>
        <v/>
      </c>
      <c r="DU43" s="44" t="str">
        <f t="shared" si="63"/>
        <v/>
      </c>
      <c r="DV43" s="44" t="str">
        <f t="shared" si="63"/>
        <v/>
      </c>
      <c r="DW43" s="44" t="str">
        <f t="shared" si="61"/>
        <v/>
      </c>
      <c r="DX43" s="44" t="str">
        <f t="shared" si="61"/>
        <v/>
      </c>
      <c r="DY43" s="44" t="str">
        <f t="shared" si="61"/>
        <v/>
      </c>
      <c r="DZ43" s="44" t="str">
        <f t="shared" si="61"/>
        <v/>
      </c>
      <c r="EA43" s="44" t="str">
        <f t="shared" si="61"/>
        <v/>
      </c>
      <c r="EB43" s="44" t="str">
        <f t="shared" si="61"/>
        <v/>
      </c>
      <c r="EC43" s="44" t="str">
        <f t="shared" si="61"/>
        <v/>
      </c>
      <c r="ED43" s="44" t="str">
        <f t="shared" si="61"/>
        <v/>
      </c>
      <c r="EE43" s="44" t="str">
        <f t="shared" si="61"/>
        <v/>
      </c>
      <c r="EF43" s="44"/>
      <c r="EG43" s="44" t="str">
        <f t="shared" si="58"/>
        <v/>
      </c>
      <c r="EH43" s="44" t="str">
        <f t="shared" si="58"/>
        <v/>
      </c>
      <c r="EI43" s="44" t="str">
        <f t="shared" si="58"/>
        <v/>
      </c>
      <c r="EJ43" s="44" t="str">
        <f t="shared" si="58"/>
        <v/>
      </c>
      <c r="EK43" s="44" t="str">
        <f t="shared" si="58"/>
        <v/>
      </c>
      <c r="EL43" s="44" t="str">
        <f t="shared" ref="EL43:EY56" si="64">IF(AND(BL43=1,CL43=0),EL$15&amp;", ","")</f>
        <v/>
      </c>
      <c r="EM43" s="44" t="str">
        <f t="shared" si="64"/>
        <v/>
      </c>
      <c r="EN43" s="44" t="str">
        <f t="shared" si="64"/>
        <v/>
      </c>
      <c r="EO43" s="44" t="str">
        <f t="shared" si="64"/>
        <v/>
      </c>
      <c r="EP43" s="44" t="str">
        <f t="shared" si="64"/>
        <v/>
      </c>
      <c r="EQ43" s="44" t="str">
        <f t="shared" si="64"/>
        <v/>
      </c>
      <c r="ER43" s="44" t="str">
        <f t="shared" si="64"/>
        <v/>
      </c>
      <c r="ES43" s="44" t="str">
        <f t="shared" si="64"/>
        <v/>
      </c>
      <c r="ET43" s="44" t="str">
        <f t="shared" si="64"/>
        <v/>
      </c>
      <c r="EU43" s="44" t="str">
        <f t="shared" si="64"/>
        <v/>
      </c>
      <c r="EV43" s="44" t="str">
        <f t="shared" si="64"/>
        <v/>
      </c>
      <c r="EW43" s="44" t="str">
        <f t="shared" si="62"/>
        <v/>
      </c>
      <c r="EX43" s="44" t="str">
        <f t="shared" si="62"/>
        <v/>
      </c>
      <c r="EY43" s="44" t="str">
        <f t="shared" si="62"/>
        <v/>
      </c>
      <c r="EZ43" s="44" t="str">
        <f t="shared" si="62"/>
        <v/>
      </c>
      <c r="FA43" s="44" t="str">
        <f t="shared" si="62"/>
        <v/>
      </c>
      <c r="FB43" s="44" t="str">
        <f t="shared" si="62"/>
        <v/>
      </c>
      <c r="FC43" s="44" t="str">
        <f t="shared" si="62"/>
        <v/>
      </c>
      <c r="FD43" s="44" t="str">
        <f t="shared" si="62"/>
        <v/>
      </c>
      <c r="FE43" s="44" t="str">
        <f t="shared" si="62"/>
        <v/>
      </c>
      <c r="FF43" s="44"/>
      <c r="FG43" s="44" t="str">
        <f t="shared" si="59"/>
        <v xml:space="preserve">0 menunjukkan pemahaman dalam </v>
      </c>
      <c r="FH43" s="44"/>
      <c r="FI43" s="44"/>
      <c r="FJ43" s="44" t="str">
        <f t="shared" si="60"/>
        <v xml:space="preserve">0 membutuhkan bimbingan dalam </v>
      </c>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row>
    <row r="44" spans="1:195" x14ac:dyDescent="0.25">
      <c r="A44" s="35"/>
      <c r="B44" s="38"/>
      <c r="C44" s="37">
        <v>28</v>
      </c>
      <c r="D44" s="39">
        <f>'DATA SISWA'!F37</f>
        <v>0</v>
      </c>
      <c r="E44" s="41"/>
      <c r="F44" s="43"/>
      <c r="G44" s="41"/>
      <c r="H44" s="43"/>
      <c r="I44" s="41"/>
      <c r="J44" s="43"/>
      <c r="K44" s="41"/>
      <c r="L44" s="43"/>
      <c r="M44" s="41"/>
      <c r="N44" s="43"/>
      <c r="O44" s="41"/>
      <c r="P44" s="43"/>
      <c r="Q44" s="41"/>
      <c r="R44" s="43"/>
      <c r="S44" s="41"/>
      <c r="T44" s="43"/>
      <c r="U44" s="41"/>
      <c r="V44" s="43"/>
      <c r="W44" s="41"/>
      <c r="X44" s="43"/>
      <c r="Y44" s="41"/>
      <c r="Z44" s="43"/>
      <c r="AA44" s="41"/>
      <c r="AB44" s="43"/>
      <c r="AC44" s="41"/>
      <c r="AD44" s="43"/>
      <c r="AE44" s="41"/>
      <c r="AF44" s="43"/>
      <c r="AG44" s="41"/>
      <c r="AH44" s="43"/>
      <c r="AI44" s="41"/>
      <c r="AJ44" s="43"/>
      <c r="AK44" s="41"/>
      <c r="AL44" s="43"/>
      <c r="AM44" s="41"/>
      <c r="AN44" s="43"/>
      <c r="AO44" s="41"/>
      <c r="AP44" s="43"/>
      <c r="AQ44" s="41"/>
      <c r="AR44" s="43"/>
      <c r="AS44" s="41"/>
      <c r="AT44" s="43"/>
      <c r="AU44" s="41"/>
      <c r="AV44" s="43"/>
      <c r="AW44" s="41"/>
      <c r="AX44" s="43"/>
      <c r="AY44" s="41"/>
      <c r="AZ44" s="43"/>
      <c r="BA44" s="41"/>
      <c r="BB44" s="43"/>
      <c r="BC44" s="150" t="str">
        <f t="shared" si="5"/>
        <v xml:space="preserve">0 menunjukkan pemahaman dalam </v>
      </c>
      <c r="BD44" s="150" t="str">
        <f t="shared" si="6"/>
        <v xml:space="preserve">0 membutuhkan bimbingan dalam </v>
      </c>
      <c r="BE44" s="35"/>
      <c r="BF44" s="44"/>
      <c r="BG44" s="44">
        <f t="shared" si="7"/>
        <v>0</v>
      </c>
      <c r="BH44" s="44">
        <f t="shared" si="8"/>
        <v>0</v>
      </c>
      <c r="BI44" s="44">
        <f t="shared" si="9"/>
        <v>0</v>
      </c>
      <c r="BJ44" s="44">
        <f t="shared" si="10"/>
        <v>0</v>
      </c>
      <c r="BK44" s="44">
        <f t="shared" si="11"/>
        <v>0</v>
      </c>
      <c r="BL44" s="44">
        <f t="shared" si="12"/>
        <v>0</v>
      </c>
      <c r="BM44" s="44">
        <f t="shared" si="13"/>
        <v>0</v>
      </c>
      <c r="BN44" s="44">
        <f t="shared" si="14"/>
        <v>0</v>
      </c>
      <c r="BO44" s="44">
        <f t="shared" si="15"/>
        <v>0</v>
      </c>
      <c r="BP44" s="44">
        <f t="shared" si="16"/>
        <v>0</v>
      </c>
      <c r="BQ44" s="44">
        <f t="shared" si="17"/>
        <v>0</v>
      </c>
      <c r="BR44" s="44">
        <f t="shared" si="18"/>
        <v>0</v>
      </c>
      <c r="BS44" s="44">
        <f t="shared" si="19"/>
        <v>0</v>
      </c>
      <c r="BT44" s="44">
        <f t="shared" si="20"/>
        <v>0</v>
      </c>
      <c r="BU44" s="44">
        <f t="shared" si="21"/>
        <v>0</v>
      </c>
      <c r="BV44" s="44">
        <f t="shared" si="22"/>
        <v>0</v>
      </c>
      <c r="BW44" s="44">
        <f t="shared" si="23"/>
        <v>0</v>
      </c>
      <c r="BX44" s="44">
        <f t="shared" si="24"/>
        <v>0</v>
      </c>
      <c r="BY44" s="44">
        <f t="shared" si="25"/>
        <v>0</v>
      </c>
      <c r="BZ44" s="44">
        <f t="shared" si="26"/>
        <v>0</v>
      </c>
      <c r="CA44" s="44">
        <f t="shared" si="27"/>
        <v>0</v>
      </c>
      <c r="CB44" s="44">
        <f t="shared" si="28"/>
        <v>0</v>
      </c>
      <c r="CC44" s="44">
        <f t="shared" si="29"/>
        <v>0</v>
      </c>
      <c r="CD44" s="44">
        <f t="shared" si="30"/>
        <v>0</v>
      </c>
      <c r="CE44" s="44">
        <f t="shared" si="31"/>
        <v>0</v>
      </c>
      <c r="CF44" s="44"/>
      <c r="CG44" s="44">
        <f t="shared" si="32"/>
        <v>0</v>
      </c>
      <c r="CH44" s="44">
        <f t="shared" si="33"/>
        <v>0</v>
      </c>
      <c r="CI44" s="44">
        <f t="shared" si="34"/>
        <v>0</v>
      </c>
      <c r="CJ44" s="44">
        <f t="shared" si="35"/>
        <v>0</v>
      </c>
      <c r="CK44" s="44">
        <f t="shared" si="36"/>
        <v>0</v>
      </c>
      <c r="CL44" s="44">
        <f t="shared" si="37"/>
        <v>0</v>
      </c>
      <c r="CM44" s="44">
        <f t="shared" si="38"/>
        <v>0</v>
      </c>
      <c r="CN44" s="44">
        <f t="shared" si="39"/>
        <v>0</v>
      </c>
      <c r="CO44" s="44">
        <f t="shared" si="40"/>
        <v>0</v>
      </c>
      <c r="CP44" s="44">
        <f t="shared" si="41"/>
        <v>0</v>
      </c>
      <c r="CQ44" s="44">
        <f t="shared" si="42"/>
        <v>0</v>
      </c>
      <c r="CR44" s="44">
        <f t="shared" si="43"/>
        <v>0</v>
      </c>
      <c r="CS44" s="44">
        <f t="shared" si="44"/>
        <v>0</v>
      </c>
      <c r="CT44" s="44">
        <f t="shared" si="45"/>
        <v>0</v>
      </c>
      <c r="CU44" s="44">
        <f t="shared" si="46"/>
        <v>0</v>
      </c>
      <c r="CV44" s="44">
        <f t="shared" si="47"/>
        <v>0</v>
      </c>
      <c r="CW44" s="44">
        <f t="shared" si="48"/>
        <v>0</v>
      </c>
      <c r="CX44" s="44">
        <f t="shared" si="49"/>
        <v>0</v>
      </c>
      <c r="CY44" s="44">
        <f t="shared" si="50"/>
        <v>0</v>
      </c>
      <c r="CZ44" s="44">
        <f t="shared" si="51"/>
        <v>0</v>
      </c>
      <c r="DA44" s="44">
        <f t="shared" si="52"/>
        <v>0</v>
      </c>
      <c r="DB44" s="44">
        <f t="shared" si="53"/>
        <v>0</v>
      </c>
      <c r="DC44" s="44">
        <f t="shared" si="54"/>
        <v>0</v>
      </c>
      <c r="DD44" s="44">
        <f t="shared" si="55"/>
        <v>0</v>
      </c>
      <c r="DE44" s="44">
        <f t="shared" si="56"/>
        <v>0</v>
      </c>
      <c r="DF44" s="44"/>
      <c r="DG44" s="44" t="str">
        <f t="shared" ref="DG44:DK56" si="65">IF(AND(BG44=1,CG44=1),DG$15&amp;", ","")</f>
        <v/>
      </c>
      <c r="DH44" s="44" t="str">
        <f t="shared" si="65"/>
        <v/>
      </c>
      <c r="DI44" s="44" t="str">
        <f t="shared" si="65"/>
        <v/>
      </c>
      <c r="DJ44" s="44" t="str">
        <f t="shared" si="65"/>
        <v/>
      </c>
      <c r="DK44" s="44" t="str">
        <f t="shared" si="65"/>
        <v/>
      </c>
      <c r="DL44" s="44" t="str">
        <f t="shared" si="63"/>
        <v/>
      </c>
      <c r="DM44" s="44" t="str">
        <f t="shared" si="63"/>
        <v/>
      </c>
      <c r="DN44" s="44" t="str">
        <f t="shared" si="63"/>
        <v/>
      </c>
      <c r="DO44" s="44" t="str">
        <f t="shared" si="63"/>
        <v/>
      </c>
      <c r="DP44" s="44" t="str">
        <f t="shared" si="63"/>
        <v/>
      </c>
      <c r="DQ44" s="44" t="str">
        <f t="shared" si="63"/>
        <v/>
      </c>
      <c r="DR44" s="44" t="str">
        <f t="shared" si="63"/>
        <v/>
      </c>
      <c r="DS44" s="44" t="str">
        <f t="shared" si="63"/>
        <v/>
      </c>
      <c r="DT44" s="44" t="str">
        <f t="shared" si="63"/>
        <v/>
      </c>
      <c r="DU44" s="44" t="str">
        <f t="shared" si="63"/>
        <v/>
      </c>
      <c r="DV44" s="44" t="str">
        <f t="shared" si="63"/>
        <v/>
      </c>
      <c r="DW44" s="44" t="str">
        <f t="shared" si="61"/>
        <v/>
      </c>
      <c r="DX44" s="44" t="str">
        <f t="shared" si="61"/>
        <v/>
      </c>
      <c r="DY44" s="44" t="str">
        <f t="shared" si="61"/>
        <v/>
      </c>
      <c r="DZ44" s="44" t="str">
        <f t="shared" si="61"/>
        <v/>
      </c>
      <c r="EA44" s="44" t="str">
        <f t="shared" si="61"/>
        <v/>
      </c>
      <c r="EB44" s="44" t="str">
        <f t="shared" si="61"/>
        <v/>
      </c>
      <c r="EC44" s="44" t="str">
        <f t="shared" si="61"/>
        <v/>
      </c>
      <c r="ED44" s="44" t="str">
        <f t="shared" si="61"/>
        <v/>
      </c>
      <c r="EE44" s="44" t="str">
        <f t="shared" si="61"/>
        <v/>
      </c>
      <c r="EF44" s="44"/>
      <c r="EG44" s="44" t="str">
        <f t="shared" ref="EG44:EK56" si="66">IF(AND(BG44=1,CG44=0),EG$15&amp;", ","")</f>
        <v/>
      </c>
      <c r="EH44" s="44" t="str">
        <f t="shared" si="66"/>
        <v/>
      </c>
      <c r="EI44" s="44" t="str">
        <f t="shared" si="66"/>
        <v/>
      </c>
      <c r="EJ44" s="44" t="str">
        <f t="shared" si="66"/>
        <v/>
      </c>
      <c r="EK44" s="44" t="str">
        <f t="shared" si="66"/>
        <v/>
      </c>
      <c r="EL44" s="44" t="str">
        <f t="shared" si="64"/>
        <v/>
      </c>
      <c r="EM44" s="44" t="str">
        <f t="shared" si="64"/>
        <v/>
      </c>
      <c r="EN44" s="44" t="str">
        <f t="shared" si="64"/>
        <v/>
      </c>
      <c r="EO44" s="44" t="str">
        <f t="shared" si="64"/>
        <v/>
      </c>
      <c r="EP44" s="44" t="str">
        <f t="shared" si="64"/>
        <v/>
      </c>
      <c r="EQ44" s="44" t="str">
        <f t="shared" si="64"/>
        <v/>
      </c>
      <c r="ER44" s="44" t="str">
        <f t="shared" si="64"/>
        <v/>
      </c>
      <c r="ES44" s="44" t="str">
        <f t="shared" si="64"/>
        <v/>
      </c>
      <c r="ET44" s="44" t="str">
        <f t="shared" si="64"/>
        <v/>
      </c>
      <c r="EU44" s="44" t="str">
        <f t="shared" si="64"/>
        <v/>
      </c>
      <c r="EV44" s="44" t="str">
        <f t="shared" si="64"/>
        <v/>
      </c>
      <c r="EW44" s="44" t="str">
        <f t="shared" si="62"/>
        <v/>
      </c>
      <c r="EX44" s="44" t="str">
        <f t="shared" si="62"/>
        <v/>
      </c>
      <c r="EY44" s="44" t="str">
        <f t="shared" si="62"/>
        <v/>
      </c>
      <c r="EZ44" s="44" t="str">
        <f t="shared" si="62"/>
        <v/>
      </c>
      <c r="FA44" s="44" t="str">
        <f t="shared" si="62"/>
        <v/>
      </c>
      <c r="FB44" s="44" t="str">
        <f t="shared" si="62"/>
        <v/>
      </c>
      <c r="FC44" s="44" t="str">
        <f t="shared" si="62"/>
        <v/>
      </c>
      <c r="FD44" s="44" t="str">
        <f t="shared" si="62"/>
        <v/>
      </c>
      <c r="FE44" s="44" t="str">
        <f t="shared" si="62"/>
        <v/>
      </c>
      <c r="FF44" s="44"/>
      <c r="FG44" s="44" t="str">
        <f t="shared" si="59"/>
        <v xml:space="preserve">0 menunjukkan pemahaman dalam </v>
      </c>
      <c r="FH44" s="44"/>
      <c r="FI44" s="44"/>
      <c r="FJ44" s="44" t="str">
        <f t="shared" si="60"/>
        <v xml:space="preserve">0 membutuhkan bimbingan dalam </v>
      </c>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row>
    <row r="45" spans="1:195" x14ac:dyDescent="0.25">
      <c r="A45" s="35"/>
      <c r="B45" s="38"/>
      <c r="C45" s="37">
        <v>29</v>
      </c>
      <c r="D45" s="39">
        <f>'DATA SISWA'!F38</f>
        <v>0</v>
      </c>
      <c r="E45" s="41"/>
      <c r="F45" s="43"/>
      <c r="G45" s="41"/>
      <c r="H45" s="43"/>
      <c r="I45" s="41"/>
      <c r="J45" s="43"/>
      <c r="K45" s="41"/>
      <c r="L45" s="43"/>
      <c r="M45" s="41"/>
      <c r="N45" s="43"/>
      <c r="O45" s="41"/>
      <c r="P45" s="43"/>
      <c r="Q45" s="41"/>
      <c r="R45" s="43"/>
      <c r="S45" s="41"/>
      <c r="T45" s="43"/>
      <c r="U45" s="41"/>
      <c r="V45" s="43"/>
      <c r="W45" s="41"/>
      <c r="X45" s="43"/>
      <c r="Y45" s="41"/>
      <c r="Z45" s="43"/>
      <c r="AA45" s="41"/>
      <c r="AB45" s="43"/>
      <c r="AC45" s="41"/>
      <c r="AD45" s="43"/>
      <c r="AE45" s="41"/>
      <c r="AF45" s="43"/>
      <c r="AG45" s="41"/>
      <c r="AH45" s="43"/>
      <c r="AI45" s="41"/>
      <c r="AJ45" s="43"/>
      <c r="AK45" s="41"/>
      <c r="AL45" s="43"/>
      <c r="AM45" s="41"/>
      <c r="AN45" s="43"/>
      <c r="AO45" s="41"/>
      <c r="AP45" s="43"/>
      <c r="AQ45" s="41"/>
      <c r="AR45" s="43"/>
      <c r="AS45" s="41"/>
      <c r="AT45" s="43"/>
      <c r="AU45" s="41"/>
      <c r="AV45" s="43"/>
      <c r="AW45" s="41"/>
      <c r="AX45" s="43"/>
      <c r="AY45" s="41"/>
      <c r="AZ45" s="43"/>
      <c r="BA45" s="41"/>
      <c r="BB45" s="43"/>
      <c r="BC45" s="150" t="str">
        <f t="shared" si="5"/>
        <v xml:space="preserve">0 menunjukkan pemahaman dalam </v>
      </c>
      <c r="BD45" s="150" t="str">
        <f t="shared" si="6"/>
        <v xml:space="preserve">0 membutuhkan bimbingan dalam </v>
      </c>
      <c r="BE45" s="35"/>
      <c r="BF45" s="44"/>
      <c r="BG45" s="44">
        <f t="shared" si="7"/>
        <v>0</v>
      </c>
      <c r="BH45" s="44">
        <f t="shared" si="8"/>
        <v>0</v>
      </c>
      <c r="BI45" s="44">
        <f t="shared" si="9"/>
        <v>0</v>
      </c>
      <c r="BJ45" s="44">
        <f t="shared" si="10"/>
        <v>0</v>
      </c>
      <c r="BK45" s="44">
        <f t="shared" si="11"/>
        <v>0</v>
      </c>
      <c r="BL45" s="44">
        <f t="shared" si="12"/>
        <v>0</v>
      </c>
      <c r="BM45" s="44">
        <f t="shared" si="13"/>
        <v>0</v>
      </c>
      <c r="BN45" s="44">
        <f t="shared" si="14"/>
        <v>0</v>
      </c>
      <c r="BO45" s="44">
        <f t="shared" si="15"/>
        <v>0</v>
      </c>
      <c r="BP45" s="44">
        <f t="shared" si="16"/>
        <v>0</v>
      </c>
      <c r="BQ45" s="44">
        <f t="shared" si="17"/>
        <v>0</v>
      </c>
      <c r="BR45" s="44">
        <f t="shared" si="18"/>
        <v>0</v>
      </c>
      <c r="BS45" s="44">
        <f t="shared" si="19"/>
        <v>0</v>
      </c>
      <c r="BT45" s="44">
        <f t="shared" si="20"/>
        <v>0</v>
      </c>
      <c r="BU45" s="44">
        <f t="shared" si="21"/>
        <v>0</v>
      </c>
      <c r="BV45" s="44">
        <f t="shared" si="22"/>
        <v>0</v>
      </c>
      <c r="BW45" s="44">
        <f t="shared" si="23"/>
        <v>0</v>
      </c>
      <c r="BX45" s="44">
        <f t="shared" si="24"/>
        <v>0</v>
      </c>
      <c r="BY45" s="44">
        <f t="shared" si="25"/>
        <v>0</v>
      </c>
      <c r="BZ45" s="44">
        <f t="shared" si="26"/>
        <v>0</v>
      </c>
      <c r="CA45" s="44">
        <f t="shared" si="27"/>
        <v>0</v>
      </c>
      <c r="CB45" s="44">
        <f t="shared" si="28"/>
        <v>0</v>
      </c>
      <c r="CC45" s="44">
        <f t="shared" si="29"/>
        <v>0</v>
      </c>
      <c r="CD45" s="44">
        <f t="shared" si="30"/>
        <v>0</v>
      </c>
      <c r="CE45" s="44">
        <f t="shared" si="31"/>
        <v>0</v>
      </c>
      <c r="CF45" s="44"/>
      <c r="CG45" s="44">
        <f t="shared" si="32"/>
        <v>0</v>
      </c>
      <c r="CH45" s="44">
        <f t="shared" si="33"/>
        <v>0</v>
      </c>
      <c r="CI45" s="44">
        <f t="shared" si="34"/>
        <v>0</v>
      </c>
      <c r="CJ45" s="44">
        <f t="shared" si="35"/>
        <v>0</v>
      </c>
      <c r="CK45" s="44">
        <f t="shared" si="36"/>
        <v>0</v>
      </c>
      <c r="CL45" s="44">
        <f t="shared" si="37"/>
        <v>0</v>
      </c>
      <c r="CM45" s="44">
        <f t="shared" si="38"/>
        <v>0</v>
      </c>
      <c r="CN45" s="44">
        <f t="shared" si="39"/>
        <v>0</v>
      </c>
      <c r="CO45" s="44">
        <f t="shared" si="40"/>
        <v>0</v>
      </c>
      <c r="CP45" s="44">
        <f t="shared" si="41"/>
        <v>0</v>
      </c>
      <c r="CQ45" s="44">
        <f t="shared" si="42"/>
        <v>0</v>
      </c>
      <c r="CR45" s="44">
        <f t="shared" si="43"/>
        <v>0</v>
      </c>
      <c r="CS45" s="44">
        <f t="shared" si="44"/>
        <v>0</v>
      </c>
      <c r="CT45" s="44">
        <f t="shared" si="45"/>
        <v>0</v>
      </c>
      <c r="CU45" s="44">
        <f t="shared" si="46"/>
        <v>0</v>
      </c>
      <c r="CV45" s="44">
        <f t="shared" si="47"/>
        <v>0</v>
      </c>
      <c r="CW45" s="44">
        <f t="shared" si="48"/>
        <v>0</v>
      </c>
      <c r="CX45" s="44">
        <f t="shared" si="49"/>
        <v>0</v>
      </c>
      <c r="CY45" s="44">
        <f t="shared" si="50"/>
        <v>0</v>
      </c>
      <c r="CZ45" s="44">
        <f t="shared" si="51"/>
        <v>0</v>
      </c>
      <c r="DA45" s="44">
        <f t="shared" si="52"/>
        <v>0</v>
      </c>
      <c r="DB45" s="44">
        <f t="shared" si="53"/>
        <v>0</v>
      </c>
      <c r="DC45" s="44">
        <f t="shared" si="54"/>
        <v>0</v>
      </c>
      <c r="DD45" s="44">
        <f t="shared" si="55"/>
        <v>0</v>
      </c>
      <c r="DE45" s="44">
        <f t="shared" si="56"/>
        <v>0</v>
      </c>
      <c r="DF45" s="44"/>
      <c r="DG45" s="44" t="str">
        <f t="shared" si="65"/>
        <v/>
      </c>
      <c r="DH45" s="44" t="str">
        <f t="shared" si="65"/>
        <v/>
      </c>
      <c r="DI45" s="44" t="str">
        <f t="shared" si="65"/>
        <v/>
      </c>
      <c r="DJ45" s="44" t="str">
        <f t="shared" si="65"/>
        <v/>
      </c>
      <c r="DK45" s="44" t="str">
        <f t="shared" si="65"/>
        <v/>
      </c>
      <c r="DL45" s="44" t="str">
        <f t="shared" si="63"/>
        <v/>
      </c>
      <c r="DM45" s="44" t="str">
        <f t="shared" si="63"/>
        <v/>
      </c>
      <c r="DN45" s="44" t="str">
        <f t="shared" si="63"/>
        <v/>
      </c>
      <c r="DO45" s="44" t="str">
        <f t="shared" si="63"/>
        <v/>
      </c>
      <c r="DP45" s="44" t="str">
        <f t="shared" si="63"/>
        <v/>
      </c>
      <c r="DQ45" s="44" t="str">
        <f t="shared" si="63"/>
        <v/>
      </c>
      <c r="DR45" s="44" t="str">
        <f t="shared" si="63"/>
        <v/>
      </c>
      <c r="DS45" s="44" t="str">
        <f t="shared" si="63"/>
        <v/>
      </c>
      <c r="DT45" s="44" t="str">
        <f t="shared" si="63"/>
        <v/>
      </c>
      <c r="DU45" s="44" t="str">
        <f t="shared" si="63"/>
        <v/>
      </c>
      <c r="DV45" s="44" t="str">
        <f t="shared" si="63"/>
        <v/>
      </c>
      <c r="DW45" s="44" t="str">
        <f t="shared" si="61"/>
        <v/>
      </c>
      <c r="DX45" s="44" t="str">
        <f t="shared" si="61"/>
        <v/>
      </c>
      <c r="DY45" s="44" t="str">
        <f t="shared" si="61"/>
        <v/>
      </c>
      <c r="DZ45" s="44" t="str">
        <f t="shared" si="61"/>
        <v/>
      </c>
      <c r="EA45" s="44" t="str">
        <f t="shared" si="61"/>
        <v/>
      </c>
      <c r="EB45" s="44" t="str">
        <f t="shared" si="61"/>
        <v/>
      </c>
      <c r="EC45" s="44" t="str">
        <f t="shared" si="61"/>
        <v/>
      </c>
      <c r="ED45" s="44" t="str">
        <f t="shared" si="61"/>
        <v/>
      </c>
      <c r="EE45" s="44" t="str">
        <f t="shared" si="61"/>
        <v/>
      </c>
      <c r="EF45" s="44"/>
      <c r="EG45" s="44" t="str">
        <f t="shared" si="66"/>
        <v/>
      </c>
      <c r="EH45" s="44" t="str">
        <f t="shared" si="66"/>
        <v/>
      </c>
      <c r="EI45" s="44" t="str">
        <f t="shared" si="66"/>
        <v/>
      </c>
      <c r="EJ45" s="44" t="str">
        <f t="shared" si="66"/>
        <v/>
      </c>
      <c r="EK45" s="44" t="str">
        <f t="shared" si="66"/>
        <v/>
      </c>
      <c r="EL45" s="44" t="str">
        <f t="shared" si="64"/>
        <v/>
      </c>
      <c r="EM45" s="44" t="str">
        <f t="shared" si="64"/>
        <v/>
      </c>
      <c r="EN45" s="44" t="str">
        <f t="shared" si="64"/>
        <v/>
      </c>
      <c r="EO45" s="44" t="str">
        <f t="shared" si="64"/>
        <v/>
      </c>
      <c r="EP45" s="44" t="str">
        <f t="shared" si="64"/>
        <v/>
      </c>
      <c r="EQ45" s="44" t="str">
        <f t="shared" si="64"/>
        <v/>
      </c>
      <c r="ER45" s="44" t="str">
        <f t="shared" si="64"/>
        <v/>
      </c>
      <c r="ES45" s="44" t="str">
        <f t="shared" si="64"/>
        <v/>
      </c>
      <c r="ET45" s="44" t="str">
        <f t="shared" si="64"/>
        <v/>
      </c>
      <c r="EU45" s="44" t="str">
        <f t="shared" si="64"/>
        <v/>
      </c>
      <c r="EV45" s="44" t="str">
        <f t="shared" si="64"/>
        <v/>
      </c>
      <c r="EW45" s="44" t="str">
        <f t="shared" si="62"/>
        <v/>
      </c>
      <c r="EX45" s="44" t="str">
        <f t="shared" si="62"/>
        <v/>
      </c>
      <c r="EY45" s="44" t="str">
        <f t="shared" si="62"/>
        <v/>
      </c>
      <c r="EZ45" s="44" t="str">
        <f t="shared" si="62"/>
        <v/>
      </c>
      <c r="FA45" s="44" t="str">
        <f t="shared" si="62"/>
        <v/>
      </c>
      <c r="FB45" s="44" t="str">
        <f t="shared" si="62"/>
        <v/>
      </c>
      <c r="FC45" s="44" t="str">
        <f t="shared" si="62"/>
        <v/>
      </c>
      <c r="FD45" s="44" t="str">
        <f t="shared" si="62"/>
        <v/>
      </c>
      <c r="FE45" s="44" t="str">
        <f t="shared" si="62"/>
        <v/>
      </c>
      <c r="FF45" s="44"/>
      <c r="FG45" s="44" t="str">
        <f t="shared" si="59"/>
        <v xml:space="preserve">0 menunjukkan pemahaman dalam </v>
      </c>
      <c r="FH45" s="44"/>
      <c r="FI45" s="44"/>
      <c r="FJ45" s="44" t="str">
        <f t="shared" si="60"/>
        <v xml:space="preserve">0 membutuhkan bimbingan dalam </v>
      </c>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row>
    <row r="46" spans="1:195" x14ac:dyDescent="0.25">
      <c r="A46" s="35"/>
      <c r="B46" s="38"/>
      <c r="C46" s="37">
        <v>30</v>
      </c>
      <c r="D46" s="39">
        <f>'DATA SISWA'!F39</f>
        <v>0</v>
      </c>
      <c r="E46" s="41"/>
      <c r="F46" s="43"/>
      <c r="G46" s="41"/>
      <c r="H46" s="43"/>
      <c r="I46" s="41"/>
      <c r="J46" s="43"/>
      <c r="K46" s="41"/>
      <c r="L46" s="43"/>
      <c r="M46" s="41"/>
      <c r="N46" s="43"/>
      <c r="O46" s="41"/>
      <c r="P46" s="43"/>
      <c r="Q46" s="41"/>
      <c r="R46" s="43"/>
      <c r="S46" s="41"/>
      <c r="T46" s="43"/>
      <c r="U46" s="41"/>
      <c r="V46" s="43"/>
      <c r="W46" s="41"/>
      <c r="X46" s="43"/>
      <c r="Y46" s="41"/>
      <c r="Z46" s="43"/>
      <c r="AA46" s="41"/>
      <c r="AB46" s="43"/>
      <c r="AC46" s="41"/>
      <c r="AD46" s="43"/>
      <c r="AE46" s="41"/>
      <c r="AF46" s="43"/>
      <c r="AG46" s="41"/>
      <c r="AH46" s="43"/>
      <c r="AI46" s="41"/>
      <c r="AJ46" s="43"/>
      <c r="AK46" s="41"/>
      <c r="AL46" s="43"/>
      <c r="AM46" s="41"/>
      <c r="AN46" s="43"/>
      <c r="AO46" s="41"/>
      <c r="AP46" s="43"/>
      <c r="AQ46" s="41"/>
      <c r="AR46" s="43"/>
      <c r="AS46" s="41"/>
      <c r="AT46" s="43"/>
      <c r="AU46" s="41"/>
      <c r="AV46" s="43"/>
      <c r="AW46" s="41"/>
      <c r="AX46" s="43"/>
      <c r="AY46" s="41"/>
      <c r="AZ46" s="43"/>
      <c r="BA46" s="41"/>
      <c r="BB46" s="43"/>
      <c r="BC46" s="150" t="str">
        <f t="shared" si="5"/>
        <v xml:space="preserve">0 menunjukkan pemahaman dalam </v>
      </c>
      <c r="BD46" s="150" t="str">
        <f t="shared" si="6"/>
        <v xml:space="preserve">0 membutuhkan bimbingan dalam </v>
      </c>
      <c r="BE46" s="35"/>
      <c r="BF46" s="44"/>
      <c r="BG46" s="44">
        <f t="shared" si="7"/>
        <v>0</v>
      </c>
      <c r="BH46" s="44">
        <f t="shared" si="8"/>
        <v>0</v>
      </c>
      <c r="BI46" s="44">
        <f t="shared" si="9"/>
        <v>0</v>
      </c>
      <c r="BJ46" s="44">
        <f t="shared" si="10"/>
        <v>0</v>
      </c>
      <c r="BK46" s="44">
        <f t="shared" si="11"/>
        <v>0</v>
      </c>
      <c r="BL46" s="44">
        <f t="shared" si="12"/>
        <v>0</v>
      </c>
      <c r="BM46" s="44">
        <f t="shared" si="13"/>
        <v>0</v>
      </c>
      <c r="BN46" s="44">
        <f t="shared" si="14"/>
        <v>0</v>
      </c>
      <c r="BO46" s="44">
        <f t="shared" si="15"/>
        <v>0</v>
      </c>
      <c r="BP46" s="44">
        <f t="shared" si="16"/>
        <v>0</v>
      </c>
      <c r="BQ46" s="44">
        <f t="shared" si="17"/>
        <v>0</v>
      </c>
      <c r="BR46" s="44">
        <f t="shared" si="18"/>
        <v>0</v>
      </c>
      <c r="BS46" s="44">
        <f t="shared" si="19"/>
        <v>0</v>
      </c>
      <c r="BT46" s="44">
        <f t="shared" si="20"/>
        <v>0</v>
      </c>
      <c r="BU46" s="44">
        <f t="shared" si="21"/>
        <v>0</v>
      </c>
      <c r="BV46" s="44">
        <f t="shared" si="22"/>
        <v>0</v>
      </c>
      <c r="BW46" s="44">
        <f t="shared" si="23"/>
        <v>0</v>
      </c>
      <c r="BX46" s="44">
        <f t="shared" si="24"/>
        <v>0</v>
      </c>
      <c r="BY46" s="44">
        <f t="shared" si="25"/>
        <v>0</v>
      </c>
      <c r="BZ46" s="44">
        <f t="shared" si="26"/>
        <v>0</v>
      </c>
      <c r="CA46" s="44">
        <f t="shared" si="27"/>
        <v>0</v>
      </c>
      <c r="CB46" s="44">
        <f t="shared" si="28"/>
        <v>0</v>
      </c>
      <c r="CC46" s="44">
        <f t="shared" si="29"/>
        <v>0</v>
      </c>
      <c r="CD46" s="44">
        <f t="shared" si="30"/>
        <v>0</v>
      </c>
      <c r="CE46" s="44">
        <f t="shared" si="31"/>
        <v>0</v>
      </c>
      <c r="CF46" s="44"/>
      <c r="CG46" s="44">
        <f t="shared" si="32"/>
        <v>0</v>
      </c>
      <c r="CH46" s="44">
        <f t="shared" si="33"/>
        <v>0</v>
      </c>
      <c r="CI46" s="44">
        <f t="shared" si="34"/>
        <v>0</v>
      </c>
      <c r="CJ46" s="44">
        <f t="shared" si="35"/>
        <v>0</v>
      </c>
      <c r="CK46" s="44">
        <f t="shared" si="36"/>
        <v>0</v>
      </c>
      <c r="CL46" s="44">
        <f t="shared" si="37"/>
        <v>0</v>
      </c>
      <c r="CM46" s="44">
        <f t="shared" si="38"/>
        <v>0</v>
      </c>
      <c r="CN46" s="44">
        <f t="shared" si="39"/>
        <v>0</v>
      </c>
      <c r="CO46" s="44">
        <f t="shared" si="40"/>
        <v>0</v>
      </c>
      <c r="CP46" s="44">
        <f t="shared" si="41"/>
        <v>0</v>
      </c>
      <c r="CQ46" s="44">
        <f t="shared" si="42"/>
        <v>0</v>
      </c>
      <c r="CR46" s="44">
        <f t="shared" si="43"/>
        <v>0</v>
      </c>
      <c r="CS46" s="44">
        <f t="shared" si="44"/>
        <v>0</v>
      </c>
      <c r="CT46" s="44">
        <f t="shared" si="45"/>
        <v>0</v>
      </c>
      <c r="CU46" s="44">
        <f t="shared" si="46"/>
        <v>0</v>
      </c>
      <c r="CV46" s="44">
        <f t="shared" si="47"/>
        <v>0</v>
      </c>
      <c r="CW46" s="44">
        <f t="shared" si="48"/>
        <v>0</v>
      </c>
      <c r="CX46" s="44">
        <f t="shared" si="49"/>
        <v>0</v>
      </c>
      <c r="CY46" s="44">
        <f t="shared" si="50"/>
        <v>0</v>
      </c>
      <c r="CZ46" s="44">
        <f t="shared" si="51"/>
        <v>0</v>
      </c>
      <c r="DA46" s="44">
        <f t="shared" si="52"/>
        <v>0</v>
      </c>
      <c r="DB46" s="44">
        <f t="shared" si="53"/>
        <v>0</v>
      </c>
      <c r="DC46" s="44">
        <f t="shared" si="54"/>
        <v>0</v>
      </c>
      <c r="DD46" s="44">
        <f t="shared" si="55"/>
        <v>0</v>
      </c>
      <c r="DE46" s="44">
        <f t="shared" si="56"/>
        <v>0</v>
      </c>
      <c r="DF46" s="44"/>
      <c r="DG46" s="44" t="str">
        <f t="shared" si="65"/>
        <v/>
      </c>
      <c r="DH46" s="44" t="str">
        <f t="shared" si="65"/>
        <v/>
      </c>
      <c r="DI46" s="44" t="str">
        <f t="shared" si="65"/>
        <v/>
      </c>
      <c r="DJ46" s="44" t="str">
        <f t="shared" si="65"/>
        <v/>
      </c>
      <c r="DK46" s="44" t="str">
        <f t="shared" si="65"/>
        <v/>
      </c>
      <c r="DL46" s="44" t="str">
        <f t="shared" si="63"/>
        <v/>
      </c>
      <c r="DM46" s="44" t="str">
        <f t="shared" si="63"/>
        <v/>
      </c>
      <c r="DN46" s="44" t="str">
        <f t="shared" si="63"/>
        <v/>
      </c>
      <c r="DO46" s="44" t="str">
        <f t="shared" si="63"/>
        <v/>
      </c>
      <c r="DP46" s="44" t="str">
        <f t="shared" si="63"/>
        <v/>
      </c>
      <c r="DQ46" s="44" t="str">
        <f t="shared" si="63"/>
        <v/>
      </c>
      <c r="DR46" s="44" t="str">
        <f t="shared" si="63"/>
        <v/>
      </c>
      <c r="DS46" s="44" t="str">
        <f t="shared" si="63"/>
        <v/>
      </c>
      <c r="DT46" s="44" t="str">
        <f t="shared" si="63"/>
        <v/>
      </c>
      <c r="DU46" s="44" t="str">
        <f t="shared" si="63"/>
        <v/>
      </c>
      <c r="DV46" s="44" t="str">
        <f t="shared" si="63"/>
        <v/>
      </c>
      <c r="DW46" s="44" t="str">
        <f t="shared" si="61"/>
        <v/>
      </c>
      <c r="DX46" s="44" t="str">
        <f t="shared" si="61"/>
        <v/>
      </c>
      <c r="DY46" s="44" t="str">
        <f t="shared" si="61"/>
        <v/>
      </c>
      <c r="DZ46" s="44" t="str">
        <f t="shared" si="61"/>
        <v/>
      </c>
      <c r="EA46" s="44" t="str">
        <f t="shared" si="61"/>
        <v/>
      </c>
      <c r="EB46" s="44" t="str">
        <f t="shared" si="61"/>
        <v/>
      </c>
      <c r="EC46" s="44" t="str">
        <f t="shared" si="61"/>
        <v/>
      </c>
      <c r="ED46" s="44" t="str">
        <f t="shared" si="61"/>
        <v/>
      </c>
      <c r="EE46" s="44" t="str">
        <f t="shared" si="61"/>
        <v/>
      </c>
      <c r="EF46" s="44"/>
      <c r="EG46" s="44" t="str">
        <f t="shared" si="66"/>
        <v/>
      </c>
      <c r="EH46" s="44" t="str">
        <f t="shared" si="66"/>
        <v/>
      </c>
      <c r="EI46" s="44" t="str">
        <f t="shared" si="66"/>
        <v/>
      </c>
      <c r="EJ46" s="44" t="str">
        <f t="shared" si="66"/>
        <v/>
      </c>
      <c r="EK46" s="44" t="str">
        <f t="shared" si="66"/>
        <v/>
      </c>
      <c r="EL46" s="44" t="str">
        <f t="shared" si="64"/>
        <v/>
      </c>
      <c r="EM46" s="44" t="str">
        <f t="shared" si="64"/>
        <v/>
      </c>
      <c r="EN46" s="44" t="str">
        <f t="shared" si="64"/>
        <v/>
      </c>
      <c r="EO46" s="44" t="str">
        <f t="shared" si="64"/>
        <v/>
      </c>
      <c r="EP46" s="44" t="str">
        <f t="shared" si="64"/>
        <v/>
      </c>
      <c r="EQ46" s="44" t="str">
        <f t="shared" si="64"/>
        <v/>
      </c>
      <c r="ER46" s="44" t="str">
        <f t="shared" si="64"/>
        <v/>
      </c>
      <c r="ES46" s="44" t="str">
        <f t="shared" si="64"/>
        <v/>
      </c>
      <c r="ET46" s="44" t="str">
        <f t="shared" si="64"/>
        <v/>
      </c>
      <c r="EU46" s="44" t="str">
        <f t="shared" si="64"/>
        <v/>
      </c>
      <c r="EV46" s="44" t="str">
        <f t="shared" si="64"/>
        <v/>
      </c>
      <c r="EW46" s="44" t="str">
        <f t="shared" si="62"/>
        <v/>
      </c>
      <c r="EX46" s="44" t="str">
        <f t="shared" si="62"/>
        <v/>
      </c>
      <c r="EY46" s="44" t="str">
        <f t="shared" si="62"/>
        <v/>
      </c>
      <c r="EZ46" s="44" t="str">
        <f t="shared" si="62"/>
        <v/>
      </c>
      <c r="FA46" s="44" t="str">
        <f t="shared" si="62"/>
        <v/>
      </c>
      <c r="FB46" s="44" t="str">
        <f t="shared" si="62"/>
        <v/>
      </c>
      <c r="FC46" s="44" t="str">
        <f t="shared" si="62"/>
        <v/>
      </c>
      <c r="FD46" s="44" t="str">
        <f t="shared" si="62"/>
        <v/>
      </c>
      <c r="FE46" s="44" t="str">
        <f t="shared" si="62"/>
        <v/>
      </c>
      <c r="FF46" s="44"/>
      <c r="FG46" s="44" t="str">
        <f t="shared" si="59"/>
        <v xml:space="preserve">0 menunjukkan pemahaman dalam </v>
      </c>
      <c r="FH46" s="44"/>
      <c r="FI46" s="44"/>
      <c r="FJ46" s="44" t="str">
        <f t="shared" si="60"/>
        <v xml:space="preserve">0 membutuhkan bimbingan dalam </v>
      </c>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row>
    <row r="47" spans="1:195" x14ac:dyDescent="0.25">
      <c r="A47" s="35"/>
      <c r="B47" s="38"/>
      <c r="C47" s="37">
        <v>31</v>
      </c>
      <c r="D47" s="39">
        <f>'DATA SISWA'!F40</f>
        <v>0</v>
      </c>
      <c r="E47" s="41"/>
      <c r="F47" s="43"/>
      <c r="G47" s="41"/>
      <c r="H47" s="43"/>
      <c r="I47" s="41"/>
      <c r="J47" s="43"/>
      <c r="K47" s="41"/>
      <c r="L47" s="43"/>
      <c r="M47" s="41"/>
      <c r="N47" s="43"/>
      <c r="O47" s="41"/>
      <c r="P47" s="43"/>
      <c r="Q47" s="41"/>
      <c r="R47" s="43"/>
      <c r="S47" s="41"/>
      <c r="T47" s="43"/>
      <c r="U47" s="41"/>
      <c r="V47" s="43"/>
      <c r="W47" s="41"/>
      <c r="X47" s="43"/>
      <c r="Y47" s="41"/>
      <c r="Z47" s="43"/>
      <c r="AA47" s="41"/>
      <c r="AB47" s="43"/>
      <c r="AC47" s="41"/>
      <c r="AD47" s="43"/>
      <c r="AE47" s="41"/>
      <c r="AF47" s="43"/>
      <c r="AG47" s="41"/>
      <c r="AH47" s="43"/>
      <c r="AI47" s="41"/>
      <c r="AJ47" s="43"/>
      <c r="AK47" s="41"/>
      <c r="AL47" s="43"/>
      <c r="AM47" s="41"/>
      <c r="AN47" s="43"/>
      <c r="AO47" s="41"/>
      <c r="AP47" s="43"/>
      <c r="AQ47" s="41"/>
      <c r="AR47" s="43"/>
      <c r="AS47" s="41"/>
      <c r="AT47" s="43"/>
      <c r="AU47" s="41"/>
      <c r="AV47" s="43"/>
      <c r="AW47" s="41"/>
      <c r="AX47" s="43"/>
      <c r="AY47" s="41"/>
      <c r="AZ47" s="43"/>
      <c r="BA47" s="41"/>
      <c r="BB47" s="43"/>
      <c r="BC47" s="150" t="str">
        <f t="shared" si="5"/>
        <v xml:space="preserve">0 menunjukkan pemahaman dalam </v>
      </c>
      <c r="BD47" s="150" t="str">
        <f t="shared" si="6"/>
        <v xml:space="preserve">0 membutuhkan bimbingan dalam </v>
      </c>
      <c r="BE47" s="35"/>
      <c r="BF47" s="44"/>
      <c r="BG47" s="44">
        <f t="shared" si="7"/>
        <v>0</v>
      </c>
      <c r="BH47" s="44">
        <f t="shared" si="8"/>
        <v>0</v>
      </c>
      <c r="BI47" s="44">
        <f t="shared" si="9"/>
        <v>0</v>
      </c>
      <c r="BJ47" s="44">
        <f t="shared" si="10"/>
        <v>0</v>
      </c>
      <c r="BK47" s="44">
        <f t="shared" si="11"/>
        <v>0</v>
      </c>
      <c r="BL47" s="44">
        <f t="shared" si="12"/>
        <v>0</v>
      </c>
      <c r="BM47" s="44">
        <f t="shared" si="13"/>
        <v>0</v>
      </c>
      <c r="BN47" s="44">
        <f t="shared" si="14"/>
        <v>0</v>
      </c>
      <c r="BO47" s="44">
        <f t="shared" si="15"/>
        <v>0</v>
      </c>
      <c r="BP47" s="44">
        <f t="shared" si="16"/>
        <v>0</v>
      </c>
      <c r="BQ47" s="44">
        <f t="shared" si="17"/>
        <v>0</v>
      </c>
      <c r="BR47" s="44">
        <f t="shared" si="18"/>
        <v>0</v>
      </c>
      <c r="BS47" s="44">
        <f t="shared" si="19"/>
        <v>0</v>
      </c>
      <c r="BT47" s="44">
        <f t="shared" si="20"/>
        <v>0</v>
      </c>
      <c r="BU47" s="44">
        <f t="shared" si="21"/>
        <v>0</v>
      </c>
      <c r="BV47" s="44">
        <f t="shared" si="22"/>
        <v>0</v>
      </c>
      <c r="BW47" s="44">
        <f t="shared" si="23"/>
        <v>0</v>
      </c>
      <c r="BX47" s="44">
        <f t="shared" si="24"/>
        <v>0</v>
      </c>
      <c r="BY47" s="44">
        <f t="shared" si="25"/>
        <v>0</v>
      </c>
      <c r="BZ47" s="44">
        <f t="shared" si="26"/>
        <v>0</v>
      </c>
      <c r="CA47" s="44">
        <f t="shared" si="27"/>
        <v>0</v>
      </c>
      <c r="CB47" s="44">
        <f t="shared" si="28"/>
        <v>0</v>
      </c>
      <c r="CC47" s="44">
        <f t="shared" si="29"/>
        <v>0</v>
      </c>
      <c r="CD47" s="44">
        <f t="shared" si="30"/>
        <v>0</v>
      </c>
      <c r="CE47" s="44">
        <f t="shared" si="31"/>
        <v>0</v>
      </c>
      <c r="CF47" s="44"/>
      <c r="CG47" s="44">
        <f t="shared" si="32"/>
        <v>0</v>
      </c>
      <c r="CH47" s="44">
        <f t="shared" si="33"/>
        <v>0</v>
      </c>
      <c r="CI47" s="44">
        <f t="shared" si="34"/>
        <v>0</v>
      </c>
      <c r="CJ47" s="44">
        <f t="shared" si="35"/>
        <v>0</v>
      </c>
      <c r="CK47" s="44">
        <f t="shared" si="36"/>
        <v>0</v>
      </c>
      <c r="CL47" s="44">
        <f t="shared" si="37"/>
        <v>0</v>
      </c>
      <c r="CM47" s="44">
        <f t="shared" si="38"/>
        <v>0</v>
      </c>
      <c r="CN47" s="44">
        <f t="shared" si="39"/>
        <v>0</v>
      </c>
      <c r="CO47" s="44">
        <f t="shared" si="40"/>
        <v>0</v>
      </c>
      <c r="CP47" s="44">
        <f t="shared" si="41"/>
        <v>0</v>
      </c>
      <c r="CQ47" s="44">
        <f t="shared" si="42"/>
        <v>0</v>
      </c>
      <c r="CR47" s="44">
        <f t="shared" si="43"/>
        <v>0</v>
      </c>
      <c r="CS47" s="44">
        <f t="shared" si="44"/>
        <v>0</v>
      </c>
      <c r="CT47" s="44">
        <f t="shared" si="45"/>
        <v>0</v>
      </c>
      <c r="CU47" s="44">
        <f t="shared" si="46"/>
        <v>0</v>
      </c>
      <c r="CV47" s="44">
        <f t="shared" si="47"/>
        <v>0</v>
      </c>
      <c r="CW47" s="44">
        <f t="shared" si="48"/>
        <v>0</v>
      </c>
      <c r="CX47" s="44">
        <f t="shared" si="49"/>
        <v>0</v>
      </c>
      <c r="CY47" s="44">
        <f t="shared" si="50"/>
        <v>0</v>
      </c>
      <c r="CZ47" s="44">
        <f t="shared" si="51"/>
        <v>0</v>
      </c>
      <c r="DA47" s="44">
        <f t="shared" si="52"/>
        <v>0</v>
      </c>
      <c r="DB47" s="44">
        <f t="shared" si="53"/>
        <v>0</v>
      </c>
      <c r="DC47" s="44">
        <f t="shared" si="54"/>
        <v>0</v>
      </c>
      <c r="DD47" s="44">
        <f t="shared" si="55"/>
        <v>0</v>
      </c>
      <c r="DE47" s="44">
        <f t="shared" si="56"/>
        <v>0</v>
      </c>
      <c r="DF47" s="44"/>
      <c r="DG47" s="44" t="str">
        <f t="shared" si="65"/>
        <v/>
      </c>
      <c r="DH47" s="44" t="str">
        <f t="shared" si="65"/>
        <v/>
      </c>
      <c r="DI47" s="44" t="str">
        <f t="shared" si="65"/>
        <v/>
      </c>
      <c r="DJ47" s="44" t="str">
        <f t="shared" si="65"/>
        <v/>
      </c>
      <c r="DK47" s="44" t="str">
        <f t="shared" si="65"/>
        <v/>
      </c>
      <c r="DL47" s="44" t="str">
        <f t="shared" si="63"/>
        <v/>
      </c>
      <c r="DM47" s="44" t="str">
        <f t="shared" si="63"/>
        <v/>
      </c>
      <c r="DN47" s="44" t="str">
        <f t="shared" si="63"/>
        <v/>
      </c>
      <c r="DO47" s="44" t="str">
        <f t="shared" si="63"/>
        <v/>
      </c>
      <c r="DP47" s="44" t="str">
        <f t="shared" si="63"/>
        <v/>
      </c>
      <c r="DQ47" s="44" t="str">
        <f t="shared" si="63"/>
        <v/>
      </c>
      <c r="DR47" s="44" t="str">
        <f t="shared" si="63"/>
        <v/>
      </c>
      <c r="DS47" s="44" t="str">
        <f t="shared" si="63"/>
        <v/>
      </c>
      <c r="DT47" s="44" t="str">
        <f t="shared" si="63"/>
        <v/>
      </c>
      <c r="DU47" s="44" t="str">
        <f t="shared" si="63"/>
        <v/>
      </c>
      <c r="DV47" s="44" t="str">
        <f t="shared" si="63"/>
        <v/>
      </c>
      <c r="DW47" s="44" t="str">
        <f t="shared" si="61"/>
        <v/>
      </c>
      <c r="DX47" s="44" t="str">
        <f t="shared" si="61"/>
        <v/>
      </c>
      <c r="DY47" s="44" t="str">
        <f t="shared" si="61"/>
        <v/>
      </c>
      <c r="DZ47" s="44" t="str">
        <f t="shared" si="61"/>
        <v/>
      </c>
      <c r="EA47" s="44" t="str">
        <f t="shared" si="61"/>
        <v/>
      </c>
      <c r="EB47" s="44" t="str">
        <f t="shared" si="61"/>
        <v/>
      </c>
      <c r="EC47" s="44" t="str">
        <f t="shared" si="61"/>
        <v/>
      </c>
      <c r="ED47" s="44" t="str">
        <f t="shared" si="61"/>
        <v/>
      </c>
      <c r="EE47" s="44" t="str">
        <f t="shared" si="61"/>
        <v/>
      </c>
      <c r="EF47" s="44"/>
      <c r="EG47" s="44" t="str">
        <f t="shared" si="66"/>
        <v/>
      </c>
      <c r="EH47" s="44" t="str">
        <f t="shared" si="66"/>
        <v/>
      </c>
      <c r="EI47" s="44" t="str">
        <f t="shared" si="66"/>
        <v/>
      </c>
      <c r="EJ47" s="44" t="str">
        <f t="shared" si="66"/>
        <v/>
      </c>
      <c r="EK47" s="44" t="str">
        <f t="shared" si="66"/>
        <v/>
      </c>
      <c r="EL47" s="44" t="str">
        <f t="shared" si="64"/>
        <v/>
      </c>
      <c r="EM47" s="44" t="str">
        <f t="shared" si="64"/>
        <v/>
      </c>
      <c r="EN47" s="44" t="str">
        <f t="shared" si="64"/>
        <v/>
      </c>
      <c r="EO47" s="44" t="str">
        <f t="shared" si="64"/>
        <v/>
      </c>
      <c r="EP47" s="44" t="str">
        <f t="shared" si="64"/>
        <v/>
      </c>
      <c r="EQ47" s="44" t="str">
        <f t="shared" si="64"/>
        <v/>
      </c>
      <c r="ER47" s="44" t="str">
        <f t="shared" si="64"/>
        <v/>
      </c>
      <c r="ES47" s="44" t="str">
        <f t="shared" si="64"/>
        <v/>
      </c>
      <c r="ET47" s="44" t="str">
        <f t="shared" si="64"/>
        <v/>
      </c>
      <c r="EU47" s="44" t="str">
        <f t="shared" si="64"/>
        <v/>
      </c>
      <c r="EV47" s="44" t="str">
        <f t="shared" si="64"/>
        <v/>
      </c>
      <c r="EW47" s="44" t="str">
        <f t="shared" si="62"/>
        <v/>
      </c>
      <c r="EX47" s="44" t="str">
        <f t="shared" si="62"/>
        <v/>
      </c>
      <c r="EY47" s="44" t="str">
        <f t="shared" si="62"/>
        <v/>
      </c>
      <c r="EZ47" s="44" t="str">
        <f t="shared" si="62"/>
        <v/>
      </c>
      <c r="FA47" s="44" t="str">
        <f t="shared" si="62"/>
        <v/>
      </c>
      <c r="FB47" s="44" t="str">
        <f t="shared" si="62"/>
        <v/>
      </c>
      <c r="FC47" s="44" t="str">
        <f t="shared" si="62"/>
        <v/>
      </c>
      <c r="FD47" s="44" t="str">
        <f t="shared" si="62"/>
        <v/>
      </c>
      <c r="FE47" s="44" t="str">
        <f t="shared" si="62"/>
        <v/>
      </c>
      <c r="FF47" s="44"/>
      <c r="FG47" s="44" t="str">
        <f t="shared" si="59"/>
        <v xml:space="preserve">0 menunjukkan pemahaman dalam </v>
      </c>
      <c r="FH47" s="44"/>
      <c r="FI47" s="44"/>
      <c r="FJ47" s="44" t="str">
        <f t="shared" si="60"/>
        <v xml:space="preserve">0 membutuhkan bimbingan dalam </v>
      </c>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row>
    <row r="48" spans="1:195" x14ac:dyDescent="0.25">
      <c r="A48" s="35"/>
      <c r="B48" s="38"/>
      <c r="C48" s="37">
        <v>32</v>
      </c>
      <c r="D48" s="39">
        <f>'DATA SISWA'!F41</f>
        <v>0</v>
      </c>
      <c r="E48" s="41"/>
      <c r="F48" s="43"/>
      <c r="G48" s="41"/>
      <c r="H48" s="43"/>
      <c r="I48" s="41"/>
      <c r="J48" s="43"/>
      <c r="K48" s="41"/>
      <c r="L48" s="43"/>
      <c r="M48" s="41"/>
      <c r="N48" s="43"/>
      <c r="O48" s="41"/>
      <c r="P48" s="43"/>
      <c r="Q48" s="41"/>
      <c r="R48" s="43"/>
      <c r="S48" s="41"/>
      <c r="T48" s="43"/>
      <c r="U48" s="41"/>
      <c r="V48" s="43"/>
      <c r="W48" s="41"/>
      <c r="X48" s="43"/>
      <c r="Y48" s="41"/>
      <c r="Z48" s="43"/>
      <c r="AA48" s="41"/>
      <c r="AB48" s="43"/>
      <c r="AC48" s="41"/>
      <c r="AD48" s="43"/>
      <c r="AE48" s="41"/>
      <c r="AF48" s="43"/>
      <c r="AG48" s="41"/>
      <c r="AH48" s="43"/>
      <c r="AI48" s="41"/>
      <c r="AJ48" s="43"/>
      <c r="AK48" s="41"/>
      <c r="AL48" s="43"/>
      <c r="AM48" s="41"/>
      <c r="AN48" s="43"/>
      <c r="AO48" s="41"/>
      <c r="AP48" s="43"/>
      <c r="AQ48" s="41"/>
      <c r="AR48" s="43"/>
      <c r="AS48" s="41"/>
      <c r="AT48" s="43"/>
      <c r="AU48" s="41"/>
      <c r="AV48" s="43"/>
      <c r="AW48" s="41"/>
      <c r="AX48" s="43"/>
      <c r="AY48" s="41"/>
      <c r="AZ48" s="43"/>
      <c r="BA48" s="41"/>
      <c r="BB48" s="43"/>
      <c r="BC48" s="150" t="str">
        <f t="shared" si="5"/>
        <v xml:space="preserve">0 menunjukkan pemahaman dalam </v>
      </c>
      <c r="BD48" s="150" t="str">
        <f t="shared" si="6"/>
        <v xml:space="preserve">0 membutuhkan bimbingan dalam </v>
      </c>
      <c r="BE48" s="35"/>
      <c r="BF48" s="44"/>
      <c r="BG48" s="44">
        <f t="shared" si="7"/>
        <v>0</v>
      </c>
      <c r="BH48" s="44">
        <f t="shared" si="8"/>
        <v>0</v>
      </c>
      <c r="BI48" s="44">
        <f t="shared" si="9"/>
        <v>0</v>
      </c>
      <c r="BJ48" s="44">
        <f t="shared" si="10"/>
        <v>0</v>
      </c>
      <c r="BK48" s="44">
        <f t="shared" si="11"/>
        <v>0</v>
      </c>
      <c r="BL48" s="44">
        <f t="shared" si="12"/>
        <v>0</v>
      </c>
      <c r="BM48" s="44">
        <f t="shared" si="13"/>
        <v>0</v>
      </c>
      <c r="BN48" s="44">
        <f t="shared" si="14"/>
        <v>0</v>
      </c>
      <c r="BO48" s="44">
        <f t="shared" si="15"/>
        <v>0</v>
      </c>
      <c r="BP48" s="44">
        <f t="shared" si="16"/>
        <v>0</v>
      </c>
      <c r="BQ48" s="44">
        <f t="shared" si="17"/>
        <v>0</v>
      </c>
      <c r="BR48" s="44">
        <f t="shared" si="18"/>
        <v>0</v>
      </c>
      <c r="BS48" s="44">
        <f t="shared" si="19"/>
        <v>0</v>
      </c>
      <c r="BT48" s="44">
        <f t="shared" si="20"/>
        <v>0</v>
      </c>
      <c r="BU48" s="44">
        <f t="shared" si="21"/>
        <v>0</v>
      </c>
      <c r="BV48" s="44">
        <f t="shared" si="22"/>
        <v>0</v>
      </c>
      <c r="BW48" s="44">
        <f t="shared" si="23"/>
        <v>0</v>
      </c>
      <c r="BX48" s="44">
        <f t="shared" si="24"/>
        <v>0</v>
      </c>
      <c r="BY48" s="44">
        <f t="shared" si="25"/>
        <v>0</v>
      </c>
      <c r="BZ48" s="44">
        <f t="shared" si="26"/>
        <v>0</v>
      </c>
      <c r="CA48" s="44">
        <f t="shared" si="27"/>
        <v>0</v>
      </c>
      <c r="CB48" s="44">
        <f t="shared" si="28"/>
        <v>0</v>
      </c>
      <c r="CC48" s="44">
        <f t="shared" si="29"/>
        <v>0</v>
      </c>
      <c r="CD48" s="44">
        <f t="shared" si="30"/>
        <v>0</v>
      </c>
      <c r="CE48" s="44">
        <f t="shared" si="31"/>
        <v>0</v>
      </c>
      <c r="CF48" s="44"/>
      <c r="CG48" s="44">
        <f t="shared" si="32"/>
        <v>0</v>
      </c>
      <c r="CH48" s="44">
        <f t="shared" si="33"/>
        <v>0</v>
      </c>
      <c r="CI48" s="44">
        <f t="shared" si="34"/>
        <v>0</v>
      </c>
      <c r="CJ48" s="44">
        <f t="shared" si="35"/>
        <v>0</v>
      </c>
      <c r="CK48" s="44">
        <f t="shared" si="36"/>
        <v>0</v>
      </c>
      <c r="CL48" s="44">
        <f t="shared" si="37"/>
        <v>0</v>
      </c>
      <c r="CM48" s="44">
        <f t="shared" si="38"/>
        <v>0</v>
      </c>
      <c r="CN48" s="44">
        <f t="shared" si="39"/>
        <v>0</v>
      </c>
      <c r="CO48" s="44">
        <f t="shared" si="40"/>
        <v>0</v>
      </c>
      <c r="CP48" s="44">
        <f t="shared" si="41"/>
        <v>0</v>
      </c>
      <c r="CQ48" s="44">
        <f t="shared" si="42"/>
        <v>0</v>
      </c>
      <c r="CR48" s="44">
        <f t="shared" si="43"/>
        <v>0</v>
      </c>
      <c r="CS48" s="44">
        <f t="shared" si="44"/>
        <v>0</v>
      </c>
      <c r="CT48" s="44">
        <f t="shared" si="45"/>
        <v>0</v>
      </c>
      <c r="CU48" s="44">
        <f t="shared" si="46"/>
        <v>0</v>
      </c>
      <c r="CV48" s="44">
        <f t="shared" si="47"/>
        <v>0</v>
      </c>
      <c r="CW48" s="44">
        <f t="shared" si="48"/>
        <v>0</v>
      </c>
      <c r="CX48" s="44">
        <f t="shared" si="49"/>
        <v>0</v>
      </c>
      <c r="CY48" s="44">
        <f t="shared" si="50"/>
        <v>0</v>
      </c>
      <c r="CZ48" s="44">
        <f t="shared" si="51"/>
        <v>0</v>
      </c>
      <c r="DA48" s="44">
        <f t="shared" si="52"/>
        <v>0</v>
      </c>
      <c r="DB48" s="44">
        <f t="shared" si="53"/>
        <v>0</v>
      </c>
      <c r="DC48" s="44">
        <f t="shared" si="54"/>
        <v>0</v>
      </c>
      <c r="DD48" s="44">
        <f t="shared" si="55"/>
        <v>0</v>
      </c>
      <c r="DE48" s="44">
        <f t="shared" si="56"/>
        <v>0</v>
      </c>
      <c r="DF48" s="44"/>
      <c r="DG48" s="44" t="str">
        <f t="shared" si="65"/>
        <v/>
      </c>
      <c r="DH48" s="44" t="str">
        <f t="shared" si="65"/>
        <v/>
      </c>
      <c r="DI48" s="44" t="str">
        <f t="shared" si="65"/>
        <v/>
      </c>
      <c r="DJ48" s="44" t="str">
        <f t="shared" si="65"/>
        <v/>
      </c>
      <c r="DK48" s="44" t="str">
        <f t="shared" si="65"/>
        <v/>
      </c>
      <c r="DL48" s="44" t="str">
        <f t="shared" si="63"/>
        <v/>
      </c>
      <c r="DM48" s="44" t="str">
        <f t="shared" si="63"/>
        <v/>
      </c>
      <c r="DN48" s="44" t="str">
        <f t="shared" si="63"/>
        <v/>
      </c>
      <c r="DO48" s="44" t="str">
        <f t="shared" si="63"/>
        <v/>
      </c>
      <c r="DP48" s="44" t="str">
        <f t="shared" si="63"/>
        <v/>
      </c>
      <c r="DQ48" s="44" t="str">
        <f t="shared" si="63"/>
        <v/>
      </c>
      <c r="DR48" s="44" t="str">
        <f t="shared" si="63"/>
        <v/>
      </c>
      <c r="DS48" s="44" t="str">
        <f t="shared" si="63"/>
        <v/>
      </c>
      <c r="DT48" s="44" t="str">
        <f t="shared" si="63"/>
        <v/>
      </c>
      <c r="DU48" s="44" t="str">
        <f t="shared" si="63"/>
        <v/>
      </c>
      <c r="DV48" s="44" t="str">
        <f t="shared" si="63"/>
        <v/>
      </c>
      <c r="DW48" s="44" t="str">
        <f t="shared" si="61"/>
        <v/>
      </c>
      <c r="DX48" s="44" t="str">
        <f t="shared" si="61"/>
        <v/>
      </c>
      <c r="DY48" s="44" t="str">
        <f t="shared" si="61"/>
        <v/>
      </c>
      <c r="DZ48" s="44" t="str">
        <f t="shared" si="61"/>
        <v/>
      </c>
      <c r="EA48" s="44" t="str">
        <f t="shared" si="61"/>
        <v/>
      </c>
      <c r="EB48" s="44" t="str">
        <f t="shared" si="61"/>
        <v/>
      </c>
      <c r="EC48" s="44" t="str">
        <f t="shared" si="61"/>
        <v/>
      </c>
      <c r="ED48" s="44" t="str">
        <f t="shared" si="61"/>
        <v/>
      </c>
      <c r="EE48" s="44" t="str">
        <f t="shared" si="61"/>
        <v/>
      </c>
      <c r="EF48" s="44"/>
      <c r="EG48" s="44" t="str">
        <f t="shared" si="66"/>
        <v/>
      </c>
      <c r="EH48" s="44" t="str">
        <f t="shared" si="66"/>
        <v/>
      </c>
      <c r="EI48" s="44" t="str">
        <f t="shared" si="66"/>
        <v/>
      </c>
      <c r="EJ48" s="44" t="str">
        <f t="shared" si="66"/>
        <v/>
      </c>
      <c r="EK48" s="44" t="str">
        <f t="shared" si="66"/>
        <v/>
      </c>
      <c r="EL48" s="44" t="str">
        <f t="shared" si="64"/>
        <v/>
      </c>
      <c r="EM48" s="44" t="str">
        <f t="shared" si="64"/>
        <v/>
      </c>
      <c r="EN48" s="44" t="str">
        <f t="shared" si="64"/>
        <v/>
      </c>
      <c r="EO48" s="44" t="str">
        <f t="shared" si="64"/>
        <v/>
      </c>
      <c r="EP48" s="44" t="str">
        <f t="shared" si="64"/>
        <v/>
      </c>
      <c r="EQ48" s="44" t="str">
        <f t="shared" si="64"/>
        <v/>
      </c>
      <c r="ER48" s="44" t="str">
        <f t="shared" si="64"/>
        <v/>
      </c>
      <c r="ES48" s="44" t="str">
        <f t="shared" si="64"/>
        <v/>
      </c>
      <c r="ET48" s="44" t="str">
        <f t="shared" si="64"/>
        <v/>
      </c>
      <c r="EU48" s="44" t="str">
        <f t="shared" si="64"/>
        <v/>
      </c>
      <c r="EV48" s="44" t="str">
        <f t="shared" si="64"/>
        <v/>
      </c>
      <c r="EW48" s="44" t="str">
        <f t="shared" si="62"/>
        <v/>
      </c>
      <c r="EX48" s="44" t="str">
        <f t="shared" si="62"/>
        <v/>
      </c>
      <c r="EY48" s="44" t="str">
        <f t="shared" si="62"/>
        <v/>
      </c>
      <c r="EZ48" s="44" t="str">
        <f t="shared" si="62"/>
        <v/>
      </c>
      <c r="FA48" s="44" t="str">
        <f t="shared" si="62"/>
        <v/>
      </c>
      <c r="FB48" s="44" t="str">
        <f t="shared" si="62"/>
        <v/>
      </c>
      <c r="FC48" s="44" t="str">
        <f t="shared" si="62"/>
        <v/>
      </c>
      <c r="FD48" s="44" t="str">
        <f t="shared" si="62"/>
        <v/>
      </c>
      <c r="FE48" s="44" t="str">
        <f t="shared" si="62"/>
        <v/>
      </c>
      <c r="FF48" s="44"/>
      <c r="FG48" s="44" t="str">
        <f t="shared" si="59"/>
        <v xml:space="preserve">0 menunjukkan pemahaman dalam </v>
      </c>
      <c r="FH48" s="44"/>
      <c r="FI48" s="44"/>
      <c r="FJ48" s="44" t="str">
        <f t="shared" si="60"/>
        <v xml:space="preserve">0 membutuhkan bimbingan dalam </v>
      </c>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row>
    <row r="49" spans="1:195" x14ac:dyDescent="0.25">
      <c r="A49" s="35"/>
      <c r="B49" s="38"/>
      <c r="C49" s="37">
        <v>33</v>
      </c>
      <c r="D49" s="39">
        <f>'DATA SISWA'!F42</f>
        <v>0</v>
      </c>
      <c r="E49" s="41"/>
      <c r="F49" s="43"/>
      <c r="G49" s="41"/>
      <c r="H49" s="43"/>
      <c r="I49" s="41"/>
      <c r="J49" s="43"/>
      <c r="K49" s="41"/>
      <c r="L49" s="43"/>
      <c r="M49" s="41"/>
      <c r="N49" s="43"/>
      <c r="O49" s="41"/>
      <c r="P49" s="43"/>
      <c r="Q49" s="41"/>
      <c r="R49" s="43"/>
      <c r="S49" s="41"/>
      <c r="T49" s="43"/>
      <c r="U49" s="41"/>
      <c r="V49" s="43"/>
      <c r="W49" s="41"/>
      <c r="X49" s="43"/>
      <c r="Y49" s="41"/>
      <c r="Z49" s="43"/>
      <c r="AA49" s="41"/>
      <c r="AB49" s="43"/>
      <c r="AC49" s="41"/>
      <c r="AD49" s="43"/>
      <c r="AE49" s="41"/>
      <c r="AF49" s="43"/>
      <c r="AG49" s="41"/>
      <c r="AH49" s="43"/>
      <c r="AI49" s="41"/>
      <c r="AJ49" s="43"/>
      <c r="AK49" s="41"/>
      <c r="AL49" s="43"/>
      <c r="AM49" s="41"/>
      <c r="AN49" s="43"/>
      <c r="AO49" s="41"/>
      <c r="AP49" s="43"/>
      <c r="AQ49" s="41"/>
      <c r="AR49" s="43"/>
      <c r="AS49" s="41"/>
      <c r="AT49" s="43"/>
      <c r="AU49" s="41"/>
      <c r="AV49" s="43"/>
      <c r="AW49" s="41"/>
      <c r="AX49" s="43"/>
      <c r="AY49" s="41"/>
      <c r="AZ49" s="43"/>
      <c r="BA49" s="41"/>
      <c r="BB49" s="43"/>
      <c r="BC49" s="150" t="str">
        <f t="shared" si="5"/>
        <v xml:space="preserve">0 menunjukkan pemahaman dalam </v>
      </c>
      <c r="BD49" s="150" t="str">
        <f t="shared" si="6"/>
        <v xml:space="preserve">0 membutuhkan bimbingan dalam </v>
      </c>
      <c r="BE49" s="35"/>
      <c r="BF49" s="44"/>
      <c r="BG49" s="44">
        <f t="shared" si="7"/>
        <v>0</v>
      </c>
      <c r="BH49" s="44">
        <f t="shared" si="8"/>
        <v>0</v>
      </c>
      <c r="BI49" s="44">
        <f t="shared" si="9"/>
        <v>0</v>
      </c>
      <c r="BJ49" s="44">
        <f t="shared" si="10"/>
        <v>0</v>
      </c>
      <c r="BK49" s="44">
        <f t="shared" si="11"/>
        <v>0</v>
      </c>
      <c r="BL49" s="44">
        <f t="shared" si="12"/>
        <v>0</v>
      </c>
      <c r="BM49" s="44">
        <f t="shared" si="13"/>
        <v>0</v>
      </c>
      <c r="BN49" s="44">
        <f t="shared" si="14"/>
        <v>0</v>
      </c>
      <c r="BO49" s="44">
        <f t="shared" si="15"/>
        <v>0</v>
      </c>
      <c r="BP49" s="44">
        <f t="shared" si="16"/>
        <v>0</v>
      </c>
      <c r="BQ49" s="44">
        <f t="shared" si="17"/>
        <v>0</v>
      </c>
      <c r="BR49" s="44">
        <f t="shared" si="18"/>
        <v>0</v>
      </c>
      <c r="BS49" s="44">
        <f t="shared" si="19"/>
        <v>0</v>
      </c>
      <c r="BT49" s="44">
        <f t="shared" si="20"/>
        <v>0</v>
      </c>
      <c r="BU49" s="44">
        <f t="shared" si="21"/>
        <v>0</v>
      </c>
      <c r="BV49" s="44">
        <f t="shared" si="22"/>
        <v>0</v>
      </c>
      <c r="BW49" s="44">
        <f t="shared" si="23"/>
        <v>0</v>
      </c>
      <c r="BX49" s="44">
        <f t="shared" si="24"/>
        <v>0</v>
      </c>
      <c r="BY49" s="44">
        <f t="shared" si="25"/>
        <v>0</v>
      </c>
      <c r="BZ49" s="44">
        <f t="shared" si="26"/>
        <v>0</v>
      </c>
      <c r="CA49" s="44">
        <f t="shared" si="27"/>
        <v>0</v>
      </c>
      <c r="CB49" s="44">
        <f t="shared" si="28"/>
        <v>0</v>
      </c>
      <c r="CC49" s="44">
        <f t="shared" si="29"/>
        <v>0</v>
      </c>
      <c r="CD49" s="44">
        <f t="shared" si="30"/>
        <v>0</v>
      </c>
      <c r="CE49" s="44">
        <f t="shared" si="31"/>
        <v>0</v>
      </c>
      <c r="CF49" s="44"/>
      <c r="CG49" s="44">
        <f t="shared" si="32"/>
        <v>0</v>
      </c>
      <c r="CH49" s="44">
        <f t="shared" si="33"/>
        <v>0</v>
      </c>
      <c r="CI49" s="44">
        <f t="shared" si="34"/>
        <v>0</v>
      </c>
      <c r="CJ49" s="44">
        <f t="shared" si="35"/>
        <v>0</v>
      </c>
      <c r="CK49" s="44">
        <f t="shared" si="36"/>
        <v>0</v>
      </c>
      <c r="CL49" s="44">
        <f t="shared" si="37"/>
        <v>0</v>
      </c>
      <c r="CM49" s="44">
        <f t="shared" si="38"/>
        <v>0</v>
      </c>
      <c r="CN49" s="44">
        <f t="shared" si="39"/>
        <v>0</v>
      </c>
      <c r="CO49" s="44">
        <f t="shared" si="40"/>
        <v>0</v>
      </c>
      <c r="CP49" s="44">
        <f t="shared" si="41"/>
        <v>0</v>
      </c>
      <c r="CQ49" s="44">
        <f t="shared" si="42"/>
        <v>0</v>
      </c>
      <c r="CR49" s="44">
        <f t="shared" si="43"/>
        <v>0</v>
      </c>
      <c r="CS49" s="44">
        <f t="shared" si="44"/>
        <v>0</v>
      </c>
      <c r="CT49" s="44">
        <f t="shared" si="45"/>
        <v>0</v>
      </c>
      <c r="CU49" s="44">
        <f t="shared" si="46"/>
        <v>0</v>
      </c>
      <c r="CV49" s="44">
        <f t="shared" si="47"/>
        <v>0</v>
      </c>
      <c r="CW49" s="44">
        <f t="shared" si="48"/>
        <v>0</v>
      </c>
      <c r="CX49" s="44">
        <f t="shared" si="49"/>
        <v>0</v>
      </c>
      <c r="CY49" s="44">
        <f t="shared" si="50"/>
        <v>0</v>
      </c>
      <c r="CZ49" s="44">
        <f t="shared" si="51"/>
        <v>0</v>
      </c>
      <c r="DA49" s="44">
        <f t="shared" si="52"/>
        <v>0</v>
      </c>
      <c r="DB49" s="44">
        <f t="shared" si="53"/>
        <v>0</v>
      </c>
      <c r="DC49" s="44">
        <f t="shared" si="54"/>
        <v>0</v>
      </c>
      <c r="DD49" s="44">
        <f t="shared" si="55"/>
        <v>0</v>
      </c>
      <c r="DE49" s="44">
        <f t="shared" si="56"/>
        <v>0</v>
      </c>
      <c r="DF49" s="44"/>
      <c r="DG49" s="44" t="str">
        <f t="shared" si="65"/>
        <v/>
      </c>
      <c r="DH49" s="44" t="str">
        <f t="shared" si="65"/>
        <v/>
      </c>
      <c r="DI49" s="44" t="str">
        <f t="shared" si="65"/>
        <v/>
      </c>
      <c r="DJ49" s="44" t="str">
        <f t="shared" si="65"/>
        <v/>
      </c>
      <c r="DK49" s="44" t="str">
        <f t="shared" si="65"/>
        <v/>
      </c>
      <c r="DL49" s="44" t="str">
        <f t="shared" si="63"/>
        <v/>
      </c>
      <c r="DM49" s="44" t="str">
        <f t="shared" si="63"/>
        <v/>
      </c>
      <c r="DN49" s="44" t="str">
        <f t="shared" si="63"/>
        <v/>
      </c>
      <c r="DO49" s="44" t="str">
        <f t="shared" si="63"/>
        <v/>
      </c>
      <c r="DP49" s="44" t="str">
        <f t="shared" si="63"/>
        <v/>
      </c>
      <c r="DQ49" s="44" t="str">
        <f t="shared" si="63"/>
        <v/>
      </c>
      <c r="DR49" s="44" t="str">
        <f t="shared" si="63"/>
        <v/>
      </c>
      <c r="DS49" s="44" t="str">
        <f t="shared" si="63"/>
        <v/>
      </c>
      <c r="DT49" s="44" t="str">
        <f t="shared" si="63"/>
        <v/>
      </c>
      <c r="DU49" s="44" t="str">
        <f t="shared" si="63"/>
        <v/>
      </c>
      <c r="DV49" s="44" t="str">
        <f t="shared" si="63"/>
        <v/>
      </c>
      <c r="DW49" s="44" t="str">
        <f t="shared" si="61"/>
        <v/>
      </c>
      <c r="DX49" s="44" t="str">
        <f t="shared" si="61"/>
        <v/>
      </c>
      <c r="DY49" s="44" t="str">
        <f t="shared" si="61"/>
        <v/>
      </c>
      <c r="DZ49" s="44" t="str">
        <f t="shared" si="61"/>
        <v/>
      </c>
      <c r="EA49" s="44" t="str">
        <f t="shared" si="61"/>
        <v/>
      </c>
      <c r="EB49" s="44" t="str">
        <f t="shared" si="61"/>
        <v/>
      </c>
      <c r="EC49" s="44" t="str">
        <f t="shared" si="61"/>
        <v/>
      </c>
      <c r="ED49" s="44" t="str">
        <f t="shared" si="61"/>
        <v/>
      </c>
      <c r="EE49" s="44" t="str">
        <f t="shared" si="61"/>
        <v/>
      </c>
      <c r="EF49" s="44"/>
      <c r="EG49" s="44" t="str">
        <f t="shared" si="66"/>
        <v/>
      </c>
      <c r="EH49" s="44" t="str">
        <f t="shared" si="66"/>
        <v/>
      </c>
      <c r="EI49" s="44" t="str">
        <f t="shared" si="66"/>
        <v/>
      </c>
      <c r="EJ49" s="44" t="str">
        <f t="shared" si="66"/>
        <v/>
      </c>
      <c r="EK49" s="44" t="str">
        <f t="shared" si="66"/>
        <v/>
      </c>
      <c r="EL49" s="44" t="str">
        <f t="shared" si="64"/>
        <v/>
      </c>
      <c r="EM49" s="44" t="str">
        <f t="shared" si="64"/>
        <v/>
      </c>
      <c r="EN49" s="44" t="str">
        <f t="shared" si="64"/>
        <v/>
      </c>
      <c r="EO49" s="44" t="str">
        <f t="shared" si="64"/>
        <v/>
      </c>
      <c r="EP49" s="44" t="str">
        <f t="shared" si="64"/>
        <v/>
      </c>
      <c r="EQ49" s="44" t="str">
        <f t="shared" si="64"/>
        <v/>
      </c>
      <c r="ER49" s="44" t="str">
        <f t="shared" si="64"/>
        <v/>
      </c>
      <c r="ES49" s="44" t="str">
        <f t="shared" si="64"/>
        <v/>
      </c>
      <c r="ET49" s="44" t="str">
        <f t="shared" si="64"/>
        <v/>
      </c>
      <c r="EU49" s="44" t="str">
        <f t="shared" si="64"/>
        <v/>
      </c>
      <c r="EV49" s="44" t="str">
        <f t="shared" si="64"/>
        <v/>
      </c>
      <c r="EW49" s="44" t="str">
        <f t="shared" si="62"/>
        <v/>
      </c>
      <c r="EX49" s="44" t="str">
        <f t="shared" si="62"/>
        <v/>
      </c>
      <c r="EY49" s="44" t="str">
        <f t="shared" si="62"/>
        <v/>
      </c>
      <c r="EZ49" s="44" t="str">
        <f t="shared" si="62"/>
        <v/>
      </c>
      <c r="FA49" s="44" t="str">
        <f t="shared" si="62"/>
        <v/>
      </c>
      <c r="FB49" s="44" t="str">
        <f t="shared" si="62"/>
        <v/>
      </c>
      <c r="FC49" s="44" t="str">
        <f t="shared" si="62"/>
        <v/>
      </c>
      <c r="FD49" s="44" t="str">
        <f t="shared" si="62"/>
        <v/>
      </c>
      <c r="FE49" s="44" t="str">
        <f t="shared" si="62"/>
        <v/>
      </c>
      <c r="FF49" s="44"/>
      <c r="FG49" s="44" t="str">
        <f t="shared" si="59"/>
        <v xml:space="preserve">0 menunjukkan pemahaman dalam </v>
      </c>
      <c r="FH49" s="44"/>
      <c r="FI49" s="44"/>
      <c r="FJ49" s="44" t="str">
        <f t="shared" si="60"/>
        <v xml:space="preserve">0 membutuhkan bimbingan dalam </v>
      </c>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row>
    <row r="50" spans="1:195" x14ac:dyDescent="0.25">
      <c r="A50" s="35"/>
      <c r="B50" s="38"/>
      <c r="C50" s="37">
        <v>34</v>
      </c>
      <c r="D50" s="39">
        <f>'DATA SISWA'!F43</f>
        <v>0</v>
      </c>
      <c r="E50" s="41"/>
      <c r="F50" s="43"/>
      <c r="G50" s="41"/>
      <c r="H50" s="43"/>
      <c r="I50" s="41"/>
      <c r="J50" s="43"/>
      <c r="K50" s="41"/>
      <c r="L50" s="43"/>
      <c r="M50" s="41"/>
      <c r="N50" s="43"/>
      <c r="O50" s="41"/>
      <c r="P50" s="43"/>
      <c r="Q50" s="41"/>
      <c r="R50" s="43"/>
      <c r="S50" s="41"/>
      <c r="T50" s="43"/>
      <c r="U50" s="41"/>
      <c r="V50" s="43"/>
      <c r="W50" s="41"/>
      <c r="X50" s="43"/>
      <c r="Y50" s="41"/>
      <c r="Z50" s="43"/>
      <c r="AA50" s="41"/>
      <c r="AB50" s="43"/>
      <c r="AC50" s="41"/>
      <c r="AD50" s="43"/>
      <c r="AE50" s="41"/>
      <c r="AF50" s="43"/>
      <c r="AG50" s="41"/>
      <c r="AH50" s="43"/>
      <c r="AI50" s="41"/>
      <c r="AJ50" s="43"/>
      <c r="AK50" s="41"/>
      <c r="AL50" s="43"/>
      <c r="AM50" s="41"/>
      <c r="AN50" s="43"/>
      <c r="AO50" s="41"/>
      <c r="AP50" s="43"/>
      <c r="AQ50" s="41"/>
      <c r="AR50" s="43"/>
      <c r="AS50" s="41"/>
      <c r="AT50" s="43"/>
      <c r="AU50" s="41"/>
      <c r="AV50" s="43"/>
      <c r="AW50" s="41"/>
      <c r="AX50" s="43"/>
      <c r="AY50" s="41"/>
      <c r="AZ50" s="43"/>
      <c r="BA50" s="41"/>
      <c r="BB50" s="43"/>
      <c r="BC50" s="150" t="str">
        <f t="shared" si="5"/>
        <v xml:space="preserve">0 menunjukkan pemahaman dalam </v>
      </c>
      <c r="BD50" s="150" t="str">
        <f t="shared" si="6"/>
        <v xml:space="preserve">0 membutuhkan bimbingan dalam </v>
      </c>
      <c r="BE50" s="35"/>
      <c r="BF50" s="44"/>
      <c r="BG50" s="44">
        <f t="shared" si="7"/>
        <v>0</v>
      </c>
      <c r="BH50" s="44">
        <f t="shared" si="8"/>
        <v>0</v>
      </c>
      <c r="BI50" s="44">
        <f t="shared" si="9"/>
        <v>0</v>
      </c>
      <c r="BJ50" s="44">
        <f t="shared" si="10"/>
        <v>0</v>
      </c>
      <c r="BK50" s="44">
        <f t="shared" si="11"/>
        <v>0</v>
      </c>
      <c r="BL50" s="44">
        <f t="shared" si="12"/>
        <v>0</v>
      </c>
      <c r="BM50" s="44">
        <f t="shared" si="13"/>
        <v>0</v>
      </c>
      <c r="BN50" s="44">
        <f t="shared" si="14"/>
        <v>0</v>
      </c>
      <c r="BO50" s="44">
        <f t="shared" si="15"/>
        <v>0</v>
      </c>
      <c r="BP50" s="44">
        <f t="shared" si="16"/>
        <v>0</v>
      </c>
      <c r="BQ50" s="44">
        <f t="shared" si="17"/>
        <v>0</v>
      </c>
      <c r="BR50" s="44">
        <f t="shared" si="18"/>
        <v>0</v>
      </c>
      <c r="BS50" s="44">
        <f t="shared" si="19"/>
        <v>0</v>
      </c>
      <c r="BT50" s="44">
        <f t="shared" si="20"/>
        <v>0</v>
      </c>
      <c r="BU50" s="44">
        <f t="shared" si="21"/>
        <v>0</v>
      </c>
      <c r="BV50" s="44">
        <f t="shared" si="22"/>
        <v>0</v>
      </c>
      <c r="BW50" s="44">
        <f t="shared" si="23"/>
        <v>0</v>
      </c>
      <c r="BX50" s="44">
        <f t="shared" si="24"/>
        <v>0</v>
      </c>
      <c r="BY50" s="44">
        <f t="shared" si="25"/>
        <v>0</v>
      </c>
      <c r="BZ50" s="44">
        <f t="shared" si="26"/>
        <v>0</v>
      </c>
      <c r="CA50" s="44">
        <f t="shared" si="27"/>
        <v>0</v>
      </c>
      <c r="CB50" s="44">
        <f t="shared" si="28"/>
        <v>0</v>
      </c>
      <c r="CC50" s="44">
        <f t="shared" si="29"/>
        <v>0</v>
      </c>
      <c r="CD50" s="44">
        <f t="shared" si="30"/>
        <v>0</v>
      </c>
      <c r="CE50" s="44">
        <f t="shared" si="31"/>
        <v>0</v>
      </c>
      <c r="CF50" s="44"/>
      <c r="CG50" s="44">
        <f t="shared" si="32"/>
        <v>0</v>
      </c>
      <c r="CH50" s="44">
        <f t="shared" si="33"/>
        <v>0</v>
      </c>
      <c r="CI50" s="44">
        <f t="shared" si="34"/>
        <v>0</v>
      </c>
      <c r="CJ50" s="44">
        <f t="shared" si="35"/>
        <v>0</v>
      </c>
      <c r="CK50" s="44">
        <f t="shared" si="36"/>
        <v>0</v>
      </c>
      <c r="CL50" s="44">
        <f t="shared" si="37"/>
        <v>0</v>
      </c>
      <c r="CM50" s="44">
        <f t="shared" si="38"/>
        <v>0</v>
      </c>
      <c r="CN50" s="44">
        <f t="shared" si="39"/>
        <v>0</v>
      </c>
      <c r="CO50" s="44">
        <f t="shared" si="40"/>
        <v>0</v>
      </c>
      <c r="CP50" s="44">
        <f t="shared" si="41"/>
        <v>0</v>
      </c>
      <c r="CQ50" s="44">
        <f t="shared" si="42"/>
        <v>0</v>
      </c>
      <c r="CR50" s="44">
        <f t="shared" si="43"/>
        <v>0</v>
      </c>
      <c r="CS50" s="44">
        <f t="shared" si="44"/>
        <v>0</v>
      </c>
      <c r="CT50" s="44">
        <f t="shared" si="45"/>
        <v>0</v>
      </c>
      <c r="CU50" s="44">
        <f t="shared" si="46"/>
        <v>0</v>
      </c>
      <c r="CV50" s="44">
        <f t="shared" si="47"/>
        <v>0</v>
      </c>
      <c r="CW50" s="44">
        <f t="shared" si="48"/>
        <v>0</v>
      </c>
      <c r="CX50" s="44">
        <f t="shared" si="49"/>
        <v>0</v>
      </c>
      <c r="CY50" s="44">
        <f t="shared" si="50"/>
        <v>0</v>
      </c>
      <c r="CZ50" s="44">
        <f t="shared" si="51"/>
        <v>0</v>
      </c>
      <c r="DA50" s="44">
        <f t="shared" si="52"/>
        <v>0</v>
      </c>
      <c r="DB50" s="44">
        <f t="shared" si="53"/>
        <v>0</v>
      </c>
      <c r="DC50" s="44">
        <f t="shared" si="54"/>
        <v>0</v>
      </c>
      <c r="DD50" s="44">
        <f t="shared" si="55"/>
        <v>0</v>
      </c>
      <c r="DE50" s="44">
        <f t="shared" si="56"/>
        <v>0</v>
      </c>
      <c r="DF50" s="44"/>
      <c r="DG50" s="44" t="str">
        <f t="shared" si="65"/>
        <v/>
      </c>
      <c r="DH50" s="44" t="str">
        <f t="shared" si="65"/>
        <v/>
      </c>
      <c r="DI50" s="44" t="str">
        <f t="shared" si="65"/>
        <v/>
      </c>
      <c r="DJ50" s="44" t="str">
        <f t="shared" si="65"/>
        <v/>
      </c>
      <c r="DK50" s="44" t="str">
        <f t="shared" si="65"/>
        <v/>
      </c>
      <c r="DL50" s="44" t="str">
        <f t="shared" si="63"/>
        <v/>
      </c>
      <c r="DM50" s="44" t="str">
        <f t="shared" si="63"/>
        <v/>
      </c>
      <c r="DN50" s="44" t="str">
        <f t="shared" si="63"/>
        <v/>
      </c>
      <c r="DO50" s="44" t="str">
        <f t="shared" si="63"/>
        <v/>
      </c>
      <c r="DP50" s="44" t="str">
        <f t="shared" si="63"/>
        <v/>
      </c>
      <c r="DQ50" s="44" t="str">
        <f t="shared" si="63"/>
        <v/>
      </c>
      <c r="DR50" s="44" t="str">
        <f t="shared" si="63"/>
        <v/>
      </c>
      <c r="DS50" s="44" t="str">
        <f t="shared" si="63"/>
        <v/>
      </c>
      <c r="DT50" s="44" t="str">
        <f t="shared" si="63"/>
        <v/>
      </c>
      <c r="DU50" s="44" t="str">
        <f t="shared" si="63"/>
        <v/>
      </c>
      <c r="DV50" s="44" t="str">
        <f t="shared" si="63"/>
        <v/>
      </c>
      <c r="DW50" s="44" t="str">
        <f t="shared" si="61"/>
        <v/>
      </c>
      <c r="DX50" s="44" t="str">
        <f t="shared" si="61"/>
        <v/>
      </c>
      <c r="DY50" s="44" t="str">
        <f t="shared" si="61"/>
        <v/>
      </c>
      <c r="DZ50" s="44" t="str">
        <f t="shared" si="61"/>
        <v/>
      </c>
      <c r="EA50" s="44" t="str">
        <f t="shared" si="61"/>
        <v/>
      </c>
      <c r="EB50" s="44" t="str">
        <f t="shared" si="61"/>
        <v/>
      </c>
      <c r="EC50" s="44" t="str">
        <f t="shared" si="61"/>
        <v/>
      </c>
      <c r="ED50" s="44" t="str">
        <f t="shared" si="61"/>
        <v/>
      </c>
      <c r="EE50" s="44" t="str">
        <f t="shared" si="61"/>
        <v/>
      </c>
      <c r="EF50" s="44"/>
      <c r="EG50" s="44" t="str">
        <f t="shared" si="66"/>
        <v/>
      </c>
      <c r="EH50" s="44" t="str">
        <f t="shared" si="66"/>
        <v/>
      </c>
      <c r="EI50" s="44" t="str">
        <f t="shared" si="66"/>
        <v/>
      </c>
      <c r="EJ50" s="44" t="str">
        <f t="shared" si="66"/>
        <v/>
      </c>
      <c r="EK50" s="44" t="str">
        <f t="shared" si="66"/>
        <v/>
      </c>
      <c r="EL50" s="44" t="str">
        <f t="shared" si="64"/>
        <v/>
      </c>
      <c r="EM50" s="44" t="str">
        <f t="shared" si="64"/>
        <v/>
      </c>
      <c r="EN50" s="44" t="str">
        <f t="shared" si="64"/>
        <v/>
      </c>
      <c r="EO50" s="44" t="str">
        <f t="shared" si="64"/>
        <v/>
      </c>
      <c r="EP50" s="44" t="str">
        <f t="shared" si="64"/>
        <v/>
      </c>
      <c r="EQ50" s="44" t="str">
        <f t="shared" si="64"/>
        <v/>
      </c>
      <c r="ER50" s="44" t="str">
        <f t="shared" si="64"/>
        <v/>
      </c>
      <c r="ES50" s="44" t="str">
        <f t="shared" si="64"/>
        <v/>
      </c>
      <c r="ET50" s="44" t="str">
        <f t="shared" si="64"/>
        <v/>
      </c>
      <c r="EU50" s="44" t="str">
        <f t="shared" si="64"/>
        <v/>
      </c>
      <c r="EV50" s="44" t="str">
        <f t="shared" si="64"/>
        <v/>
      </c>
      <c r="EW50" s="44" t="str">
        <f t="shared" si="62"/>
        <v/>
      </c>
      <c r="EX50" s="44" t="str">
        <f t="shared" si="62"/>
        <v/>
      </c>
      <c r="EY50" s="44" t="str">
        <f t="shared" si="62"/>
        <v/>
      </c>
      <c r="EZ50" s="44" t="str">
        <f t="shared" si="62"/>
        <v/>
      </c>
      <c r="FA50" s="44" t="str">
        <f t="shared" si="62"/>
        <v/>
      </c>
      <c r="FB50" s="44" t="str">
        <f t="shared" si="62"/>
        <v/>
      </c>
      <c r="FC50" s="44" t="str">
        <f t="shared" si="62"/>
        <v/>
      </c>
      <c r="FD50" s="44" t="str">
        <f t="shared" si="62"/>
        <v/>
      </c>
      <c r="FE50" s="44" t="str">
        <f t="shared" si="62"/>
        <v/>
      </c>
      <c r="FF50" s="44"/>
      <c r="FG50" s="44" t="str">
        <f t="shared" si="59"/>
        <v xml:space="preserve">0 menunjukkan pemahaman dalam </v>
      </c>
      <c r="FH50" s="44"/>
      <c r="FI50" s="44"/>
      <c r="FJ50" s="44" t="str">
        <f t="shared" si="60"/>
        <v xml:space="preserve">0 membutuhkan bimbingan dalam </v>
      </c>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row>
    <row r="51" spans="1:195" x14ac:dyDescent="0.25">
      <c r="A51" s="35"/>
      <c r="B51" s="38"/>
      <c r="C51" s="37">
        <v>35</v>
      </c>
      <c r="D51" s="39">
        <f>'DATA SISWA'!F44</f>
        <v>0</v>
      </c>
      <c r="E51" s="41"/>
      <c r="F51" s="43"/>
      <c r="G51" s="41"/>
      <c r="H51" s="43"/>
      <c r="I51" s="41"/>
      <c r="J51" s="43"/>
      <c r="K51" s="41"/>
      <c r="L51" s="43"/>
      <c r="M51" s="41"/>
      <c r="N51" s="43"/>
      <c r="O51" s="41"/>
      <c r="P51" s="43"/>
      <c r="Q51" s="41"/>
      <c r="R51" s="43"/>
      <c r="S51" s="41"/>
      <c r="T51" s="43"/>
      <c r="U51" s="41"/>
      <c r="V51" s="43"/>
      <c r="W51" s="41"/>
      <c r="X51" s="43"/>
      <c r="Y51" s="41"/>
      <c r="Z51" s="43"/>
      <c r="AA51" s="41"/>
      <c r="AB51" s="43"/>
      <c r="AC51" s="41"/>
      <c r="AD51" s="43"/>
      <c r="AE51" s="41"/>
      <c r="AF51" s="43"/>
      <c r="AG51" s="41"/>
      <c r="AH51" s="43"/>
      <c r="AI51" s="41"/>
      <c r="AJ51" s="43"/>
      <c r="AK51" s="41"/>
      <c r="AL51" s="43"/>
      <c r="AM51" s="41"/>
      <c r="AN51" s="43"/>
      <c r="AO51" s="41"/>
      <c r="AP51" s="43"/>
      <c r="AQ51" s="41"/>
      <c r="AR51" s="43"/>
      <c r="AS51" s="41"/>
      <c r="AT51" s="43"/>
      <c r="AU51" s="41"/>
      <c r="AV51" s="43"/>
      <c r="AW51" s="41"/>
      <c r="AX51" s="43"/>
      <c r="AY51" s="41"/>
      <c r="AZ51" s="43"/>
      <c r="BA51" s="41"/>
      <c r="BB51" s="43"/>
      <c r="BC51" s="150" t="str">
        <f t="shared" si="5"/>
        <v xml:space="preserve">0 menunjukkan pemahaman dalam </v>
      </c>
      <c r="BD51" s="150" t="str">
        <f t="shared" si="6"/>
        <v xml:space="preserve">0 membutuhkan bimbingan dalam </v>
      </c>
      <c r="BE51" s="35"/>
      <c r="BF51" s="44"/>
      <c r="BG51" s="44">
        <f t="shared" si="7"/>
        <v>0</v>
      </c>
      <c r="BH51" s="44">
        <f t="shared" si="8"/>
        <v>0</v>
      </c>
      <c r="BI51" s="44">
        <f t="shared" si="9"/>
        <v>0</v>
      </c>
      <c r="BJ51" s="44">
        <f t="shared" si="10"/>
        <v>0</v>
      </c>
      <c r="BK51" s="44">
        <f t="shared" si="11"/>
        <v>0</v>
      </c>
      <c r="BL51" s="44">
        <f t="shared" si="12"/>
        <v>0</v>
      </c>
      <c r="BM51" s="44">
        <f t="shared" si="13"/>
        <v>0</v>
      </c>
      <c r="BN51" s="44">
        <f t="shared" si="14"/>
        <v>0</v>
      </c>
      <c r="BO51" s="44">
        <f t="shared" si="15"/>
        <v>0</v>
      </c>
      <c r="BP51" s="44">
        <f t="shared" si="16"/>
        <v>0</v>
      </c>
      <c r="BQ51" s="44">
        <f t="shared" si="17"/>
        <v>0</v>
      </c>
      <c r="BR51" s="44">
        <f t="shared" si="18"/>
        <v>0</v>
      </c>
      <c r="BS51" s="44">
        <f t="shared" si="19"/>
        <v>0</v>
      </c>
      <c r="BT51" s="44">
        <f t="shared" si="20"/>
        <v>0</v>
      </c>
      <c r="BU51" s="44">
        <f t="shared" si="21"/>
        <v>0</v>
      </c>
      <c r="BV51" s="44">
        <f t="shared" si="22"/>
        <v>0</v>
      </c>
      <c r="BW51" s="44">
        <f t="shared" si="23"/>
        <v>0</v>
      </c>
      <c r="BX51" s="44">
        <f t="shared" si="24"/>
        <v>0</v>
      </c>
      <c r="BY51" s="44">
        <f t="shared" si="25"/>
        <v>0</v>
      </c>
      <c r="BZ51" s="44">
        <f t="shared" si="26"/>
        <v>0</v>
      </c>
      <c r="CA51" s="44">
        <f t="shared" si="27"/>
        <v>0</v>
      </c>
      <c r="CB51" s="44">
        <f t="shared" si="28"/>
        <v>0</v>
      </c>
      <c r="CC51" s="44">
        <f t="shared" si="29"/>
        <v>0</v>
      </c>
      <c r="CD51" s="44">
        <f t="shared" si="30"/>
        <v>0</v>
      </c>
      <c r="CE51" s="44">
        <f t="shared" si="31"/>
        <v>0</v>
      </c>
      <c r="CF51" s="44"/>
      <c r="CG51" s="44">
        <f t="shared" si="32"/>
        <v>0</v>
      </c>
      <c r="CH51" s="44">
        <f t="shared" si="33"/>
        <v>0</v>
      </c>
      <c r="CI51" s="44">
        <f t="shared" si="34"/>
        <v>0</v>
      </c>
      <c r="CJ51" s="44">
        <f t="shared" si="35"/>
        <v>0</v>
      </c>
      <c r="CK51" s="44">
        <f t="shared" si="36"/>
        <v>0</v>
      </c>
      <c r="CL51" s="44">
        <f t="shared" si="37"/>
        <v>0</v>
      </c>
      <c r="CM51" s="44">
        <f t="shared" si="38"/>
        <v>0</v>
      </c>
      <c r="CN51" s="44">
        <f t="shared" si="39"/>
        <v>0</v>
      </c>
      <c r="CO51" s="44">
        <f t="shared" si="40"/>
        <v>0</v>
      </c>
      <c r="CP51" s="44">
        <f t="shared" si="41"/>
        <v>0</v>
      </c>
      <c r="CQ51" s="44">
        <f t="shared" si="42"/>
        <v>0</v>
      </c>
      <c r="CR51" s="44">
        <f t="shared" si="43"/>
        <v>0</v>
      </c>
      <c r="CS51" s="44">
        <f t="shared" si="44"/>
        <v>0</v>
      </c>
      <c r="CT51" s="44">
        <f t="shared" si="45"/>
        <v>0</v>
      </c>
      <c r="CU51" s="44">
        <f t="shared" si="46"/>
        <v>0</v>
      </c>
      <c r="CV51" s="44">
        <f t="shared" si="47"/>
        <v>0</v>
      </c>
      <c r="CW51" s="44">
        <f t="shared" si="48"/>
        <v>0</v>
      </c>
      <c r="CX51" s="44">
        <f t="shared" si="49"/>
        <v>0</v>
      </c>
      <c r="CY51" s="44">
        <f t="shared" si="50"/>
        <v>0</v>
      </c>
      <c r="CZ51" s="44">
        <f t="shared" si="51"/>
        <v>0</v>
      </c>
      <c r="DA51" s="44">
        <f t="shared" si="52"/>
        <v>0</v>
      </c>
      <c r="DB51" s="44">
        <f t="shared" si="53"/>
        <v>0</v>
      </c>
      <c r="DC51" s="44">
        <f t="shared" si="54"/>
        <v>0</v>
      </c>
      <c r="DD51" s="44">
        <f t="shared" si="55"/>
        <v>0</v>
      </c>
      <c r="DE51" s="44">
        <f t="shared" si="56"/>
        <v>0</v>
      </c>
      <c r="DF51" s="44"/>
      <c r="DG51" s="44" t="str">
        <f t="shared" si="65"/>
        <v/>
      </c>
      <c r="DH51" s="44" t="str">
        <f t="shared" si="65"/>
        <v/>
      </c>
      <c r="DI51" s="44" t="str">
        <f t="shared" si="65"/>
        <v/>
      </c>
      <c r="DJ51" s="44" t="str">
        <f t="shared" si="65"/>
        <v/>
      </c>
      <c r="DK51" s="44" t="str">
        <f t="shared" si="65"/>
        <v/>
      </c>
      <c r="DL51" s="44" t="str">
        <f t="shared" si="63"/>
        <v/>
      </c>
      <c r="DM51" s="44" t="str">
        <f t="shared" si="63"/>
        <v/>
      </c>
      <c r="DN51" s="44" t="str">
        <f t="shared" si="63"/>
        <v/>
      </c>
      <c r="DO51" s="44" t="str">
        <f t="shared" si="63"/>
        <v/>
      </c>
      <c r="DP51" s="44" t="str">
        <f t="shared" si="63"/>
        <v/>
      </c>
      <c r="DQ51" s="44" t="str">
        <f t="shared" si="63"/>
        <v/>
      </c>
      <c r="DR51" s="44" t="str">
        <f t="shared" si="63"/>
        <v/>
      </c>
      <c r="DS51" s="44" t="str">
        <f t="shared" si="63"/>
        <v/>
      </c>
      <c r="DT51" s="44" t="str">
        <f t="shared" si="63"/>
        <v/>
      </c>
      <c r="DU51" s="44" t="str">
        <f t="shared" si="63"/>
        <v/>
      </c>
      <c r="DV51" s="44" t="str">
        <f t="shared" si="63"/>
        <v/>
      </c>
      <c r="DW51" s="44" t="str">
        <f t="shared" si="61"/>
        <v/>
      </c>
      <c r="DX51" s="44" t="str">
        <f t="shared" si="61"/>
        <v/>
      </c>
      <c r="DY51" s="44" t="str">
        <f t="shared" si="61"/>
        <v/>
      </c>
      <c r="DZ51" s="44" t="str">
        <f t="shared" si="61"/>
        <v/>
      </c>
      <c r="EA51" s="44" t="str">
        <f t="shared" si="61"/>
        <v/>
      </c>
      <c r="EB51" s="44" t="str">
        <f t="shared" si="61"/>
        <v/>
      </c>
      <c r="EC51" s="44" t="str">
        <f t="shared" si="61"/>
        <v/>
      </c>
      <c r="ED51" s="44" t="str">
        <f t="shared" si="61"/>
        <v/>
      </c>
      <c r="EE51" s="44" t="str">
        <f t="shared" si="61"/>
        <v/>
      </c>
      <c r="EF51" s="44"/>
      <c r="EG51" s="44" t="str">
        <f t="shared" si="66"/>
        <v/>
      </c>
      <c r="EH51" s="44" t="str">
        <f t="shared" si="66"/>
        <v/>
      </c>
      <c r="EI51" s="44" t="str">
        <f t="shared" si="66"/>
        <v/>
      </c>
      <c r="EJ51" s="44" t="str">
        <f t="shared" si="66"/>
        <v/>
      </c>
      <c r="EK51" s="44" t="str">
        <f t="shared" si="66"/>
        <v/>
      </c>
      <c r="EL51" s="44" t="str">
        <f t="shared" si="64"/>
        <v/>
      </c>
      <c r="EM51" s="44" t="str">
        <f t="shared" si="64"/>
        <v/>
      </c>
      <c r="EN51" s="44" t="str">
        <f t="shared" si="64"/>
        <v/>
      </c>
      <c r="EO51" s="44" t="str">
        <f t="shared" si="64"/>
        <v/>
      </c>
      <c r="EP51" s="44" t="str">
        <f t="shared" si="64"/>
        <v/>
      </c>
      <c r="EQ51" s="44" t="str">
        <f t="shared" si="64"/>
        <v/>
      </c>
      <c r="ER51" s="44" t="str">
        <f t="shared" si="64"/>
        <v/>
      </c>
      <c r="ES51" s="44" t="str">
        <f t="shared" si="64"/>
        <v/>
      </c>
      <c r="ET51" s="44" t="str">
        <f t="shared" si="64"/>
        <v/>
      </c>
      <c r="EU51" s="44" t="str">
        <f t="shared" si="64"/>
        <v/>
      </c>
      <c r="EV51" s="44" t="str">
        <f t="shared" si="64"/>
        <v/>
      </c>
      <c r="EW51" s="44" t="str">
        <f t="shared" si="62"/>
        <v/>
      </c>
      <c r="EX51" s="44" t="str">
        <f t="shared" si="62"/>
        <v/>
      </c>
      <c r="EY51" s="44" t="str">
        <f t="shared" si="62"/>
        <v/>
      </c>
      <c r="EZ51" s="44" t="str">
        <f t="shared" si="62"/>
        <v/>
      </c>
      <c r="FA51" s="44" t="str">
        <f t="shared" si="62"/>
        <v/>
      </c>
      <c r="FB51" s="44" t="str">
        <f t="shared" si="62"/>
        <v/>
      </c>
      <c r="FC51" s="44" t="str">
        <f t="shared" si="62"/>
        <v/>
      </c>
      <c r="FD51" s="44" t="str">
        <f t="shared" si="62"/>
        <v/>
      </c>
      <c r="FE51" s="44" t="str">
        <f t="shared" si="62"/>
        <v/>
      </c>
      <c r="FF51" s="44"/>
      <c r="FG51" s="44" t="str">
        <f t="shared" si="59"/>
        <v xml:space="preserve">0 menunjukkan pemahaman dalam </v>
      </c>
      <c r="FH51" s="44"/>
      <c r="FI51" s="44"/>
      <c r="FJ51" s="44" t="str">
        <f t="shared" si="60"/>
        <v xml:space="preserve">0 membutuhkan bimbingan dalam </v>
      </c>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row>
    <row r="52" spans="1:195" x14ac:dyDescent="0.25">
      <c r="A52" s="35"/>
      <c r="B52" s="38"/>
      <c r="C52" s="37">
        <v>36</v>
      </c>
      <c r="D52" s="39">
        <f>'DATA SISWA'!F45</f>
        <v>0</v>
      </c>
      <c r="E52" s="41"/>
      <c r="F52" s="43"/>
      <c r="G52" s="41"/>
      <c r="H52" s="43"/>
      <c r="I52" s="41"/>
      <c r="J52" s="43"/>
      <c r="K52" s="41"/>
      <c r="L52" s="43"/>
      <c r="M52" s="41"/>
      <c r="N52" s="43"/>
      <c r="O52" s="41"/>
      <c r="P52" s="43"/>
      <c r="Q52" s="41"/>
      <c r="R52" s="43"/>
      <c r="S52" s="41"/>
      <c r="T52" s="43"/>
      <c r="U52" s="41"/>
      <c r="V52" s="43"/>
      <c r="W52" s="41"/>
      <c r="X52" s="43"/>
      <c r="Y52" s="41"/>
      <c r="Z52" s="43"/>
      <c r="AA52" s="41"/>
      <c r="AB52" s="43"/>
      <c r="AC52" s="41"/>
      <c r="AD52" s="43"/>
      <c r="AE52" s="41"/>
      <c r="AF52" s="43"/>
      <c r="AG52" s="41"/>
      <c r="AH52" s="43"/>
      <c r="AI52" s="41"/>
      <c r="AJ52" s="43"/>
      <c r="AK52" s="41"/>
      <c r="AL52" s="43"/>
      <c r="AM52" s="41"/>
      <c r="AN52" s="43"/>
      <c r="AO52" s="41"/>
      <c r="AP52" s="43"/>
      <c r="AQ52" s="41"/>
      <c r="AR52" s="43"/>
      <c r="AS52" s="41"/>
      <c r="AT52" s="43"/>
      <c r="AU52" s="41"/>
      <c r="AV52" s="43"/>
      <c r="AW52" s="41"/>
      <c r="AX52" s="43"/>
      <c r="AY52" s="41"/>
      <c r="AZ52" s="43"/>
      <c r="BA52" s="41"/>
      <c r="BB52" s="43"/>
      <c r="BC52" s="150" t="str">
        <f t="shared" si="5"/>
        <v xml:space="preserve">0 menunjukkan pemahaman dalam </v>
      </c>
      <c r="BD52" s="150" t="str">
        <f t="shared" si="6"/>
        <v xml:space="preserve">0 membutuhkan bimbingan dalam </v>
      </c>
      <c r="BE52" s="35"/>
      <c r="BF52" s="44"/>
      <c r="BG52" s="44">
        <f t="shared" si="7"/>
        <v>0</v>
      </c>
      <c r="BH52" s="44">
        <f t="shared" si="8"/>
        <v>0</v>
      </c>
      <c r="BI52" s="44">
        <f t="shared" si="9"/>
        <v>0</v>
      </c>
      <c r="BJ52" s="44">
        <f t="shared" si="10"/>
        <v>0</v>
      </c>
      <c r="BK52" s="44">
        <f t="shared" si="11"/>
        <v>0</v>
      </c>
      <c r="BL52" s="44">
        <f t="shared" si="12"/>
        <v>0</v>
      </c>
      <c r="BM52" s="44">
        <f t="shared" si="13"/>
        <v>0</v>
      </c>
      <c r="BN52" s="44">
        <f t="shared" si="14"/>
        <v>0</v>
      </c>
      <c r="BO52" s="44">
        <f t="shared" si="15"/>
        <v>0</v>
      </c>
      <c r="BP52" s="44">
        <f t="shared" si="16"/>
        <v>0</v>
      </c>
      <c r="BQ52" s="44">
        <f t="shared" si="17"/>
        <v>0</v>
      </c>
      <c r="BR52" s="44">
        <f t="shared" si="18"/>
        <v>0</v>
      </c>
      <c r="BS52" s="44">
        <f t="shared" si="19"/>
        <v>0</v>
      </c>
      <c r="BT52" s="44">
        <f t="shared" si="20"/>
        <v>0</v>
      </c>
      <c r="BU52" s="44">
        <f t="shared" si="21"/>
        <v>0</v>
      </c>
      <c r="BV52" s="44">
        <f t="shared" si="22"/>
        <v>0</v>
      </c>
      <c r="BW52" s="44">
        <f t="shared" si="23"/>
        <v>0</v>
      </c>
      <c r="BX52" s="44">
        <f t="shared" si="24"/>
        <v>0</v>
      </c>
      <c r="BY52" s="44">
        <f t="shared" si="25"/>
        <v>0</v>
      </c>
      <c r="BZ52" s="44">
        <f t="shared" si="26"/>
        <v>0</v>
      </c>
      <c r="CA52" s="44">
        <f t="shared" si="27"/>
        <v>0</v>
      </c>
      <c r="CB52" s="44">
        <f t="shared" si="28"/>
        <v>0</v>
      </c>
      <c r="CC52" s="44">
        <f t="shared" si="29"/>
        <v>0</v>
      </c>
      <c r="CD52" s="44">
        <f t="shared" si="30"/>
        <v>0</v>
      </c>
      <c r="CE52" s="44">
        <f t="shared" si="31"/>
        <v>0</v>
      </c>
      <c r="CF52" s="44"/>
      <c r="CG52" s="44">
        <f t="shared" si="32"/>
        <v>0</v>
      </c>
      <c r="CH52" s="44">
        <f t="shared" si="33"/>
        <v>0</v>
      </c>
      <c r="CI52" s="44">
        <f t="shared" si="34"/>
        <v>0</v>
      </c>
      <c r="CJ52" s="44">
        <f t="shared" si="35"/>
        <v>0</v>
      </c>
      <c r="CK52" s="44">
        <f t="shared" si="36"/>
        <v>0</v>
      </c>
      <c r="CL52" s="44">
        <f t="shared" si="37"/>
        <v>0</v>
      </c>
      <c r="CM52" s="44">
        <f t="shared" si="38"/>
        <v>0</v>
      </c>
      <c r="CN52" s="44">
        <f t="shared" si="39"/>
        <v>0</v>
      </c>
      <c r="CO52" s="44">
        <f t="shared" si="40"/>
        <v>0</v>
      </c>
      <c r="CP52" s="44">
        <f t="shared" si="41"/>
        <v>0</v>
      </c>
      <c r="CQ52" s="44">
        <f t="shared" si="42"/>
        <v>0</v>
      </c>
      <c r="CR52" s="44">
        <f t="shared" si="43"/>
        <v>0</v>
      </c>
      <c r="CS52" s="44">
        <f t="shared" si="44"/>
        <v>0</v>
      </c>
      <c r="CT52" s="44">
        <f t="shared" si="45"/>
        <v>0</v>
      </c>
      <c r="CU52" s="44">
        <f t="shared" si="46"/>
        <v>0</v>
      </c>
      <c r="CV52" s="44">
        <f t="shared" si="47"/>
        <v>0</v>
      </c>
      <c r="CW52" s="44">
        <f t="shared" si="48"/>
        <v>0</v>
      </c>
      <c r="CX52" s="44">
        <f t="shared" si="49"/>
        <v>0</v>
      </c>
      <c r="CY52" s="44">
        <f t="shared" si="50"/>
        <v>0</v>
      </c>
      <c r="CZ52" s="44">
        <f t="shared" si="51"/>
        <v>0</v>
      </c>
      <c r="DA52" s="44">
        <f t="shared" si="52"/>
        <v>0</v>
      </c>
      <c r="DB52" s="44">
        <f t="shared" si="53"/>
        <v>0</v>
      </c>
      <c r="DC52" s="44">
        <f t="shared" si="54"/>
        <v>0</v>
      </c>
      <c r="DD52" s="44">
        <f t="shared" si="55"/>
        <v>0</v>
      </c>
      <c r="DE52" s="44">
        <f t="shared" si="56"/>
        <v>0</v>
      </c>
      <c r="DF52" s="44"/>
      <c r="DG52" s="44" t="str">
        <f t="shared" si="65"/>
        <v/>
      </c>
      <c r="DH52" s="44" t="str">
        <f t="shared" si="65"/>
        <v/>
      </c>
      <c r="DI52" s="44" t="str">
        <f t="shared" si="65"/>
        <v/>
      </c>
      <c r="DJ52" s="44" t="str">
        <f t="shared" si="65"/>
        <v/>
      </c>
      <c r="DK52" s="44" t="str">
        <f t="shared" si="65"/>
        <v/>
      </c>
      <c r="DL52" s="44" t="str">
        <f t="shared" si="63"/>
        <v/>
      </c>
      <c r="DM52" s="44" t="str">
        <f t="shared" si="63"/>
        <v/>
      </c>
      <c r="DN52" s="44" t="str">
        <f t="shared" si="63"/>
        <v/>
      </c>
      <c r="DO52" s="44" t="str">
        <f t="shared" si="63"/>
        <v/>
      </c>
      <c r="DP52" s="44" t="str">
        <f t="shared" si="63"/>
        <v/>
      </c>
      <c r="DQ52" s="44" t="str">
        <f t="shared" si="63"/>
        <v/>
      </c>
      <c r="DR52" s="44" t="str">
        <f t="shared" si="63"/>
        <v/>
      </c>
      <c r="DS52" s="44" t="str">
        <f t="shared" si="63"/>
        <v/>
      </c>
      <c r="DT52" s="44" t="str">
        <f t="shared" si="63"/>
        <v/>
      </c>
      <c r="DU52" s="44" t="str">
        <f t="shared" si="63"/>
        <v/>
      </c>
      <c r="DV52" s="44" t="str">
        <f t="shared" si="63"/>
        <v/>
      </c>
      <c r="DW52" s="44" t="str">
        <f t="shared" si="61"/>
        <v/>
      </c>
      <c r="DX52" s="44" t="str">
        <f t="shared" si="61"/>
        <v/>
      </c>
      <c r="DY52" s="44" t="str">
        <f t="shared" si="61"/>
        <v/>
      </c>
      <c r="DZ52" s="44" t="str">
        <f t="shared" si="61"/>
        <v/>
      </c>
      <c r="EA52" s="44" t="str">
        <f t="shared" si="61"/>
        <v/>
      </c>
      <c r="EB52" s="44" t="str">
        <f t="shared" si="61"/>
        <v/>
      </c>
      <c r="EC52" s="44" t="str">
        <f t="shared" si="61"/>
        <v/>
      </c>
      <c r="ED52" s="44" t="str">
        <f t="shared" si="61"/>
        <v/>
      </c>
      <c r="EE52" s="44" t="str">
        <f t="shared" si="61"/>
        <v/>
      </c>
      <c r="EF52" s="44"/>
      <c r="EG52" s="44" t="str">
        <f t="shared" si="66"/>
        <v/>
      </c>
      <c r="EH52" s="44" t="str">
        <f t="shared" si="66"/>
        <v/>
      </c>
      <c r="EI52" s="44" t="str">
        <f t="shared" si="66"/>
        <v/>
      </c>
      <c r="EJ52" s="44" t="str">
        <f t="shared" si="66"/>
        <v/>
      </c>
      <c r="EK52" s="44" t="str">
        <f t="shared" si="66"/>
        <v/>
      </c>
      <c r="EL52" s="44" t="str">
        <f t="shared" si="64"/>
        <v/>
      </c>
      <c r="EM52" s="44" t="str">
        <f t="shared" si="64"/>
        <v/>
      </c>
      <c r="EN52" s="44" t="str">
        <f t="shared" si="64"/>
        <v/>
      </c>
      <c r="EO52" s="44" t="str">
        <f t="shared" si="64"/>
        <v/>
      </c>
      <c r="EP52" s="44" t="str">
        <f t="shared" si="64"/>
        <v/>
      </c>
      <c r="EQ52" s="44" t="str">
        <f t="shared" si="64"/>
        <v/>
      </c>
      <c r="ER52" s="44" t="str">
        <f t="shared" si="64"/>
        <v/>
      </c>
      <c r="ES52" s="44" t="str">
        <f t="shared" si="64"/>
        <v/>
      </c>
      <c r="ET52" s="44" t="str">
        <f t="shared" si="64"/>
        <v/>
      </c>
      <c r="EU52" s="44" t="str">
        <f t="shared" si="64"/>
        <v/>
      </c>
      <c r="EV52" s="44" t="str">
        <f t="shared" si="64"/>
        <v/>
      </c>
      <c r="EW52" s="44" t="str">
        <f t="shared" si="62"/>
        <v/>
      </c>
      <c r="EX52" s="44" t="str">
        <f t="shared" si="62"/>
        <v/>
      </c>
      <c r="EY52" s="44" t="str">
        <f t="shared" si="62"/>
        <v/>
      </c>
      <c r="EZ52" s="44" t="str">
        <f t="shared" si="62"/>
        <v/>
      </c>
      <c r="FA52" s="44" t="str">
        <f t="shared" si="62"/>
        <v/>
      </c>
      <c r="FB52" s="44" t="str">
        <f t="shared" si="62"/>
        <v/>
      </c>
      <c r="FC52" s="44" t="str">
        <f t="shared" si="62"/>
        <v/>
      </c>
      <c r="FD52" s="44" t="str">
        <f t="shared" si="62"/>
        <v/>
      </c>
      <c r="FE52" s="44" t="str">
        <f t="shared" si="62"/>
        <v/>
      </c>
      <c r="FF52" s="44"/>
      <c r="FG52" s="44" t="str">
        <f t="shared" si="59"/>
        <v xml:space="preserve">0 menunjukkan pemahaman dalam </v>
      </c>
      <c r="FH52" s="44"/>
      <c r="FI52" s="44"/>
      <c r="FJ52" s="44" t="str">
        <f t="shared" si="60"/>
        <v xml:space="preserve">0 membutuhkan bimbingan dalam </v>
      </c>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row>
    <row r="53" spans="1:195" x14ac:dyDescent="0.25">
      <c r="A53" s="35"/>
      <c r="B53" s="38"/>
      <c r="C53" s="37">
        <v>37</v>
      </c>
      <c r="D53" s="39">
        <f>'DATA SISWA'!F46</f>
        <v>0</v>
      </c>
      <c r="E53" s="41"/>
      <c r="F53" s="43"/>
      <c r="G53" s="41"/>
      <c r="H53" s="43"/>
      <c r="I53" s="41"/>
      <c r="J53" s="43"/>
      <c r="K53" s="41"/>
      <c r="L53" s="43"/>
      <c r="M53" s="41"/>
      <c r="N53" s="43"/>
      <c r="O53" s="41"/>
      <c r="P53" s="43"/>
      <c r="Q53" s="41"/>
      <c r="R53" s="43"/>
      <c r="S53" s="41"/>
      <c r="T53" s="43"/>
      <c r="U53" s="41"/>
      <c r="V53" s="43"/>
      <c r="W53" s="41"/>
      <c r="X53" s="43"/>
      <c r="Y53" s="41"/>
      <c r="Z53" s="43"/>
      <c r="AA53" s="41"/>
      <c r="AB53" s="43"/>
      <c r="AC53" s="41"/>
      <c r="AD53" s="43"/>
      <c r="AE53" s="41"/>
      <c r="AF53" s="43"/>
      <c r="AG53" s="41"/>
      <c r="AH53" s="43"/>
      <c r="AI53" s="41"/>
      <c r="AJ53" s="43"/>
      <c r="AK53" s="41"/>
      <c r="AL53" s="43"/>
      <c r="AM53" s="41"/>
      <c r="AN53" s="43"/>
      <c r="AO53" s="41"/>
      <c r="AP53" s="43"/>
      <c r="AQ53" s="41"/>
      <c r="AR53" s="43"/>
      <c r="AS53" s="41"/>
      <c r="AT53" s="43"/>
      <c r="AU53" s="41"/>
      <c r="AV53" s="43"/>
      <c r="AW53" s="41"/>
      <c r="AX53" s="43"/>
      <c r="AY53" s="41"/>
      <c r="AZ53" s="43"/>
      <c r="BA53" s="41"/>
      <c r="BB53" s="43"/>
      <c r="BC53" s="150" t="str">
        <f t="shared" si="5"/>
        <v xml:space="preserve">0 menunjukkan pemahaman dalam </v>
      </c>
      <c r="BD53" s="150" t="str">
        <f t="shared" si="6"/>
        <v xml:space="preserve">0 membutuhkan bimbingan dalam </v>
      </c>
      <c r="BE53" s="35"/>
      <c r="BF53" s="44"/>
      <c r="BG53" s="44">
        <f t="shared" si="7"/>
        <v>0</v>
      </c>
      <c r="BH53" s="44">
        <f t="shared" si="8"/>
        <v>0</v>
      </c>
      <c r="BI53" s="44">
        <f t="shared" si="9"/>
        <v>0</v>
      </c>
      <c r="BJ53" s="44">
        <f t="shared" si="10"/>
        <v>0</v>
      </c>
      <c r="BK53" s="44">
        <f t="shared" si="11"/>
        <v>0</v>
      </c>
      <c r="BL53" s="44">
        <f t="shared" si="12"/>
        <v>0</v>
      </c>
      <c r="BM53" s="44">
        <f t="shared" si="13"/>
        <v>0</v>
      </c>
      <c r="BN53" s="44">
        <f t="shared" si="14"/>
        <v>0</v>
      </c>
      <c r="BO53" s="44">
        <f t="shared" si="15"/>
        <v>0</v>
      </c>
      <c r="BP53" s="44">
        <f t="shared" si="16"/>
        <v>0</v>
      </c>
      <c r="BQ53" s="44">
        <f t="shared" si="17"/>
        <v>0</v>
      </c>
      <c r="BR53" s="44">
        <f t="shared" si="18"/>
        <v>0</v>
      </c>
      <c r="BS53" s="44">
        <f t="shared" si="19"/>
        <v>0</v>
      </c>
      <c r="BT53" s="44">
        <f t="shared" si="20"/>
        <v>0</v>
      </c>
      <c r="BU53" s="44">
        <f t="shared" si="21"/>
        <v>0</v>
      </c>
      <c r="BV53" s="44">
        <f t="shared" si="22"/>
        <v>0</v>
      </c>
      <c r="BW53" s="44">
        <f t="shared" si="23"/>
        <v>0</v>
      </c>
      <c r="BX53" s="44">
        <f t="shared" si="24"/>
        <v>0</v>
      </c>
      <c r="BY53" s="44">
        <f t="shared" si="25"/>
        <v>0</v>
      </c>
      <c r="BZ53" s="44">
        <f t="shared" si="26"/>
        <v>0</v>
      </c>
      <c r="CA53" s="44">
        <f t="shared" si="27"/>
        <v>0</v>
      </c>
      <c r="CB53" s="44">
        <f t="shared" si="28"/>
        <v>0</v>
      </c>
      <c r="CC53" s="44">
        <f t="shared" si="29"/>
        <v>0</v>
      </c>
      <c r="CD53" s="44">
        <f t="shared" si="30"/>
        <v>0</v>
      </c>
      <c r="CE53" s="44">
        <f t="shared" si="31"/>
        <v>0</v>
      </c>
      <c r="CF53" s="44"/>
      <c r="CG53" s="44">
        <f t="shared" si="32"/>
        <v>0</v>
      </c>
      <c r="CH53" s="44">
        <f t="shared" si="33"/>
        <v>0</v>
      </c>
      <c r="CI53" s="44">
        <f t="shared" si="34"/>
        <v>0</v>
      </c>
      <c r="CJ53" s="44">
        <f t="shared" si="35"/>
        <v>0</v>
      </c>
      <c r="CK53" s="44">
        <f t="shared" si="36"/>
        <v>0</v>
      </c>
      <c r="CL53" s="44">
        <f t="shared" si="37"/>
        <v>0</v>
      </c>
      <c r="CM53" s="44">
        <f t="shared" si="38"/>
        <v>0</v>
      </c>
      <c r="CN53" s="44">
        <f t="shared" si="39"/>
        <v>0</v>
      </c>
      <c r="CO53" s="44">
        <f t="shared" si="40"/>
        <v>0</v>
      </c>
      <c r="CP53" s="44">
        <f t="shared" si="41"/>
        <v>0</v>
      </c>
      <c r="CQ53" s="44">
        <f t="shared" si="42"/>
        <v>0</v>
      </c>
      <c r="CR53" s="44">
        <f t="shared" si="43"/>
        <v>0</v>
      </c>
      <c r="CS53" s="44">
        <f t="shared" si="44"/>
        <v>0</v>
      </c>
      <c r="CT53" s="44">
        <f t="shared" si="45"/>
        <v>0</v>
      </c>
      <c r="CU53" s="44">
        <f t="shared" si="46"/>
        <v>0</v>
      </c>
      <c r="CV53" s="44">
        <f t="shared" si="47"/>
        <v>0</v>
      </c>
      <c r="CW53" s="44">
        <f t="shared" si="48"/>
        <v>0</v>
      </c>
      <c r="CX53" s="44">
        <f t="shared" si="49"/>
        <v>0</v>
      </c>
      <c r="CY53" s="44">
        <f t="shared" si="50"/>
        <v>0</v>
      </c>
      <c r="CZ53" s="44">
        <f t="shared" si="51"/>
        <v>0</v>
      </c>
      <c r="DA53" s="44">
        <f t="shared" si="52"/>
        <v>0</v>
      </c>
      <c r="DB53" s="44">
        <f t="shared" si="53"/>
        <v>0</v>
      </c>
      <c r="DC53" s="44">
        <f t="shared" si="54"/>
        <v>0</v>
      </c>
      <c r="DD53" s="44">
        <f t="shared" si="55"/>
        <v>0</v>
      </c>
      <c r="DE53" s="44">
        <f t="shared" si="56"/>
        <v>0</v>
      </c>
      <c r="DF53" s="44"/>
      <c r="DG53" s="44" t="str">
        <f t="shared" si="65"/>
        <v/>
      </c>
      <c r="DH53" s="44" t="str">
        <f t="shared" si="65"/>
        <v/>
      </c>
      <c r="DI53" s="44" t="str">
        <f t="shared" si="65"/>
        <v/>
      </c>
      <c r="DJ53" s="44" t="str">
        <f t="shared" si="65"/>
        <v/>
      </c>
      <c r="DK53" s="44" t="str">
        <f t="shared" si="65"/>
        <v/>
      </c>
      <c r="DL53" s="44" t="str">
        <f t="shared" si="63"/>
        <v/>
      </c>
      <c r="DM53" s="44" t="str">
        <f t="shared" si="63"/>
        <v/>
      </c>
      <c r="DN53" s="44" t="str">
        <f t="shared" si="63"/>
        <v/>
      </c>
      <c r="DO53" s="44" t="str">
        <f t="shared" si="63"/>
        <v/>
      </c>
      <c r="DP53" s="44" t="str">
        <f t="shared" si="63"/>
        <v/>
      </c>
      <c r="DQ53" s="44" t="str">
        <f t="shared" si="63"/>
        <v/>
      </c>
      <c r="DR53" s="44" t="str">
        <f t="shared" si="63"/>
        <v/>
      </c>
      <c r="DS53" s="44" t="str">
        <f t="shared" si="63"/>
        <v/>
      </c>
      <c r="DT53" s="44" t="str">
        <f t="shared" si="63"/>
        <v/>
      </c>
      <c r="DU53" s="44" t="str">
        <f t="shared" si="63"/>
        <v/>
      </c>
      <c r="DV53" s="44" t="str">
        <f t="shared" si="63"/>
        <v/>
      </c>
      <c r="DW53" s="44" t="str">
        <f t="shared" si="61"/>
        <v/>
      </c>
      <c r="DX53" s="44" t="str">
        <f t="shared" si="61"/>
        <v/>
      </c>
      <c r="DY53" s="44" t="str">
        <f t="shared" si="61"/>
        <v/>
      </c>
      <c r="DZ53" s="44" t="str">
        <f t="shared" si="61"/>
        <v/>
      </c>
      <c r="EA53" s="44" t="str">
        <f t="shared" si="61"/>
        <v/>
      </c>
      <c r="EB53" s="44" t="str">
        <f t="shared" si="61"/>
        <v/>
      </c>
      <c r="EC53" s="44" t="str">
        <f t="shared" si="61"/>
        <v/>
      </c>
      <c r="ED53" s="44" t="str">
        <f t="shared" si="61"/>
        <v/>
      </c>
      <c r="EE53" s="44" t="str">
        <f t="shared" si="61"/>
        <v/>
      </c>
      <c r="EF53" s="44"/>
      <c r="EG53" s="44" t="str">
        <f t="shared" si="66"/>
        <v/>
      </c>
      <c r="EH53" s="44" t="str">
        <f t="shared" si="66"/>
        <v/>
      </c>
      <c r="EI53" s="44" t="str">
        <f t="shared" si="66"/>
        <v/>
      </c>
      <c r="EJ53" s="44" t="str">
        <f t="shared" si="66"/>
        <v/>
      </c>
      <c r="EK53" s="44" t="str">
        <f t="shared" si="66"/>
        <v/>
      </c>
      <c r="EL53" s="44" t="str">
        <f t="shared" si="64"/>
        <v/>
      </c>
      <c r="EM53" s="44" t="str">
        <f t="shared" si="64"/>
        <v/>
      </c>
      <c r="EN53" s="44" t="str">
        <f t="shared" si="64"/>
        <v/>
      </c>
      <c r="EO53" s="44" t="str">
        <f t="shared" si="64"/>
        <v/>
      </c>
      <c r="EP53" s="44" t="str">
        <f t="shared" si="64"/>
        <v/>
      </c>
      <c r="EQ53" s="44" t="str">
        <f t="shared" si="64"/>
        <v/>
      </c>
      <c r="ER53" s="44" t="str">
        <f t="shared" si="64"/>
        <v/>
      </c>
      <c r="ES53" s="44" t="str">
        <f t="shared" si="64"/>
        <v/>
      </c>
      <c r="ET53" s="44" t="str">
        <f t="shared" si="64"/>
        <v/>
      </c>
      <c r="EU53" s="44" t="str">
        <f t="shared" si="64"/>
        <v/>
      </c>
      <c r="EV53" s="44" t="str">
        <f t="shared" si="64"/>
        <v/>
      </c>
      <c r="EW53" s="44" t="str">
        <f t="shared" si="62"/>
        <v/>
      </c>
      <c r="EX53" s="44" t="str">
        <f t="shared" si="62"/>
        <v/>
      </c>
      <c r="EY53" s="44" t="str">
        <f t="shared" si="62"/>
        <v/>
      </c>
      <c r="EZ53" s="44" t="str">
        <f t="shared" si="62"/>
        <v/>
      </c>
      <c r="FA53" s="44" t="str">
        <f t="shared" si="62"/>
        <v/>
      </c>
      <c r="FB53" s="44" t="str">
        <f t="shared" si="62"/>
        <v/>
      </c>
      <c r="FC53" s="44" t="str">
        <f t="shared" si="62"/>
        <v/>
      </c>
      <c r="FD53" s="44" t="str">
        <f t="shared" si="62"/>
        <v/>
      </c>
      <c r="FE53" s="44" t="str">
        <f t="shared" si="62"/>
        <v/>
      </c>
      <c r="FF53" s="44"/>
      <c r="FG53" s="44" t="str">
        <f t="shared" si="59"/>
        <v xml:space="preserve">0 menunjukkan pemahaman dalam </v>
      </c>
      <c r="FH53" s="44"/>
      <c r="FI53" s="44"/>
      <c r="FJ53" s="44" t="str">
        <f t="shared" si="60"/>
        <v xml:space="preserve">0 membutuhkan bimbingan dalam </v>
      </c>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row>
    <row r="54" spans="1:195" x14ac:dyDescent="0.25">
      <c r="A54" s="35"/>
      <c r="B54" s="38"/>
      <c r="C54" s="37">
        <v>38</v>
      </c>
      <c r="D54" s="39">
        <f>'DATA SISWA'!F47</f>
        <v>0</v>
      </c>
      <c r="E54" s="41"/>
      <c r="F54" s="43"/>
      <c r="G54" s="41"/>
      <c r="H54" s="43"/>
      <c r="I54" s="41"/>
      <c r="J54" s="43"/>
      <c r="K54" s="41"/>
      <c r="L54" s="43"/>
      <c r="M54" s="41"/>
      <c r="N54" s="43"/>
      <c r="O54" s="41"/>
      <c r="P54" s="43"/>
      <c r="Q54" s="41"/>
      <c r="R54" s="43"/>
      <c r="S54" s="41"/>
      <c r="T54" s="43"/>
      <c r="U54" s="41"/>
      <c r="V54" s="43"/>
      <c r="W54" s="41"/>
      <c r="X54" s="43"/>
      <c r="Y54" s="41"/>
      <c r="Z54" s="43"/>
      <c r="AA54" s="41"/>
      <c r="AB54" s="43"/>
      <c r="AC54" s="41"/>
      <c r="AD54" s="43"/>
      <c r="AE54" s="41"/>
      <c r="AF54" s="43"/>
      <c r="AG54" s="41"/>
      <c r="AH54" s="43"/>
      <c r="AI54" s="41"/>
      <c r="AJ54" s="43"/>
      <c r="AK54" s="41"/>
      <c r="AL54" s="43"/>
      <c r="AM54" s="41"/>
      <c r="AN54" s="43"/>
      <c r="AO54" s="41"/>
      <c r="AP54" s="43"/>
      <c r="AQ54" s="41"/>
      <c r="AR54" s="43"/>
      <c r="AS54" s="41"/>
      <c r="AT54" s="43"/>
      <c r="AU54" s="41"/>
      <c r="AV54" s="43"/>
      <c r="AW54" s="41"/>
      <c r="AX54" s="43"/>
      <c r="AY54" s="41"/>
      <c r="AZ54" s="43"/>
      <c r="BA54" s="41"/>
      <c r="BB54" s="43"/>
      <c r="BC54" s="150" t="str">
        <f t="shared" si="5"/>
        <v xml:space="preserve">0 menunjukkan pemahaman dalam </v>
      </c>
      <c r="BD54" s="150" t="str">
        <f t="shared" si="6"/>
        <v xml:space="preserve">0 membutuhkan bimbingan dalam </v>
      </c>
      <c r="BE54" s="35"/>
      <c r="BF54" s="44"/>
      <c r="BG54" s="44">
        <f t="shared" si="7"/>
        <v>0</v>
      </c>
      <c r="BH54" s="44">
        <f t="shared" si="8"/>
        <v>0</v>
      </c>
      <c r="BI54" s="44">
        <f t="shared" si="9"/>
        <v>0</v>
      </c>
      <c r="BJ54" s="44">
        <f t="shared" si="10"/>
        <v>0</v>
      </c>
      <c r="BK54" s="44">
        <f t="shared" si="11"/>
        <v>0</v>
      </c>
      <c r="BL54" s="44">
        <f t="shared" si="12"/>
        <v>0</v>
      </c>
      <c r="BM54" s="44">
        <f t="shared" si="13"/>
        <v>0</v>
      </c>
      <c r="BN54" s="44">
        <f t="shared" si="14"/>
        <v>0</v>
      </c>
      <c r="BO54" s="44">
        <f t="shared" si="15"/>
        <v>0</v>
      </c>
      <c r="BP54" s="44">
        <f t="shared" si="16"/>
        <v>0</v>
      </c>
      <c r="BQ54" s="44">
        <f t="shared" si="17"/>
        <v>0</v>
      </c>
      <c r="BR54" s="44">
        <f t="shared" si="18"/>
        <v>0</v>
      </c>
      <c r="BS54" s="44">
        <f t="shared" si="19"/>
        <v>0</v>
      </c>
      <c r="BT54" s="44">
        <f t="shared" si="20"/>
        <v>0</v>
      </c>
      <c r="BU54" s="44">
        <f t="shared" si="21"/>
        <v>0</v>
      </c>
      <c r="BV54" s="44">
        <f t="shared" si="22"/>
        <v>0</v>
      </c>
      <c r="BW54" s="44">
        <f t="shared" si="23"/>
        <v>0</v>
      </c>
      <c r="BX54" s="44">
        <f t="shared" si="24"/>
        <v>0</v>
      </c>
      <c r="BY54" s="44">
        <f t="shared" si="25"/>
        <v>0</v>
      </c>
      <c r="BZ54" s="44">
        <f t="shared" si="26"/>
        <v>0</v>
      </c>
      <c r="CA54" s="44">
        <f t="shared" si="27"/>
        <v>0</v>
      </c>
      <c r="CB54" s="44">
        <f t="shared" si="28"/>
        <v>0</v>
      </c>
      <c r="CC54" s="44">
        <f t="shared" si="29"/>
        <v>0</v>
      </c>
      <c r="CD54" s="44">
        <f t="shared" si="30"/>
        <v>0</v>
      </c>
      <c r="CE54" s="44">
        <f t="shared" si="31"/>
        <v>0</v>
      </c>
      <c r="CF54" s="44"/>
      <c r="CG54" s="44">
        <f t="shared" si="32"/>
        <v>0</v>
      </c>
      <c r="CH54" s="44">
        <f t="shared" si="33"/>
        <v>0</v>
      </c>
      <c r="CI54" s="44">
        <f t="shared" si="34"/>
        <v>0</v>
      </c>
      <c r="CJ54" s="44">
        <f t="shared" si="35"/>
        <v>0</v>
      </c>
      <c r="CK54" s="44">
        <f t="shared" si="36"/>
        <v>0</v>
      </c>
      <c r="CL54" s="44">
        <f t="shared" si="37"/>
        <v>0</v>
      </c>
      <c r="CM54" s="44">
        <f t="shared" si="38"/>
        <v>0</v>
      </c>
      <c r="CN54" s="44">
        <f t="shared" si="39"/>
        <v>0</v>
      </c>
      <c r="CO54" s="44">
        <f t="shared" si="40"/>
        <v>0</v>
      </c>
      <c r="CP54" s="44">
        <f t="shared" si="41"/>
        <v>0</v>
      </c>
      <c r="CQ54" s="44">
        <f t="shared" si="42"/>
        <v>0</v>
      </c>
      <c r="CR54" s="44">
        <f t="shared" si="43"/>
        <v>0</v>
      </c>
      <c r="CS54" s="44">
        <f t="shared" si="44"/>
        <v>0</v>
      </c>
      <c r="CT54" s="44">
        <f t="shared" si="45"/>
        <v>0</v>
      </c>
      <c r="CU54" s="44">
        <f t="shared" si="46"/>
        <v>0</v>
      </c>
      <c r="CV54" s="44">
        <f t="shared" si="47"/>
        <v>0</v>
      </c>
      <c r="CW54" s="44">
        <f t="shared" si="48"/>
        <v>0</v>
      </c>
      <c r="CX54" s="44">
        <f t="shared" si="49"/>
        <v>0</v>
      </c>
      <c r="CY54" s="44">
        <f t="shared" si="50"/>
        <v>0</v>
      </c>
      <c r="CZ54" s="44">
        <f t="shared" si="51"/>
        <v>0</v>
      </c>
      <c r="DA54" s="44">
        <f t="shared" si="52"/>
        <v>0</v>
      </c>
      <c r="DB54" s="44">
        <f t="shared" si="53"/>
        <v>0</v>
      </c>
      <c r="DC54" s="44">
        <f t="shared" si="54"/>
        <v>0</v>
      </c>
      <c r="DD54" s="44">
        <f t="shared" si="55"/>
        <v>0</v>
      </c>
      <c r="DE54" s="44">
        <f t="shared" si="56"/>
        <v>0</v>
      </c>
      <c r="DF54" s="44"/>
      <c r="DG54" s="44" t="str">
        <f t="shared" si="65"/>
        <v/>
      </c>
      <c r="DH54" s="44" t="str">
        <f t="shared" si="65"/>
        <v/>
      </c>
      <c r="DI54" s="44" t="str">
        <f t="shared" si="65"/>
        <v/>
      </c>
      <c r="DJ54" s="44" t="str">
        <f t="shared" si="65"/>
        <v/>
      </c>
      <c r="DK54" s="44" t="str">
        <f t="shared" si="65"/>
        <v/>
      </c>
      <c r="DL54" s="44" t="str">
        <f t="shared" si="63"/>
        <v/>
      </c>
      <c r="DM54" s="44" t="str">
        <f t="shared" si="63"/>
        <v/>
      </c>
      <c r="DN54" s="44" t="str">
        <f t="shared" si="63"/>
        <v/>
      </c>
      <c r="DO54" s="44" t="str">
        <f t="shared" si="63"/>
        <v/>
      </c>
      <c r="DP54" s="44" t="str">
        <f t="shared" si="63"/>
        <v/>
      </c>
      <c r="DQ54" s="44" t="str">
        <f t="shared" si="63"/>
        <v/>
      </c>
      <c r="DR54" s="44" t="str">
        <f t="shared" si="63"/>
        <v/>
      </c>
      <c r="DS54" s="44" t="str">
        <f t="shared" si="63"/>
        <v/>
      </c>
      <c r="DT54" s="44" t="str">
        <f t="shared" si="63"/>
        <v/>
      </c>
      <c r="DU54" s="44" t="str">
        <f t="shared" si="63"/>
        <v/>
      </c>
      <c r="DV54" s="44" t="str">
        <f t="shared" si="63"/>
        <v/>
      </c>
      <c r="DW54" s="44" t="str">
        <f t="shared" si="61"/>
        <v/>
      </c>
      <c r="DX54" s="44" t="str">
        <f t="shared" si="61"/>
        <v/>
      </c>
      <c r="DY54" s="44" t="str">
        <f t="shared" si="61"/>
        <v/>
      </c>
      <c r="DZ54" s="44" t="str">
        <f t="shared" si="61"/>
        <v/>
      </c>
      <c r="EA54" s="44" t="str">
        <f t="shared" si="61"/>
        <v/>
      </c>
      <c r="EB54" s="44" t="str">
        <f t="shared" si="61"/>
        <v/>
      </c>
      <c r="EC54" s="44" t="str">
        <f t="shared" si="61"/>
        <v/>
      </c>
      <c r="ED54" s="44" t="str">
        <f t="shared" si="61"/>
        <v/>
      </c>
      <c r="EE54" s="44" t="str">
        <f t="shared" si="61"/>
        <v/>
      </c>
      <c r="EF54" s="44"/>
      <c r="EG54" s="44" t="str">
        <f t="shared" si="66"/>
        <v/>
      </c>
      <c r="EH54" s="44" t="str">
        <f t="shared" si="66"/>
        <v/>
      </c>
      <c r="EI54" s="44" t="str">
        <f t="shared" si="66"/>
        <v/>
      </c>
      <c r="EJ54" s="44" t="str">
        <f t="shared" si="66"/>
        <v/>
      </c>
      <c r="EK54" s="44" t="str">
        <f t="shared" si="66"/>
        <v/>
      </c>
      <c r="EL54" s="44" t="str">
        <f t="shared" si="64"/>
        <v/>
      </c>
      <c r="EM54" s="44" t="str">
        <f t="shared" si="64"/>
        <v/>
      </c>
      <c r="EN54" s="44" t="str">
        <f t="shared" si="64"/>
        <v/>
      </c>
      <c r="EO54" s="44" t="str">
        <f t="shared" si="64"/>
        <v/>
      </c>
      <c r="EP54" s="44" t="str">
        <f t="shared" si="64"/>
        <v/>
      </c>
      <c r="EQ54" s="44" t="str">
        <f t="shared" si="64"/>
        <v/>
      </c>
      <c r="ER54" s="44" t="str">
        <f t="shared" si="64"/>
        <v/>
      </c>
      <c r="ES54" s="44" t="str">
        <f t="shared" si="64"/>
        <v/>
      </c>
      <c r="ET54" s="44" t="str">
        <f t="shared" si="64"/>
        <v/>
      </c>
      <c r="EU54" s="44" t="str">
        <f t="shared" si="64"/>
        <v/>
      </c>
      <c r="EV54" s="44" t="str">
        <f t="shared" si="64"/>
        <v/>
      </c>
      <c r="EW54" s="44" t="str">
        <f t="shared" si="62"/>
        <v/>
      </c>
      <c r="EX54" s="44" t="str">
        <f t="shared" si="62"/>
        <v/>
      </c>
      <c r="EY54" s="44" t="str">
        <f t="shared" si="62"/>
        <v/>
      </c>
      <c r="EZ54" s="44" t="str">
        <f t="shared" si="62"/>
        <v/>
      </c>
      <c r="FA54" s="44" t="str">
        <f t="shared" si="62"/>
        <v/>
      </c>
      <c r="FB54" s="44" t="str">
        <f t="shared" si="62"/>
        <v/>
      </c>
      <c r="FC54" s="44" t="str">
        <f t="shared" si="62"/>
        <v/>
      </c>
      <c r="FD54" s="44" t="str">
        <f t="shared" si="62"/>
        <v/>
      </c>
      <c r="FE54" s="44" t="str">
        <f t="shared" si="62"/>
        <v/>
      </c>
      <c r="FF54" s="44"/>
      <c r="FG54" s="44" t="str">
        <f t="shared" si="59"/>
        <v xml:space="preserve">0 menunjukkan pemahaman dalam </v>
      </c>
      <c r="FH54" s="44"/>
      <c r="FI54" s="44"/>
      <c r="FJ54" s="44" t="str">
        <f t="shared" si="60"/>
        <v xml:space="preserve">0 membutuhkan bimbingan dalam </v>
      </c>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row>
    <row r="55" spans="1:195" x14ac:dyDescent="0.25">
      <c r="A55" s="35"/>
      <c r="B55" s="38"/>
      <c r="C55" s="37">
        <v>39</v>
      </c>
      <c r="D55" s="39">
        <f>'DATA SISWA'!F48</f>
        <v>0</v>
      </c>
      <c r="E55" s="41"/>
      <c r="F55" s="43"/>
      <c r="G55" s="41"/>
      <c r="H55" s="43"/>
      <c r="I55" s="41"/>
      <c r="J55" s="43"/>
      <c r="K55" s="41"/>
      <c r="L55" s="43"/>
      <c r="M55" s="41"/>
      <c r="N55" s="43"/>
      <c r="O55" s="41"/>
      <c r="P55" s="43"/>
      <c r="Q55" s="41"/>
      <c r="R55" s="43"/>
      <c r="S55" s="41"/>
      <c r="T55" s="43"/>
      <c r="U55" s="41"/>
      <c r="V55" s="43"/>
      <c r="W55" s="41"/>
      <c r="X55" s="43"/>
      <c r="Y55" s="41"/>
      <c r="Z55" s="43"/>
      <c r="AA55" s="41"/>
      <c r="AB55" s="43"/>
      <c r="AC55" s="41"/>
      <c r="AD55" s="43"/>
      <c r="AE55" s="41"/>
      <c r="AF55" s="43"/>
      <c r="AG55" s="41"/>
      <c r="AH55" s="43"/>
      <c r="AI55" s="41"/>
      <c r="AJ55" s="43"/>
      <c r="AK55" s="41"/>
      <c r="AL55" s="43"/>
      <c r="AM55" s="41"/>
      <c r="AN55" s="43"/>
      <c r="AO55" s="41"/>
      <c r="AP55" s="43"/>
      <c r="AQ55" s="41"/>
      <c r="AR55" s="43"/>
      <c r="AS55" s="41"/>
      <c r="AT55" s="43"/>
      <c r="AU55" s="41"/>
      <c r="AV55" s="43"/>
      <c r="AW55" s="41"/>
      <c r="AX55" s="43"/>
      <c r="AY55" s="41"/>
      <c r="AZ55" s="43"/>
      <c r="BA55" s="41"/>
      <c r="BB55" s="43"/>
      <c r="BC55" s="150" t="str">
        <f t="shared" si="5"/>
        <v xml:space="preserve">0 menunjukkan pemahaman dalam </v>
      </c>
      <c r="BD55" s="150" t="str">
        <f t="shared" si="6"/>
        <v xml:space="preserve">0 membutuhkan bimbingan dalam </v>
      </c>
      <c r="BE55" s="35"/>
      <c r="BF55" s="44"/>
      <c r="BG55" s="44">
        <f t="shared" si="7"/>
        <v>0</v>
      </c>
      <c r="BH55" s="44">
        <f t="shared" si="8"/>
        <v>0</v>
      </c>
      <c r="BI55" s="44">
        <f t="shared" si="9"/>
        <v>0</v>
      </c>
      <c r="BJ55" s="44">
        <f t="shared" si="10"/>
        <v>0</v>
      </c>
      <c r="BK55" s="44">
        <f t="shared" si="11"/>
        <v>0</v>
      </c>
      <c r="BL55" s="44">
        <f t="shared" si="12"/>
        <v>0</v>
      </c>
      <c r="BM55" s="44">
        <f t="shared" si="13"/>
        <v>0</v>
      </c>
      <c r="BN55" s="44">
        <f t="shared" si="14"/>
        <v>0</v>
      </c>
      <c r="BO55" s="44">
        <f t="shared" si="15"/>
        <v>0</v>
      </c>
      <c r="BP55" s="44">
        <f t="shared" si="16"/>
        <v>0</v>
      </c>
      <c r="BQ55" s="44">
        <f t="shared" si="17"/>
        <v>0</v>
      </c>
      <c r="BR55" s="44">
        <f t="shared" si="18"/>
        <v>0</v>
      </c>
      <c r="BS55" s="44">
        <f t="shared" si="19"/>
        <v>0</v>
      </c>
      <c r="BT55" s="44">
        <f t="shared" si="20"/>
        <v>0</v>
      </c>
      <c r="BU55" s="44">
        <f t="shared" si="21"/>
        <v>0</v>
      </c>
      <c r="BV55" s="44">
        <f t="shared" si="22"/>
        <v>0</v>
      </c>
      <c r="BW55" s="44">
        <f t="shared" si="23"/>
        <v>0</v>
      </c>
      <c r="BX55" s="44">
        <f t="shared" si="24"/>
        <v>0</v>
      </c>
      <c r="BY55" s="44">
        <f t="shared" si="25"/>
        <v>0</v>
      </c>
      <c r="BZ55" s="44">
        <f t="shared" si="26"/>
        <v>0</v>
      </c>
      <c r="CA55" s="44">
        <f t="shared" si="27"/>
        <v>0</v>
      </c>
      <c r="CB55" s="44">
        <f t="shared" si="28"/>
        <v>0</v>
      </c>
      <c r="CC55" s="44">
        <f t="shared" si="29"/>
        <v>0</v>
      </c>
      <c r="CD55" s="44">
        <f t="shared" si="30"/>
        <v>0</v>
      </c>
      <c r="CE55" s="44">
        <f t="shared" si="31"/>
        <v>0</v>
      </c>
      <c r="CF55" s="44"/>
      <c r="CG55" s="44">
        <f t="shared" si="32"/>
        <v>0</v>
      </c>
      <c r="CH55" s="44">
        <f t="shared" si="33"/>
        <v>0</v>
      </c>
      <c r="CI55" s="44">
        <f t="shared" si="34"/>
        <v>0</v>
      </c>
      <c r="CJ55" s="44">
        <f t="shared" si="35"/>
        <v>0</v>
      </c>
      <c r="CK55" s="44">
        <f t="shared" si="36"/>
        <v>0</v>
      </c>
      <c r="CL55" s="44">
        <f t="shared" si="37"/>
        <v>0</v>
      </c>
      <c r="CM55" s="44">
        <f t="shared" si="38"/>
        <v>0</v>
      </c>
      <c r="CN55" s="44">
        <f t="shared" si="39"/>
        <v>0</v>
      </c>
      <c r="CO55" s="44">
        <f t="shared" si="40"/>
        <v>0</v>
      </c>
      <c r="CP55" s="44">
        <f t="shared" si="41"/>
        <v>0</v>
      </c>
      <c r="CQ55" s="44">
        <f t="shared" si="42"/>
        <v>0</v>
      </c>
      <c r="CR55" s="44">
        <f t="shared" si="43"/>
        <v>0</v>
      </c>
      <c r="CS55" s="44">
        <f t="shared" si="44"/>
        <v>0</v>
      </c>
      <c r="CT55" s="44">
        <f t="shared" si="45"/>
        <v>0</v>
      </c>
      <c r="CU55" s="44">
        <f t="shared" si="46"/>
        <v>0</v>
      </c>
      <c r="CV55" s="44">
        <f t="shared" si="47"/>
        <v>0</v>
      </c>
      <c r="CW55" s="44">
        <f t="shared" si="48"/>
        <v>0</v>
      </c>
      <c r="CX55" s="44">
        <f t="shared" si="49"/>
        <v>0</v>
      </c>
      <c r="CY55" s="44">
        <f t="shared" si="50"/>
        <v>0</v>
      </c>
      <c r="CZ55" s="44">
        <f t="shared" si="51"/>
        <v>0</v>
      </c>
      <c r="DA55" s="44">
        <f t="shared" si="52"/>
        <v>0</v>
      </c>
      <c r="DB55" s="44">
        <f t="shared" si="53"/>
        <v>0</v>
      </c>
      <c r="DC55" s="44">
        <f t="shared" si="54"/>
        <v>0</v>
      </c>
      <c r="DD55" s="44">
        <f t="shared" si="55"/>
        <v>0</v>
      </c>
      <c r="DE55" s="44">
        <f t="shared" si="56"/>
        <v>0</v>
      </c>
      <c r="DF55" s="44"/>
      <c r="DG55" s="44" t="str">
        <f t="shared" si="65"/>
        <v/>
      </c>
      <c r="DH55" s="44" t="str">
        <f t="shared" si="65"/>
        <v/>
      </c>
      <c r="DI55" s="44" t="str">
        <f t="shared" si="65"/>
        <v/>
      </c>
      <c r="DJ55" s="44" t="str">
        <f t="shared" si="65"/>
        <v/>
      </c>
      <c r="DK55" s="44" t="str">
        <f t="shared" si="65"/>
        <v/>
      </c>
      <c r="DL55" s="44" t="str">
        <f t="shared" si="63"/>
        <v/>
      </c>
      <c r="DM55" s="44" t="str">
        <f t="shared" si="63"/>
        <v/>
      </c>
      <c r="DN55" s="44" t="str">
        <f t="shared" si="63"/>
        <v/>
      </c>
      <c r="DO55" s="44" t="str">
        <f t="shared" si="63"/>
        <v/>
      </c>
      <c r="DP55" s="44" t="str">
        <f t="shared" si="63"/>
        <v/>
      </c>
      <c r="DQ55" s="44" t="str">
        <f t="shared" si="63"/>
        <v/>
      </c>
      <c r="DR55" s="44" t="str">
        <f t="shared" si="63"/>
        <v/>
      </c>
      <c r="DS55" s="44" t="str">
        <f t="shared" si="63"/>
        <v/>
      </c>
      <c r="DT55" s="44" t="str">
        <f t="shared" si="63"/>
        <v/>
      </c>
      <c r="DU55" s="44" t="str">
        <f t="shared" si="63"/>
        <v/>
      </c>
      <c r="DV55" s="44" t="str">
        <f t="shared" si="63"/>
        <v/>
      </c>
      <c r="DW55" s="44" t="str">
        <f t="shared" si="61"/>
        <v/>
      </c>
      <c r="DX55" s="44" t="str">
        <f t="shared" si="61"/>
        <v/>
      </c>
      <c r="DY55" s="44" t="str">
        <f t="shared" si="61"/>
        <v/>
      </c>
      <c r="DZ55" s="44" t="str">
        <f t="shared" si="61"/>
        <v/>
      </c>
      <c r="EA55" s="44" t="str">
        <f t="shared" si="61"/>
        <v/>
      </c>
      <c r="EB55" s="44" t="str">
        <f t="shared" si="61"/>
        <v/>
      </c>
      <c r="EC55" s="44" t="str">
        <f t="shared" si="61"/>
        <v/>
      </c>
      <c r="ED55" s="44" t="str">
        <f t="shared" si="61"/>
        <v/>
      </c>
      <c r="EE55" s="44" t="str">
        <f t="shared" si="61"/>
        <v/>
      </c>
      <c r="EF55" s="44"/>
      <c r="EG55" s="44" t="str">
        <f t="shared" si="66"/>
        <v/>
      </c>
      <c r="EH55" s="44" t="str">
        <f t="shared" si="66"/>
        <v/>
      </c>
      <c r="EI55" s="44" t="str">
        <f t="shared" si="66"/>
        <v/>
      </c>
      <c r="EJ55" s="44" t="str">
        <f t="shared" si="66"/>
        <v/>
      </c>
      <c r="EK55" s="44" t="str">
        <f t="shared" si="66"/>
        <v/>
      </c>
      <c r="EL55" s="44" t="str">
        <f t="shared" si="64"/>
        <v/>
      </c>
      <c r="EM55" s="44" t="str">
        <f t="shared" si="64"/>
        <v/>
      </c>
      <c r="EN55" s="44" t="str">
        <f t="shared" si="64"/>
        <v/>
      </c>
      <c r="EO55" s="44" t="str">
        <f t="shared" si="64"/>
        <v/>
      </c>
      <c r="EP55" s="44" t="str">
        <f t="shared" si="64"/>
        <v/>
      </c>
      <c r="EQ55" s="44" t="str">
        <f t="shared" si="64"/>
        <v/>
      </c>
      <c r="ER55" s="44" t="str">
        <f t="shared" si="64"/>
        <v/>
      </c>
      <c r="ES55" s="44" t="str">
        <f t="shared" si="64"/>
        <v/>
      </c>
      <c r="ET55" s="44" t="str">
        <f t="shared" si="64"/>
        <v/>
      </c>
      <c r="EU55" s="44" t="str">
        <f t="shared" si="64"/>
        <v/>
      </c>
      <c r="EV55" s="44" t="str">
        <f t="shared" si="64"/>
        <v/>
      </c>
      <c r="EW55" s="44" t="str">
        <f t="shared" si="62"/>
        <v/>
      </c>
      <c r="EX55" s="44" t="str">
        <f t="shared" si="62"/>
        <v/>
      </c>
      <c r="EY55" s="44" t="str">
        <f t="shared" si="62"/>
        <v/>
      </c>
      <c r="EZ55" s="44" t="str">
        <f t="shared" si="62"/>
        <v/>
      </c>
      <c r="FA55" s="44" t="str">
        <f t="shared" si="62"/>
        <v/>
      </c>
      <c r="FB55" s="44" t="str">
        <f t="shared" si="62"/>
        <v/>
      </c>
      <c r="FC55" s="44" t="str">
        <f t="shared" si="62"/>
        <v/>
      </c>
      <c r="FD55" s="44" t="str">
        <f t="shared" si="62"/>
        <v/>
      </c>
      <c r="FE55" s="44" t="str">
        <f t="shared" si="62"/>
        <v/>
      </c>
      <c r="FF55" s="44"/>
      <c r="FG55" s="44" t="str">
        <f t="shared" si="59"/>
        <v xml:space="preserve">0 menunjukkan pemahaman dalam </v>
      </c>
      <c r="FH55" s="44"/>
      <c r="FI55" s="44"/>
      <c r="FJ55" s="44" t="str">
        <f t="shared" si="60"/>
        <v xml:space="preserve">0 membutuhkan bimbingan dalam </v>
      </c>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row>
    <row r="56" spans="1:195" x14ac:dyDescent="0.25">
      <c r="A56" s="35"/>
      <c r="B56" s="38"/>
      <c r="C56" s="37">
        <v>40</v>
      </c>
      <c r="D56" s="39">
        <f>'DATA SISWA'!F49</f>
        <v>0</v>
      </c>
      <c r="E56" s="41"/>
      <c r="F56" s="43"/>
      <c r="G56" s="41"/>
      <c r="H56" s="43"/>
      <c r="I56" s="41"/>
      <c r="J56" s="43"/>
      <c r="K56" s="41"/>
      <c r="L56" s="43"/>
      <c r="M56" s="41"/>
      <c r="N56" s="43"/>
      <c r="O56" s="41"/>
      <c r="P56" s="43"/>
      <c r="Q56" s="41"/>
      <c r="R56" s="43"/>
      <c r="S56" s="41"/>
      <c r="T56" s="43"/>
      <c r="U56" s="41"/>
      <c r="V56" s="43"/>
      <c r="W56" s="41"/>
      <c r="X56" s="43"/>
      <c r="Y56" s="41"/>
      <c r="Z56" s="43"/>
      <c r="AA56" s="41"/>
      <c r="AB56" s="43"/>
      <c r="AC56" s="41"/>
      <c r="AD56" s="43"/>
      <c r="AE56" s="41"/>
      <c r="AF56" s="43"/>
      <c r="AG56" s="41"/>
      <c r="AH56" s="43"/>
      <c r="AI56" s="41"/>
      <c r="AJ56" s="43"/>
      <c r="AK56" s="41"/>
      <c r="AL56" s="43"/>
      <c r="AM56" s="41"/>
      <c r="AN56" s="43"/>
      <c r="AO56" s="41"/>
      <c r="AP56" s="43"/>
      <c r="AQ56" s="41"/>
      <c r="AR56" s="43"/>
      <c r="AS56" s="41"/>
      <c r="AT56" s="43"/>
      <c r="AU56" s="41"/>
      <c r="AV56" s="43"/>
      <c r="AW56" s="41"/>
      <c r="AX56" s="43"/>
      <c r="AY56" s="41"/>
      <c r="AZ56" s="43"/>
      <c r="BA56" s="41"/>
      <c r="BB56" s="43"/>
      <c r="BC56" s="150" t="str">
        <f t="shared" si="5"/>
        <v xml:space="preserve">0 menunjukkan pemahaman dalam </v>
      </c>
      <c r="BD56" s="150" t="str">
        <f t="shared" si="6"/>
        <v xml:space="preserve">0 membutuhkan bimbingan dalam </v>
      </c>
      <c r="BE56" s="35"/>
      <c r="BF56" s="44"/>
      <c r="BG56" s="44">
        <f t="shared" si="7"/>
        <v>0</v>
      </c>
      <c r="BH56" s="44">
        <f t="shared" si="8"/>
        <v>0</v>
      </c>
      <c r="BI56" s="44">
        <f t="shared" si="9"/>
        <v>0</v>
      </c>
      <c r="BJ56" s="44">
        <f t="shared" si="10"/>
        <v>0</v>
      </c>
      <c r="BK56" s="44">
        <f t="shared" si="11"/>
        <v>0</v>
      </c>
      <c r="BL56" s="44">
        <f t="shared" si="12"/>
        <v>0</v>
      </c>
      <c r="BM56" s="44">
        <f t="shared" si="13"/>
        <v>0</v>
      </c>
      <c r="BN56" s="44">
        <f t="shared" si="14"/>
        <v>0</v>
      </c>
      <c r="BO56" s="44">
        <f t="shared" si="15"/>
        <v>0</v>
      </c>
      <c r="BP56" s="44">
        <f t="shared" si="16"/>
        <v>0</v>
      </c>
      <c r="BQ56" s="44">
        <f t="shared" si="17"/>
        <v>0</v>
      </c>
      <c r="BR56" s="44">
        <f t="shared" si="18"/>
        <v>0</v>
      </c>
      <c r="BS56" s="44">
        <f t="shared" si="19"/>
        <v>0</v>
      </c>
      <c r="BT56" s="44">
        <f t="shared" si="20"/>
        <v>0</v>
      </c>
      <c r="BU56" s="44">
        <f t="shared" si="21"/>
        <v>0</v>
      </c>
      <c r="BV56" s="44">
        <f t="shared" si="22"/>
        <v>0</v>
      </c>
      <c r="BW56" s="44">
        <f t="shared" si="23"/>
        <v>0</v>
      </c>
      <c r="BX56" s="44">
        <f t="shared" si="24"/>
        <v>0</v>
      </c>
      <c r="BY56" s="44">
        <f t="shared" si="25"/>
        <v>0</v>
      </c>
      <c r="BZ56" s="44">
        <f t="shared" si="26"/>
        <v>0</v>
      </c>
      <c r="CA56" s="44">
        <f t="shared" si="27"/>
        <v>0</v>
      </c>
      <c r="CB56" s="44">
        <f t="shared" si="28"/>
        <v>0</v>
      </c>
      <c r="CC56" s="44">
        <f t="shared" si="29"/>
        <v>0</v>
      </c>
      <c r="CD56" s="44">
        <f t="shared" si="30"/>
        <v>0</v>
      </c>
      <c r="CE56" s="44">
        <f t="shared" si="31"/>
        <v>0</v>
      </c>
      <c r="CF56" s="44"/>
      <c r="CG56" s="44">
        <f t="shared" si="32"/>
        <v>0</v>
      </c>
      <c r="CH56" s="44">
        <f t="shared" si="33"/>
        <v>0</v>
      </c>
      <c r="CI56" s="44">
        <f t="shared" si="34"/>
        <v>0</v>
      </c>
      <c r="CJ56" s="44">
        <f t="shared" si="35"/>
        <v>0</v>
      </c>
      <c r="CK56" s="44">
        <f t="shared" si="36"/>
        <v>0</v>
      </c>
      <c r="CL56" s="44">
        <f t="shared" si="37"/>
        <v>0</v>
      </c>
      <c r="CM56" s="44">
        <f t="shared" si="38"/>
        <v>0</v>
      </c>
      <c r="CN56" s="44">
        <f t="shared" si="39"/>
        <v>0</v>
      </c>
      <c r="CO56" s="44">
        <f t="shared" si="40"/>
        <v>0</v>
      </c>
      <c r="CP56" s="44">
        <f t="shared" si="41"/>
        <v>0</v>
      </c>
      <c r="CQ56" s="44">
        <f t="shared" si="42"/>
        <v>0</v>
      </c>
      <c r="CR56" s="44">
        <f t="shared" si="43"/>
        <v>0</v>
      </c>
      <c r="CS56" s="44">
        <f t="shared" si="44"/>
        <v>0</v>
      </c>
      <c r="CT56" s="44">
        <f t="shared" si="45"/>
        <v>0</v>
      </c>
      <c r="CU56" s="44">
        <f t="shared" si="46"/>
        <v>0</v>
      </c>
      <c r="CV56" s="44">
        <f t="shared" si="47"/>
        <v>0</v>
      </c>
      <c r="CW56" s="44">
        <f t="shared" si="48"/>
        <v>0</v>
      </c>
      <c r="CX56" s="44">
        <f t="shared" si="49"/>
        <v>0</v>
      </c>
      <c r="CY56" s="44">
        <f t="shared" si="50"/>
        <v>0</v>
      </c>
      <c r="CZ56" s="44">
        <f t="shared" si="51"/>
        <v>0</v>
      </c>
      <c r="DA56" s="44">
        <f t="shared" si="52"/>
        <v>0</v>
      </c>
      <c r="DB56" s="44">
        <f t="shared" si="53"/>
        <v>0</v>
      </c>
      <c r="DC56" s="44">
        <f t="shared" si="54"/>
        <v>0</v>
      </c>
      <c r="DD56" s="44">
        <f t="shared" si="55"/>
        <v>0</v>
      </c>
      <c r="DE56" s="44">
        <f t="shared" si="56"/>
        <v>0</v>
      </c>
      <c r="DF56" s="44"/>
      <c r="DG56" s="44" t="str">
        <f t="shared" si="65"/>
        <v/>
      </c>
      <c r="DH56" s="44" t="str">
        <f t="shared" si="65"/>
        <v/>
      </c>
      <c r="DI56" s="44" t="str">
        <f t="shared" si="65"/>
        <v/>
      </c>
      <c r="DJ56" s="44" t="str">
        <f t="shared" si="65"/>
        <v/>
      </c>
      <c r="DK56" s="44" t="str">
        <f t="shared" si="65"/>
        <v/>
      </c>
      <c r="DL56" s="44" t="str">
        <f t="shared" si="63"/>
        <v/>
      </c>
      <c r="DM56" s="44" t="str">
        <f t="shared" si="63"/>
        <v/>
      </c>
      <c r="DN56" s="44" t="str">
        <f t="shared" si="63"/>
        <v/>
      </c>
      <c r="DO56" s="44" t="str">
        <f t="shared" si="63"/>
        <v/>
      </c>
      <c r="DP56" s="44" t="str">
        <f t="shared" si="63"/>
        <v/>
      </c>
      <c r="DQ56" s="44" t="str">
        <f t="shared" si="63"/>
        <v/>
      </c>
      <c r="DR56" s="44" t="str">
        <f t="shared" si="63"/>
        <v/>
      </c>
      <c r="DS56" s="44" t="str">
        <f t="shared" si="63"/>
        <v/>
      </c>
      <c r="DT56" s="44" t="str">
        <f t="shared" si="63"/>
        <v/>
      </c>
      <c r="DU56" s="44" t="str">
        <f t="shared" si="63"/>
        <v/>
      </c>
      <c r="DV56" s="44" t="str">
        <f t="shared" si="63"/>
        <v/>
      </c>
      <c r="DW56" s="44" t="str">
        <f t="shared" si="63"/>
        <v/>
      </c>
      <c r="DX56" s="44" t="str">
        <f t="shared" si="63"/>
        <v/>
      </c>
      <c r="DY56" s="44" t="str">
        <f t="shared" si="63"/>
        <v/>
      </c>
      <c r="DZ56" s="44" t="str">
        <f t="shared" si="61"/>
        <v/>
      </c>
      <c r="EA56" s="44" t="str">
        <f t="shared" si="61"/>
        <v/>
      </c>
      <c r="EB56" s="44" t="str">
        <f t="shared" si="61"/>
        <v/>
      </c>
      <c r="EC56" s="44" t="str">
        <f t="shared" si="61"/>
        <v/>
      </c>
      <c r="ED56" s="44" t="str">
        <f t="shared" si="61"/>
        <v/>
      </c>
      <c r="EE56" s="44" t="str">
        <f t="shared" si="61"/>
        <v/>
      </c>
      <c r="EF56" s="44"/>
      <c r="EG56" s="44" t="str">
        <f t="shared" si="66"/>
        <v/>
      </c>
      <c r="EH56" s="44" t="str">
        <f t="shared" si="66"/>
        <v/>
      </c>
      <c r="EI56" s="44" t="str">
        <f t="shared" si="66"/>
        <v/>
      </c>
      <c r="EJ56" s="44" t="str">
        <f t="shared" si="66"/>
        <v/>
      </c>
      <c r="EK56" s="44" t="str">
        <f t="shared" si="66"/>
        <v/>
      </c>
      <c r="EL56" s="44" t="str">
        <f t="shared" si="64"/>
        <v/>
      </c>
      <c r="EM56" s="44" t="str">
        <f t="shared" si="64"/>
        <v/>
      </c>
      <c r="EN56" s="44" t="str">
        <f t="shared" si="64"/>
        <v/>
      </c>
      <c r="EO56" s="44" t="str">
        <f t="shared" si="64"/>
        <v/>
      </c>
      <c r="EP56" s="44" t="str">
        <f t="shared" si="64"/>
        <v/>
      </c>
      <c r="EQ56" s="44" t="str">
        <f t="shared" si="64"/>
        <v/>
      </c>
      <c r="ER56" s="44" t="str">
        <f t="shared" si="64"/>
        <v/>
      </c>
      <c r="ES56" s="44" t="str">
        <f t="shared" si="64"/>
        <v/>
      </c>
      <c r="ET56" s="44" t="str">
        <f t="shared" si="64"/>
        <v/>
      </c>
      <c r="EU56" s="44" t="str">
        <f t="shared" si="64"/>
        <v/>
      </c>
      <c r="EV56" s="44" t="str">
        <f t="shared" si="64"/>
        <v/>
      </c>
      <c r="EW56" s="44" t="str">
        <f t="shared" si="64"/>
        <v/>
      </c>
      <c r="EX56" s="44" t="str">
        <f t="shared" si="64"/>
        <v/>
      </c>
      <c r="EY56" s="44" t="str">
        <f t="shared" si="64"/>
        <v/>
      </c>
      <c r="EZ56" s="44" t="str">
        <f t="shared" si="62"/>
        <v/>
      </c>
      <c r="FA56" s="44" t="str">
        <f t="shared" si="62"/>
        <v/>
      </c>
      <c r="FB56" s="44" t="str">
        <f t="shared" si="62"/>
        <v/>
      </c>
      <c r="FC56" s="44" t="str">
        <f t="shared" si="62"/>
        <v/>
      </c>
      <c r="FD56" s="44" t="str">
        <f t="shared" si="62"/>
        <v/>
      </c>
      <c r="FE56" s="44" t="str">
        <f t="shared" si="62"/>
        <v/>
      </c>
      <c r="FF56" s="44"/>
      <c r="FG56" s="44" t="str">
        <f t="shared" si="59"/>
        <v xml:space="preserve">0 menunjukkan pemahaman dalam </v>
      </c>
      <c r="FH56" s="44"/>
      <c r="FI56" s="44"/>
      <c r="FJ56" s="44" t="str">
        <f t="shared" si="60"/>
        <v xml:space="preserve">0 membutuhkan bimbingan dalam </v>
      </c>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row>
    <row r="57" spans="1:195" x14ac:dyDescent="0.25">
      <c r="A57" s="3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5"/>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row>
    <row r="58" spans="1:195" x14ac:dyDescent="0.25">
      <c r="A58" s="3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5"/>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row>
    <row r="59" spans="1:19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row>
    <row r="60" spans="1:195" x14ac:dyDescent="0.2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row>
    <row r="61" spans="1:195" x14ac:dyDescent="0.2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row>
    <row r="62" spans="1:195" x14ac:dyDescent="0.2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row>
    <row r="63" spans="1:195" x14ac:dyDescent="0.2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row>
    <row r="64" spans="1:195" x14ac:dyDescent="0.2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row>
    <row r="65" spans="1:195" x14ac:dyDescent="0.2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row>
    <row r="66" spans="1:195" x14ac:dyDescent="0.2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row>
    <row r="67" spans="1:195" x14ac:dyDescent="0.2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row>
    <row r="68" spans="1:195" x14ac:dyDescent="0.2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row>
    <row r="69" spans="1:195" x14ac:dyDescent="0.2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row>
    <row r="70" spans="1:195" x14ac:dyDescent="0.2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row>
    <row r="71" spans="1:195" x14ac:dyDescent="0.2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row>
    <row r="72" spans="1:195" x14ac:dyDescent="0.2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row>
    <row r="73" spans="1:195" x14ac:dyDescent="0.2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row>
    <row r="74" spans="1:195" x14ac:dyDescent="0.2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row>
    <row r="75" spans="1:195" x14ac:dyDescent="0.2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row>
    <row r="76" spans="1:195" x14ac:dyDescent="0.2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row>
    <row r="77" spans="1:195" x14ac:dyDescent="0.2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row>
    <row r="78" spans="1:195" x14ac:dyDescent="0.2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row>
    <row r="79" spans="1:195" x14ac:dyDescent="0.2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row>
    <row r="80" spans="1:195" x14ac:dyDescent="0.2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row>
    <row r="81" spans="1:195" x14ac:dyDescent="0.2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row>
    <row r="82" spans="1:195" x14ac:dyDescent="0.2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row>
    <row r="83" spans="1:195" x14ac:dyDescent="0.2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row>
    <row r="84" spans="1:195" x14ac:dyDescent="0.2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row>
    <row r="85" spans="1:195" x14ac:dyDescent="0.2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row>
    <row r="86" spans="1:195" x14ac:dyDescent="0.2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row>
    <row r="87" spans="1:195" x14ac:dyDescent="0.2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row>
    <row r="88" spans="1:195" x14ac:dyDescent="0.2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row>
    <row r="89" spans="1:195" x14ac:dyDescent="0.2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row>
    <row r="90" spans="1:195" x14ac:dyDescent="0.2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row>
    <row r="91" spans="1:195" x14ac:dyDescent="0.2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row>
    <row r="92" spans="1:195" x14ac:dyDescent="0.2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row>
    <row r="93" spans="1:195" x14ac:dyDescent="0.2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row>
    <row r="94" spans="1:195" x14ac:dyDescent="0.2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row>
    <row r="95" spans="1:195" x14ac:dyDescent="0.2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row>
    <row r="96" spans="1:195" x14ac:dyDescent="0.2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row>
    <row r="97" spans="1:195" x14ac:dyDescent="0.2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row>
    <row r="98" spans="1:195" x14ac:dyDescent="0.2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row>
    <row r="99" spans="1:195" x14ac:dyDescent="0.2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row>
    <row r="100" spans="1:195" x14ac:dyDescent="0.2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row>
    <row r="101" spans="1:195" x14ac:dyDescent="0.2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row>
    <row r="102" spans="1:195" x14ac:dyDescent="0.2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row>
    <row r="103" spans="1:195" x14ac:dyDescent="0.2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row>
    <row r="104" spans="1:195" x14ac:dyDescent="0.2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row>
    <row r="105" spans="1:195" x14ac:dyDescent="0.2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row>
    <row r="106" spans="1:195" x14ac:dyDescent="0.2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row>
    <row r="107" spans="1:195" x14ac:dyDescent="0.2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row>
    <row r="108" spans="1:195" x14ac:dyDescent="0.2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row>
    <row r="109" spans="1:195" x14ac:dyDescent="0.2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row>
    <row r="110" spans="1:195" x14ac:dyDescent="0.2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row>
    <row r="111" spans="1:195" x14ac:dyDescent="0.2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row>
    <row r="112" spans="1:195" x14ac:dyDescent="0.2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row>
    <row r="113" spans="1:195" x14ac:dyDescent="0.2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row>
    <row r="114" spans="1:195" x14ac:dyDescent="0.2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row>
    <row r="115" spans="1:195" x14ac:dyDescent="0.2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row>
    <row r="116" spans="1:195" x14ac:dyDescent="0.2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row>
    <row r="117" spans="1:195" x14ac:dyDescent="0.2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row>
    <row r="118" spans="1:195" x14ac:dyDescent="0.2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row>
    <row r="119" spans="1:195" x14ac:dyDescent="0.2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row>
    <row r="120" spans="1:195" x14ac:dyDescent="0.2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row>
    <row r="121" spans="1:195" x14ac:dyDescent="0.2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row>
    <row r="122" spans="1:195" x14ac:dyDescent="0.2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row>
    <row r="123" spans="1:195" x14ac:dyDescent="0.2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row>
    <row r="124" spans="1:195" x14ac:dyDescent="0.2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row>
    <row r="125" spans="1:195" x14ac:dyDescent="0.2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row>
    <row r="126" spans="1:195" x14ac:dyDescent="0.2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row>
    <row r="127" spans="1:195" x14ac:dyDescent="0.2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row>
    <row r="128" spans="1:195" x14ac:dyDescent="0.2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row>
    <row r="129" spans="1:195" x14ac:dyDescent="0.2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row>
    <row r="130" spans="1:195" x14ac:dyDescent="0.2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row>
    <row r="131" spans="1:195" x14ac:dyDescent="0.2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row>
    <row r="132" spans="1:195" x14ac:dyDescent="0.2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row>
    <row r="133" spans="1:195" x14ac:dyDescent="0.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row>
    <row r="134" spans="1:195" x14ac:dyDescent="0.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row>
    <row r="135" spans="1:195" x14ac:dyDescent="0.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row>
    <row r="136" spans="1:195" x14ac:dyDescent="0.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row>
    <row r="137" spans="1:195" x14ac:dyDescent="0.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row>
    <row r="138" spans="1:195" x14ac:dyDescent="0.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row>
    <row r="139" spans="1:195" x14ac:dyDescent="0.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row>
    <row r="140" spans="1:195" x14ac:dyDescent="0.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row>
    <row r="141" spans="1:195" x14ac:dyDescent="0.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row>
    <row r="142" spans="1:195" x14ac:dyDescent="0.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row>
    <row r="143" spans="1:195" x14ac:dyDescent="0.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row>
    <row r="144" spans="1:195" x14ac:dyDescent="0.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row>
    <row r="145" spans="1:195" x14ac:dyDescent="0.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44"/>
      <c r="GE145" s="44"/>
      <c r="GF145" s="44"/>
      <c r="GG145" s="44"/>
      <c r="GH145" s="44"/>
      <c r="GI145" s="44"/>
      <c r="GJ145" s="44"/>
      <c r="GK145" s="44"/>
      <c r="GL145" s="44"/>
      <c r="GM145" s="44"/>
    </row>
    <row r="146" spans="1:195" x14ac:dyDescent="0.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44"/>
      <c r="GE146" s="44"/>
      <c r="GF146" s="44"/>
      <c r="GG146" s="44"/>
      <c r="GH146" s="44"/>
      <c r="GI146" s="44"/>
      <c r="GJ146" s="44"/>
      <c r="GK146" s="44"/>
      <c r="GL146" s="44"/>
      <c r="GM146" s="44"/>
    </row>
    <row r="147" spans="1:195" x14ac:dyDescent="0.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44"/>
      <c r="GE147" s="44"/>
      <c r="GF147" s="44"/>
      <c r="GG147" s="44"/>
      <c r="GH147" s="44"/>
      <c r="GI147" s="44"/>
      <c r="GJ147" s="44"/>
      <c r="GK147" s="44"/>
      <c r="GL147" s="44"/>
      <c r="GM147" s="44"/>
    </row>
    <row r="148" spans="1:195" x14ac:dyDescent="0.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44"/>
      <c r="GE148" s="44"/>
      <c r="GF148" s="44"/>
      <c r="GG148" s="44"/>
      <c r="GH148" s="44"/>
      <c r="GI148" s="44"/>
      <c r="GJ148" s="44"/>
      <c r="GK148" s="44"/>
      <c r="GL148" s="44"/>
      <c r="GM148" s="44"/>
    </row>
    <row r="149" spans="1:195" x14ac:dyDescent="0.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row>
  </sheetData>
  <mergeCells count="65">
    <mergeCell ref="Y14:Z14"/>
    <mergeCell ref="B3:BC3"/>
    <mergeCell ref="B5:BC5"/>
    <mergeCell ref="C13:C16"/>
    <mergeCell ref="D13:D16"/>
    <mergeCell ref="E13:BB13"/>
    <mergeCell ref="E14:F14"/>
    <mergeCell ref="G14:H14"/>
    <mergeCell ref="I14:J14"/>
    <mergeCell ref="K14:L14"/>
    <mergeCell ref="M14:N14"/>
    <mergeCell ref="O14:P14"/>
    <mergeCell ref="Q14:R14"/>
    <mergeCell ref="S14:T14"/>
    <mergeCell ref="U14:V14"/>
    <mergeCell ref="W14:X14"/>
    <mergeCell ref="AK14:AL14"/>
    <mergeCell ref="AM14:AN14"/>
    <mergeCell ref="AO14:AP14"/>
    <mergeCell ref="AQ14:AR14"/>
    <mergeCell ref="AS14:AT14"/>
    <mergeCell ref="AA14:AB14"/>
    <mergeCell ref="AC14:AD14"/>
    <mergeCell ref="AE14:AF14"/>
    <mergeCell ref="AG14:AH14"/>
    <mergeCell ref="AI14:AJ14"/>
    <mergeCell ref="EW14:EX14"/>
    <mergeCell ref="EY14:EZ14"/>
    <mergeCell ref="FA14:FB14"/>
    <mergeCell ref="FC14:FD14"/>
    <mergeCell ref="E15:F15"/>
    <mergeCell ref="G15:H15"/>
    <mergeCell ref="I15:J15"/>
    <mergeCell ref="K15:L15"/>
    <mergeCell ref="M15:N15"/>
    <mergeCell ref="O15:P15"/>
    <mergeCell ref="AY14:AZ14"/>
    <mergeCell ref="BA14:BB14"/>
    <mergeCell ref="EO14:EP14"/>
    <mergeCell ref="EQ14:ER14"/>
    <mergeCell ref="ES14:ET14"/>
    <mergeCell ref="EU14:EV14"/>
    <mergeCell ref="AM15:AN15"/>
    <mergeCell ref="Q15:R15"/>
    <mergeCell ref="S15:T15"/>
    <mergeCell ref="U15:V15"/>
    <mergeCell ref="W15:X15"/>
    <mergeCell ref="Y15:Z15"/>
    <mergeCell ref="AA15:AB15"/>
    <mergeCell ref="AC15:AD15"/>
    <mergeCell ref="AE15:AF15"/>
    <mergeCell ref="AG15:AH15"/>
    <mergeCell ref="AI15:AJ15"/>
    <mergeCell ref="AK15:AL15"/>
    <mergeCell ref="BC13:BC16"/>
    <mergeCell ref="BD13:BD16"/>
    <mergeCell ref="BA15:BB15"/>
    <mergeCell ref="AO15:AP15"/>
    <mergeCell ref="AQ15:AR15"/>
    <mergeCell ref="AS15:AT15"/>
    <mergeCell ref="AU15:AV15"/>
    <mergeCell ref="AW15:AX15"/>
    <mergeCell ref="AY15:AZ15"/>
    <mergeCell ref="AW14:AX14"/>
    <mergeCell ref="AU14:AV14"/>
  </mergeCells>
  <dataValidations count="2">
    <dataValidation type="list" allowBlank="1" showInputMessage="1" showErrorMessage="1" prompt="Isikan 0 jika siswa tidak mencapai KKTP, Isikan 1 jika siswa mencapai KKTP" sqref="AY17:AY56 E17:E56 G17:G56 I17:I56 K17:K56 M17:M56 O17:O56 Q17:Q56 S17:S56 U17:U56 W17:W56 Y17:Y56 AA17:AA56 AC17:AC56 AE17:AE56 AG17:AG56 AI17:AI56 AK17:AK56 AM17:AM56 AO17:AO56 AQ17:AQ56 AS17:AS56 AU17:AU56 AW17:AW56 BA17:BA56" xr:uid="{00000000-0002-0000-3000-000000000000}">
      <formula1>$BG$9:$BG$12</formula1>
    </dataValidation>
    <dataValidation type="list" allowBlank="1" showInputMessage="1" showErrorMessage="1" prompt="Isikan 0 jika tidak ingin ditampilkan pada deskripsi rapor, Isikan 1 jika ingin ditampilka di deskripsi rapor" sqref="H17:H56 J17:J56 L17:L56 N17:N56 P17:P56 R17:R56 T17:T56 V17:V56 X17:X56 Z17:Z56 AB17:AB56 AD17:AD56 AF17:AF56 AH17:AH56 AJ17:AJ56 AL17:AL56 AN17:AN56 AP17:AP56 AR17:AR56 AT17:AT56 AV17:AV56 AX17:AX56 AZ17:AZ56 BB17:BB56 F17:F56" xr:uid="{00000000-0002-0000-3000-000001000000}">
      <formula1>$BG$9:$BG$12</formula1>
    </dataValidation>
  </dataValidations>
  <pageMargins left="0.7" right="0.7" top="0.75" bottom="0.75" header="0.3" footer="0.3"/>
  <pageSetup paperSize="9" orientation="portrait" horizontalDpi="0" verticalDpi="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2"/>
  <dimension ref="A1:P26"/>
  <sheetViews>
    <sheetView workbookViewId="0"/>
  </sheetViews>
  <sheetFormatPr defaultRowHeight="14.4" x14ac:dyDescent="0.3"/>
  <cols>
    <col min="1" max="1" width="3.44140625" customWidth="1"/>
    <col min="2" max="2" width="13.44140625" customWidth="1"/>
    <col min="16" max="16" width="4.44140625" customWidth="1"/>
  </cols>
  <sheetData>
    <row r="1" spans="1:16" x14ac:dyDescent="0.3">
      <c r="A1" s="225"/>
      <c r="B1" s="2"/>
      <c r="C1" s="2"/>
      <c r="D1" s="2"/>
      <c r="E1" s="2"/>
      <c r="F1" s="2"/>
      <c r="G1" s="2"/>
      <c r="H1" s="2"/>
      <c r="I1" s="2"/>
      <c r="J1" s="2"/>
      <c r="K1" s="2"/>
      <c r="L1" s="2"/>
      <c r="M1" s="2"/>
      <c r="N1" s="2"/>
      <c r="O1" s="2"/>
      <c r="P1" s="2"/>
    </row>
    <row r="2" spans="1:16" x14ac:dyDescent="0.3">
      <c r="A2" s="2"/>
      <c r="B2" s="1"/>
      <c r="C2" s="1"/>
      <c r="D2" s="1"/>
      <c r="E2" s="1"/>
      <c r="F2" s="1"/>
      <c r="G2" s="1"/>
      <c r="H2" s="1"/>
      <c r="I2" s="1"/>
      <c r="J2" s="1"/>
      <c r="K2" s="1"/>
      <c r="L2" s="1"/>
      <c r="M2" s="1"/>
      <c r="N2" s="1"/>
      <c r="O2" s="1"/>
      <c r="P2" s="2"/>
    </row>
    <row r="3" spans="1:16" ht="26.25" customHeight="1" x14ac:dyDescent="0.3">
      <c r="A3" s="2"/>
      <c r="B3" s="341" t="s">
        <v>152</v>
      </c>
      <c r="C3" s="341"/>
      <c r="D3" s="341"/>
      <c r="E3" s="341"/>
      <c r="F3" s="341"/>
      <c r="G3" s="341"/>
      <c r="H3" s="341"/>
      <c r="I3" s="341"/>
      <c r="J3" s="341"/>
      <c r="K3" s="341"/>
      <c r="L3" s="341"/>
      <c r="M3" s="341"/>
      <c r="N3" s="341"/>
      <c r="O3" s="341"/>
      <c r="P3" s="2"/>
    </row>
    <row r="4" spans="1:16" x14ac:dyDescent="0.3">
      <c r="A4" s="2"/>
      <c r="B4" s="1"/>
      <c r="C4" s="1"/>
      <c r="D4" s="1"/>
      <c r="E4" s="1"/>
      <c r="F4" s="1"/>
      <c r="G4" s="1"/>
      <c r="H4" s="1"/>
      <c r="I4" s="1"/>
      <c r="J4" s="1"/>
      <c r="K4" s="1"/>
      <c r="L4" s="1"/>
      <c r="M4" s="1"/>
      <c r="N4" s="1"/>
      <c r="O4" s="1"/>
      <c r="P4" s="2"/>
    </row>
    <row r="5" spans="1:16" x14ac:dyDescent="0.3">
      <c r="A5" s="2"/>
      <c r="B5" s="26" t="s">
        <v>153</v>
      </c>
      <c r="C5" s="28"/>
      <c r="D5" s="1"/>
      <c r="E5" s="1"/>
      <c r="F5" s="1"/>
      <c r="G5" s="1"/>
      <c r="H5" s="1"/>
      <c r="I5" s="1"/>
      <c r="J5" s="1"/>
      <c r="K5" s="1"/>
      <c r="L5" s="1"/>
      <c r="M5" s="1"/>
      <c r="N5" s="1"/>
      <c r="O5" s="1"/>
      <c r="P5" s="2"/>
    </row>
    <row r="6" spans="1:16" x14ac:dyDescent="0.3">
      <c r="A6" s="2"/>
      <c r="B6" s="26" t="s">
        <v>154</v>
      </c>
      <c r="C6" s="28"/>
      <c r="D6" s="1"/>
      <c r="E6" s="1"/>
      <c r="F6" s="1"/>
      <c r="G6" s="1"/>
      <c r="H6" s="1"/>
      <c r="I6" s="1"/>
      <c r="J6" s="1"/>
      <c r="K6" s="1"/>
      <c r="L6" s="1"/>
      <c r="M6" s="1"/>
      <c r="N6" s="1"/>
      <c r="O6" s="1"/>
      <c r="P6" s="2"/>
    </row>
    <row r="7" spans="1:16" x14ac:dyDescent="0.3">
      <c r="A7" s="2"/>
      <c r="B7" s="1"/>
      <c r="C7" s="1"/>
      <c r="D7" s="1"/>
      <c r="E7" s="1"/>
      <c r="F7" s="1"/>
      <c r="G7" s="1"/>
      <c r="H7" s="1"/>
      <c r="I7" s="1"/>
      <c r="J7" s="1"/>
      <c r="K7" s="1"/>
      <c r="L7" s="1"/>
      <c r="M7" s="1"/>
      <c r="N7" s="1"/>
      <c r="O7" s="1"/>
      <c r="P7" s="2"/>
    </row>
    <row r="8" spans="1:16" x14ac:dyDescent="0.3">
      <c r="A8" s="2"/>
      <c r="B8" s="1"/>
      <c r="C8" s="365" t="str">
        <f>INTRAKURIKULER!$D$9</f>
        <v>PENDIDIKAN AGAMA ISLAM DAN BUDI PEKERTI</v>
      </c>
      <c r="D8" s="365"/>
      <c r="E8" s="365"/>
      <c r="F8" s="1"/>
      <c r="G8" s="335" t="str">
        <f>INTRAKURIKULER!D14</f>
        <v>ILMU PENGETAHUAN SOSIAL</v>
      </c>
      <c r="H8" s="336"/>
      <c r="I8" s="337"/>
      <c r="J8" s="1"/>
      <c r="K8" s="335" t="str">
        <f>INTRAKURIKULER!D19</f>
        <v>BUDAYA MELAYU RIAU</v>
      </c>
      <c r="L8" s="336"/>
      <c r="M8" s="337"/>
      <c r="N8" s="1"/>
      <c r="O8" s="1"/>
      <c r="P8" s="2"/>
    </row>
    <row r="9" spans="1:16" x14ac:dyDescent="0.3">
      <c r="A9" s="2"/>
      <c r="B9" s="1"/>
      <c r="C9" s="365"/>
      <c r="D9" s="365"/>
      <c r="E9" s="365"/>
      <c r="F9" s="1"/>
      <c r="G9" s="338"/>
      <c r="H9" s="339"/>
      <c r="I9" s="340"/>
      <c r="J9" s="1"/>
      <c r="K9" s="338"/>
      <c r="L9" s="339"/>
      <c r="M9" s="340"/>
      <c r="N9" s="1"/>
      <c r="O9" s="1"/>
      <c r="P9" s="2"/>
    </row>
    <row r="10" spans="1:16" x14ac:dyDescent="0.3">
      <c r="A10" s="2"/>
      <c r="B10" s="1"/>
      <c r="C10" s="1"/>
      <c r="D10" s="1"/>
      <c r="E10" s="1"/>
      <c r="F10" s="1"/>
      <c r="G10" s="1"/>
      <c r="H10" s="1"/>
      <c r="I10" s="1"/>
      <c r="J10" s="1"/>
      <c r="K10" s="1"/>
      <c r="L10" s="1"/>
      <c r="M10" s="1"/>
      <c r="N10" s="1"/>
      <c r="O10" s="1"/>
      <c r="P10" s="2"/>
    </row>
    <row r="11" spans="1:16" x14ac:dyDescent="0.3">
      <c r="A11" s="2"/>
      <c r="B11" s="1"/>
      <c r="C11" s="335" t="str">
        <f>INTRAKURIKULER!$D$10</f>
        <v>PPKN</v>
      </c>
      <c r="D11" s="336"/>
      <c r="E11" s="337"/>
      <c r="F11" s="1"/>
      <c r="G11" s="335" t="str">
        <f>INTRAKURIKULER!D15</f>
        <v>BAHASA INGGRIS</v>
      </c>
      <c r="H11" s="336"/>
      <c r="I11" s="337"/>
      <c r="J11" s="1"/>
      <c r="K11" s="335" t="str">
        <f>INTRAKURIKULER!D20</f>
        <v>SEJARAH KEBUDAYAAN ISLAM</v>
      </c>
      <c r="L11" s="336"/>
      <c r="M11" s="337"/>
      <c r="N11" s="1"/>
      <c r="O11" s="1"/>
      <c r="P11" s="2"/>
    </row>
    <row r="12" spans="1:16" x14ac:dyDescent="0.3">
      <c r="A12" s="2"/>
      <c r="B12" s="226"/>
      <c r="C12" s="338"/>
      <c r="D12" s="339"/>
      <c r="E12" s="340"/>
      <c r="F12" s="1"/>
      <c r="G12" s="338"/>
      <c r="H12" s="339"/>
      <c r="I12" s="340"/>
      <c r="J12" s="1"/>
      <c r="K12" s="338"/>
      <c r="L12" s="339"/>
      <c r="M12" s="340"/>
      <c r="N12" s="1"/>
      <c r="O12" s="1"/>
      <c r="P12" s="2"/>
    </row>
    <row r="13" spans="1:16" x14ac:dyDescent="0.3">
      <c r="A13" s="2"/>
      <c r="B13" s="1"/>
      <c r="C13" s="1"/>
      <c r="D13" s="1"/>
      <c r="E13" s="1"/>
      <c r="F13" s="1"/>
      <c r="G13" s="1"/>
      <c r="H13" s="1"/>
      <c r="I13" s="1"/>
      <c r="J13" s="1"/>
      <c r="K13" s="1"/>
      <c r="L13" s="1"/>
      <c r="M13" s="1"/>
      <c r="N13" s="1"/>
      <c r="O13" s="1"/>
      <c r="P13" s="2"/>
    </row>
    <row r="14" spans="1:16" x14ac:dyDescent="0.3">
      <c r="A14" s="2"/>
      <c r="B14" s="1"/>
      <c r="C14" s="335" t="str">
        <f>INTRAKURIKULER!$D$11</f>
        <v>BAHASA INDONESIA</v>
      </c>
      <c r="D14" s="336"/>
      <c r="E14" s="337"/>
      <c r="F14" s="1"/>
      <c r="G14" s="335" t="str">
        <f>INTRAKURIKULER!D16</f>
        <v>PJOK</v>
      </c>
      <c r="H14" s="336"/>
      <c r="I14" s="337"/>
      <c r="J14" s="1"/>
      <c r="K14" s="335" t="str">
        <f>INTRAKURIKULER!D21</f>
        <v>AKIDAH AKHLAK</v>
      </c>
      <c r="L14" s="336"/>
      <c r="M14" s="337"/>
      <c r="N14" s="1"/>
      <c r="O14" s="1"/>
      <c r="P14" s="2"/>
    </row>
    <row r="15" spans="1:16" x14ac:dyDescent="0.3">
      <c r="A15" s="2"/>
      <c r="B15" s="1"/>
      <c r="C15" s="338"/>
      <c r="D15" s="339"/>
      <c r="E15" s="340"/>
      <c r="F15" s="1" t="s">
        <v>336</v>
      </c>
      <c r="G15" s="338"/>
      <c r="H15" s="339"/>
      <c r="I15" s="340"/>
      <c r="J15" s="1"/>
      <c r="K15" s="338"/>
      <c r="L15" s="339"/>
      <c r="M15" s="340"/>
      <c r="N15" s="1"/>
      <c r="O15" s="1"/>
      <c r="P15" s="2"/>
    </row>
    <row r="16" spans="1:16" x14ac:dyDescent="0.3">
      <c r="A16" s="2"/>
      <c r="B16" s="1"/>
      <c r="C16" s="1"/>
      <c r="D16" s="1"/>
      <c r="E16" s="1"/>
      <c r="F16" s="1"/>
      <c r="G16" s="1"/>
      <c r="H16" s="1"/>
      <c r="I16" s="1"/>
      <c r="J16" s="1"/>
      <c r="K16" s="1"/>
      <c r="L16" s="1"/>
      <c r="M16" s="1"/>
      <c r="N16" s="1"/>
      <c r="O16" s="1"/>
      <c r="P16" s="2"/>
    </row>
    <row r="17" spans="1:16" x14ac:dyDescent="0.3">
      <c r="A17" s="2"/>
      <c r="B17" s="1"/>
      <c r="C17" s="335" t="str">
        <f>INTRAKURIKULER!$D$12</f>
        <v>MATEMATIKA</v>
      </c>
      <c r="D17" s="336"/>
      <c r="E17" s="337"/>
      <c r="F17" s="1"/>
      <c r="G17" s="335" t="str">
        <f>INTRAKURIKULER!D17</f>
        <v>INFORMATIKA</v>
      </c>
      <c r="H17" s="336"/>
      <c r="I17" s="337"/>
      <c r="J17" s="1"/>
      <c r="K17" s="335" t="str">
        <f>INTRAKURIKULER!D22</f>
        <v>BAHASA ARAB</v>
      </c>
      <c r="L17" s="336"/>
      <c r="M17" s="337"/>
      <c r="N17" s="1"/>
      <c r="O17" s="1"/>
      <c r="P17" s="2"/>
    </row>
    <row r="18" spans="1:16" x14ac:dyDescent="0.3">
      <c r="A18" s="2"/>
      <c r="B18" s="1"/>
      <c r="C18" s="338"/>
      <c r="D18" s="339"/>
      <c r="E18" s="340"/>
      <c r="F18" s="1"/>
      <c r="G18" s="338"/>
      <c r="H18" s="339"/>
      <c r="I18" s="340"/>
      <c r="J18" s="1"/>
      <c r="K18" s="338"/>
      <c r="L18" s="339"/>
      <c r="M18" s="340"/>
      <c r="N18" s="1"/>
      <c r="O18" s="1"/>
      <c r="P18" s="2"/>
    </row>
    <row r="19" spans="1:16" x14ac:dyDescent="0.3">
      <c r="A19" s="2"/>
      <c r="B19" s="1"/>
      <c r="C19" s="1"/>
      <c r="D19" s="1"/>
      <c r="E19" s="1"/>
      <c r="F19" s="1"/>
      <c r="G19" s="26"/>
      <c r="H19" s="26"/>
      <c r="I19" s="26"/>
      <c r="J19" s="1"/>
      <c r="K19" s="1"/>
      <c r="L19" s="1"/>
      <c r="M19" s="1"/>
      <c r="N19" s="1"/>
      <c r="O19" s="1"/>
      <c r="P19" s="2"/>
    </row>
    <row r="20" spans="1:16" x14ac:dyDescent="0.3">
      <c r="A20" s="2"/>
      <c r="B20" s="1"/>
      <c r="C20" s="335" t="str">
        <f>INTRAKURIKULER!$D$13</f>
        <v>ILMU PENGETAHUAN ALAM</v>
      </c>
      <c r="D20" s="336"/>
      <c r="E20" s="337"/>
      <c r="F20" s="1"/>
      <c r="G20" s="335" t="str">
        <f>INTRAKURIKULER!D18</f>
        <v>SENI TARI</v>
      </c>
      <c r="H20" s="336"/>
      <c r="I20" s="337"/>
      <c r="J20" s="1"/>
      <c r="K20" s="335" t="str">
        <f>INTRAKURIKULER!D23</f>
        <v>TAHFIDZUL QU'RAN</v>
      </c>
      <c r="L20" s="336"/>
      <c r="M20" s="337"/>
      <c r="N20" s="1"/>
      <c r="O20" s="1"/>
      <c r="P20" s="2"/>
    </row>
    <row r="21" spans="1:16" x14ac:dyDescent="0.3">
      <c r="A21" s="2"/>
      <c r="B21" s="1"/>
      <c r="C21" s="338"/>
      <c r="D21" s="339"/>
      <c r="E21" s="340"/>
      <c r="F21" s="1"/>
      <c r="G21" s="338"/>
      <c r="H21" s="339"/>
      <c r="I21" s="340"/>
      <c r="J21" s="1"/>
      <c r="K21" s="338"/>
      <c r="L21" s="339"/>
      <c r="M21" s="340"/>
      <c r="N21" s="1"/>
      <c r="O21" s="1"/>
      <c r="P21" s="2"/>
    </row>
    <row r="22" spans="1:16" x14ac:dyDescent="0.3">
      <c r="A22" s="2"/>
      <c r="B22" s="1"/>
      <c r="C22" s="1"/>
      <c r="D22" s="1"/>
      <c r="E22" s="1"/>
      <c r="F22" s="1"/>
      <c r="G22" s="1"/>
      <c r="H22" s="1"/>
      <c r="I22" s="1"/>
      <c r="J22" s="1"/>
      <c r="K22" s="1"/>
      <c r="L22" s="1"/>
      <c r="M22" s="1"/>
      <c r="N22" s="1"/>
      <c r="O22" s="1"/>
      <c r="P22" s="2"/>
    </row>
    <row r="23" spans="1:16" x14ac:dyDescent="0.3">
      <c r="A23" s="2"/>
      <c r="B23" s="1"/>
      <c r="C23" s="1"/>
      <c r="D23" s="1"/>
      <c r="E23" s="1"/>
      <c r="F23" s="1"/>
      <c r="G23" s="1"/>
      <c r="H23" s="1"/>
      <c r="I23" s="1"/>
      <c r="J23" s="1"/>
      <c r="K23" s="1"/>
      <c r="L23" s="1"/>
      <c r="M23" s="1"/>
      <c r="N23" s="1"/>
      <c r="O23" s="1"/>
      <c r="P23" s="2"/>
    </row>
    <row r="24" spans="1:16" x14ac:dyDescent="0.3">
      <c r="A24" s="2"/>
      <c r="B24" s="1"/>
      <c r="C24" s="1"/>
      <c r="D24" s="1"/>
      <c r="E24" s="1"/>
      <c r="F24" s="1"/>
      <c r="G24" s="1"/>
      <c r="H24" s="1"/>
      <c r="I24" s="1"/>
      <c r="J24" s="1"/>
      <c r="K24" s="1"/>
      <c r="L24" s="1"/>
      <c r="M24" s="1"/>
      <c r="N24" s="1"/>
      <c r="O24" s="1"/>
      <c r="P24" s="2"/>
    </row>
    <row r="25" spans="1:16" x14ac:dyDescent="0.3">
      <c r="A25" s="2"/>
      <c r="B25" s="1"/>
      <c r="C25" s="1"/>
      <c r="D25" s="1"/>
      <c r="E25" s="1"/>
      <c r="F25" s="1"/>
      <c r="G25" s="1"/>
      <c r="H25" s="1"/>
      <c r="I25" s="1"/>
      <c r="J25" s="1"/>
      <c r="K25" s="1"/>
      <c r="L25" s="1"/>
      <c r="M25" s="1"/>
      <c r="N25" s="1"/>
      <c r="O25" s="1"/>
      <c r="P25" s="2"/>
    </row>
    <row r="26" spans="1:16" x14ac:dyDescent="0.3">
      <c r="A26" s="2"/>
      <c r="B26" s="1"/>
      <c r="C26" s="1"/>
      <c r="D26" s="1"/>
      <c r="E26" s="1"/>
      <c r="F26" s="1"/>
      <c r="G26" s="1"/>
      <c r="H26" s="1"/>
      <c r="I26" s="1"/>
      <c r="J26" s="1"/>
      <c r="K26" s="1"/>
      <c r="L26" s="1"/>
      <c r="M26" s="1"/>
      <c r="N26" s="1"/>
      <c r="O26" s="1"/>
      <c r="P26" s="2"/>
    </row>
  </sheetData>
  <sheetProtection formatCells="0" formatColumns="0" formatRows="0" deleteColumns="0" deleteRows="0"/>
  <mergeCells count="16">
    <mergeCell ref="B3:O3"/>
    <mergeCell ref="C8:E9"/>
    <mergeCell ref="G8:I9"/>
    <mergeCell ref="K8:M9"/>
    <mergeCell ref="C11:E12"/>
    <mergeCell ref="G11:I12"/>
    <mergeCell ref="K11:M12"/>
    <mergeCell ref="C20:E21"/>
    <mergeCell ref="G20:I21"/>
    <mergeCell ref="K20:M21"/>
    <mergeCell ref="C14:E15"/>
    <mergeCell ref="G14:I15"/>
    <mergeCell ref="K14:M15"/>
    <mergeCell ref="C17:E18"/>
    <mergeCell ref="G17:I18"/>
    <mergeCell ref="K17:M18"/>
  </mergeCells>
  <hyperlinks>
    <hyperlink ref="C8:E9" location="'S1'!A1" display="'S1'!A1" xr:uid="{00000000-0004-0000-3100-000000000000}"/>
    <hyperlink ref="C11:E12" location="'S2'!A1" display="'S2'!A1" xr:uid="{00000000-0004-0000-3100-000001000000}"/>
    <hyperlink ref="C14:E15" location="'S3'!A1" display="'S3'!A1" xr:uid="{00000000-0004-0000-3100-000002000000}"/>
    <hyperlink ref="C17:E18" location="'S4'!A1" display="'S4'!A1" xr:uid="{00000000-0004-0000-3100-000003000000}"/>
    <hyperlink ref="C20:E21" location="'S5'!A1" display="'S5'!A1" xr:uid="{00000000-0004-0000-3100-000004000000}"/>
    <hyperlink ref="G8:I9" location="'S6'!A1" display="'S6'!A1" xr:uid="{00000000-0004-0000-3100-000005000000}"/>
    <hyperlink ref="G11:I12" location="'S7'!A1" display="'S7'!A1" xr:uid="{00000000-0004-0000-3100-000006000000}"/>
    <hyperlink ref="G14:I15" location="'S8'!A1" display="'S8'!A1" xr:uid="{00000000-0004-0000-3100-000007000000}"/>
    <hyperlink ref="G17:I18" location="'S9'!A1" display="'S9'!A1" xr:uid="{00000000-0004-0000-3100-000008000000}"/>
    <hyperlink ref="G20:I21" location="'S10'!A1" display="'S10'!A1" xr:uid="{00000000-0004-0000-3100-000009000000}"/>
    <hyperlink ref="K8:M9" location="'S11'!A1" display="'S11'!A1" xr:uid="{00000000-0004-0000-3100-00000A000000}"/>
    <hyperlink ref="K11:M12" location="'S12'!A1" display="'S12'!A1" xr:uid="{00000000-0004-0000-3100-00000B000000}"/>
    <hyperlink ref="K14:M15" location="'S13'!A1" display="'S13'!A1" xr:uid="{00000000-0004-0000-3100-00000C000000}"/>
    <hyperlink ref="K17:M18" location="'S14'!A1" display="'S14'!A1" xr:uid="{00000000-0004-0000-3100-00000D000000}"/>
    <hyperlink ref="K20:M21" location="'S15'!A1" display="'S15'!A1" xr:uid="{00000000-0004-0000-3100-00000E000000}"/>
  </hyperlinks>
  <pageMargins left="0.7" right="0.7" top="0.75" bottom="0.75" header="0.3" footer="0.3"/>
  <pageSetup paperSize="9" orientation="portrait" horizontalDpi="0" verticalDpi="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"&amp;INTRAKURIKULER!D9</f>
        <v>MATA PELAJARAN PENDIDIKAN AGAMA ISLAM DAN BUDI PEKERTI</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1'!D8</f>
        <v>A</v>
      </c>
      <c r="F15" s="62" t="str">
        <f>'LM 1'!D9</f>
        <v>B</v>
      </c>
      <c r="G15" s="62" t="str">
        <f>'LM 1'!D10</f>
        <v>C</v>
      </c>
      <c r="H15" s="62" t="str">
        <f>'LM 1'!D11</f>
        <v>D</v>
      </c>
      <c r="I15" s="62" t="str">
        <f>'LM 1'!D12</f>
        <v>E</v>
      </c>
      <c r="J15" s="62" t="str">
        <f>'LM 1'!D13</f>
        <v>F</v>
      </c>
      <c r="K15" s="62" t="str">
        <f>'LM 1'!D14</f>
        <v>G</v>
      </c>
      <c r="L15" s="62" t="str">
        <f>'LM 1'!D15</f>
        <v>H</v>
      </c>
      <c r="M15" s="62" t="str">
        <f>'LM 1'!D16</f>
        <v>I</v>
      </c>
      <c r="N15" s="62" t="str">
        <f>'LM 1'!D17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E13:O13"/>
    <mergeCell ref="S13:S15"/>
    <mergeCell ref="P13:R14"/>
    <mergeCell ref="C13:C15"/>
    <mergeCell ref="D13:D15"/>
    <mergeCell ref="O14:O15"/>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4"/>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"&amp;INTRAKURIKULER!D10</f>
        <v>MATA PELAJARAN PPKN</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277</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2'!D8</f>
        <v>A</v>
      </c>
      <c r="F15" s="62" t="str">
        <f>'LM 2'!D9</f>
        <v>B</v>
      </c>
      <c r="G15" s="62" t="str">
        <f>'LM 2'!D10</f>
        <v>C</v>
      </c>
      <c r="H15" s="62" t="str">
        <f>'LM 2'!D11</f>
        <v>D</v>
      </c>
      <c r="I15" s="62" t="str">
        <f>'LM 2'!D12</f>
        <v>E</v>
      </c>
      <c r="J15" s="62" t="str">
        <f>'LM 2'!D13</f>
        <v>F</v>
      </c>
      <c r="K15" s="62" t="str">
        <f>'LM 2'!D14</f>
        <v>G</v>
      </c>
      <c r="L15" s="62" t="str">
        <f>'LM 2'!D15</f>
        <v>H</v>
      </c>
      <c r="M15" s="62" t="str">
        <f>'LM 2'!D16</f>
        <v>I</v>
      </c>
      <c r="N15" s="62" t="str">
        <f>'LM 2'!D17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f ca="1">37:55</f>
        <v>0</v>
      </c>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"&amp;INTRAKURIKULER!D11</f>
        <v>MATA PELAJARAN BAHASA INDONESIA</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3'!D8</f>
        <v>teks deskripsi</v>
      </c>
      <c r="F15" s="62" t="str">
        <f>'LM 3'!D9</f>
        <v>teks Cerita fantasi</v>
      </c>
      <c r="G15" s="62" t="str">
        <f>'LM 3'!D10</f>
        <v>teks puisi rakyat (pantun, gurindam, syair)</v>
      </c>
      <c r="H15" s="62" t="str">
        <f>'LM 3'!D11</f>
        <v>teks prosedur</v>
      </c>
      <c r="I15" s="62" t="str">
        <f>'LM 3'!D12</f>
        <v>E</v>
      </c>
      <c r="J15" s="62" t="str">
        <f>'LM 3'!D13</f>
        <v>F</v>
      </c>
      <c r="K15" s="62" t="str">
        <f>'LM 3'!D14</f>
        <v>G</v>
      </c>
      <c r="L15" s="62" t="str">
        <f>'LM 3'!D15</f>
        <v>H</v>
      </c>
      <c r="M15" s="62" t="str">
        <f>'LM 3'!D16</f>
        <v>I</v>
      </c>
      <c r="N15" s="62" t="str">
        <f>'LM 3'!D17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v>78</v>
      </c>
      <c r="F16" s="63">
        <v>78</v>
      </c>
      <c r="G16" s="63">
        <v>78</v>
      </c>
      <c r="H16" s="63">
        <v>80</v>
      </c>
      <c r="I16" s="63"/>
      <c r="J16" s="63"/>
      <c r="K16" s="63"/>
      <c r="L16" s="63"/>
      <c r="M16" s="63"/>
      <c r="N16" s="63"/>
      <c r="O16" s="64">
        <f>IFERROR(AVERAGE(E16:N16),"-")</f>
        <v>78.5</v>
      </c>
      <c r="P16" s="64"/>
      <c r="Q16" s="64"/>
      <c r="R16" s="64" t="str">
        <f>IFERROR(AVERAGE(P16:Q16),"-")</f>
        <v>-</v>
      </c>
      <c r="S16" s="37">
        <f>IFERROR(AVERAGE(O16,R16),"-")</f>
        <v>78.5</v>
      </c>
      <c r="T16" s="55"/>
      <c r="U16" s="35"/>
      <c r="V16" s="44"/>
      <c r="W16" s="44"/>
      <c r="X16" s="44"/>
      <c r="Y16" s="44"/>
      <c r="Z16" s="44"/>
      <c r="AA16" s="44"/>
      <c r="AB16" s="44"/>
      <c r="AC16" s="44"/>
    </row>
    <row r="17" spans="1:29" x14ac:dyDescent="0.25">
      <c r="A17" s="35"/>
      <c r="B17" s="55"/>
      <c r="C17" s="37">
        <v>2</v>
      </c>
      <c r="D17" s="39" t="str">
        <f>'DATA SISWA'!F11</f>
        <v>Abil Juandika</v>
      </c>
      <c r="E17" s="63">
        <v>82</v>
      </c>
      <c r="F17" s="63">
        <v>82</v>
      </c>
      <c r="G17" s="63">
        <v>78</v>
      </c>
      <c r="H17" s="63">
        <v>79</v>
      </c>
      <c r="I17" s="63"/>
      <c r="J17" s="63"/>
      <c r="K17" s="63"/>
      <c r="L17" s="63"/>
      <c r="M17" s="63"/>
      <c r="N17" s="63"/>
      <c r="O17" s="64">
        <f t="shared" ref="O17:O55" si="0">IFERROR(AVERAGE(E17:N17),"-")</f>
        <v>80.25</v>
      </c>
      <c r="P17" s="64"/>
      <c r="Q17" s="64"/>
      <c r="R17" s="64" t="str">
        <f t="shared" ref="R17:R55" si="1">IFERROR(AVERAGE(P17:Q17),"-")</f>
        <v>-</v>
      </c>
      <c r="S17" s="37">
        <f t="shared" ref="S17:S55" si="2">IFERROR(AVERAGE(O17,R17),"-")</f>
        <v>80.25</v>
      </c>
      <c r="T17" s="55"/>
      <c r="U17" s="35"/>
      <c r="V17" s="44"/>
      <c r="W17" s="44"/>
      <c r="X17" s="44"/>
      <c r="Y17" s="44"/>
      <c r="Z17" s="44"/>
      <c r="AA17" s="44"/>
      <c r="AB17" s="44"/>
      <c r="AC17" s="44"/>
    </row>
    <row r="18" spans="1:29" x14ac:dyDescent="0.25">
      <c r="A18" s="35"/>
      <c r="B18" s="55"/>
      <c r="C18" s="37">
        <v>3</v>
      </c>
      <c r="D18" s="39" t="str">
        <f>'DATA SISWA'!F12</f>
        <v>Angga. S</v>
      </c>
      <c r="E18" s="63">
        <v>84</v>
      </c>
      <c r="F18" s="63">
        <v>84</v>
      </c>
      <c r="G18" s="63">
        <v>82</v>
      </c>
      <c r="H18" s="63">
        <v>83</v>
      </c>
      <c r="I18" s="63"/>
      <c r="J18" s="63"/>
      <c r="K18" s="63"/>
      <c r="L18" s="63"/>
      <c r="M18" s="63"/>
      <c r="N18" s="63"/>
      <c r="O18" s="64">
        <f t="shared" si="0"/>
        <v>83.25</v>
      </c>
      <c r="P18" s="64"/>
      <c r="Q18" s="64"/>
      <c r="R18" s="64" t="str">
        <f t="shared" si="1"/>
        <v>-</v>
      </c>
      <c r="S18" s="37">
        <f t="shared" si="2"/>
        <v>83.25</v>
      </c>
      <c r="T18" s="55"/>
      <c r="U18" s="35"/>
      <c r="V18" s="44"/>
      <c r="W18" s="44"/>
      <c r="X18" s="44"/>
      <c r="Y18" s="44"/>
      <c r="Z18" s="44"/>
      <c r="AA18" s="44"/>
      <c r="AB18" s="44"/>
      <c r="AC18" s="44"/>
    </row>
    <row r="19" spans="1:29" x14ac:dyDescent="0.25">
      <c r="A19" s="35"/>
      <c r="B19" s="55"/>
      <c r="C19" s="37">
        <v>4</v>
      </c>
      <c r="D19" s="39" t="str">
        <f>'DATA SISWA'!F13</f>
        <v>Arief Dwi Saputra</v>
      </c>
      <c r="E19" s="63">
        <v>89</v>
      </c>
      <c r="F19" s="63">
        <v>89</v>
      </c>
      <c r="G19" s="63">
        <v>85</v>
      </c>
      <c r="H19" s="63">
        <v>89</v>
      </c>
      <c r="I19" s="63"/>
      <c r="J19" s="63"/>
      <c r="K19" s="63"/>
      <c r="L19" s="63"/>
      <c r="M19" s="63"/>
      <c r="N19" s="63"/>
      <c r="O19" s="64">
        <f t="shared" si="0"/>
        <v>88</v>
      </c>
      <c r="P19" s="64"/>
      <c r="Q19" s="64"/>
      <c r="R19" s="64" t="str">
        <f t="shared" si="1"/>
        <v>-</v>
      </c>
      <c r="S19" s="37">
        <f t="shared" si="2"/>
        <v>88</v>
      </c>
      <c r="T19" s="55"/>
      <c r="U19" s="35"/>
      <c r="V19" s="44"/>
      <c r="W19" s="44"/>
      <c r="X19" s="44"/>
      <c r="Y19" s="44"/>
      <c r="Z19" s="44"/>
      <c r="AA19" s="44"/>
      <c r="AB19" s="44"/>
      <c r="AC19" s="44"/>
    </row>
    <row r="20" spans="1:29" x14ac:dyDescent="0.25">
      <c r="A20" s="35"/>
      <c r="B20" s="55"/>
      <c r="C20" s="37">
        <v>5</v>
      </c>
      <c r="D20" s="39" t="str">
        <f>'DATA SISWA'!F14</f>
        <v>Aser Jude Andra</v>
      </c>
      <c r="E20" s="63">
        <v>90</v>
      </c>
      <c r="F20" s="63">
        <v>90</v>
      </c>
      <c r="G20" s="63">
        <v>85</v>
      </c>
      <c r="H20" s="63">
        <v>90</v>
      </c>
      <c r="I20" s="63"/>
      <c r="J20" s="63"/>
      <c r="K20" s="63"/>
      <c r="L20" s="63"/>
      <c r="M20" s="63"/>
      <c r="N20" s="63"/>
      <c r="O20" s="64">
        <f t="shared" si="0"/>
        <v>88.75</v>
      </c>
      <c r="P20" s="64"/>
      <c r="Q20" s="64"/>
      <c r="R20" s="64" t="str">
        <f t="shared" si="1"/>
        <v>-</v>
      </c>
      <c r="S20" s="37">
        <f t="shared" si="2"/>
        <v>88.75</v>
      </c>
      <c r="T20" s="55"/>
      <c r="U20" s="35"/>
      <c r="V20" s="44"/>
      <c r="W20" s="44"/>
      <c r="X20" s="44"/>
      <c r="Y20" s="44"/>
      <c r="Z20" s="44"/>
      <c r="AA20" s="44"/>
      <c r="AB20" s="44"/>
      <c r="AC20" s="44"/>
    </row>
    <row r="21" spans="1:29" x14ac:dyDescent="0.25">
      <c r="A21" s="35"/>
      <c r="B21" s="55"/>
      <c r="C21" s="37">
        <v>6</v>
      </c>
      <c r="D21" s="39" t="str">
        <f>'DATA SISWA'!F15</f>
        <v>Azwan Syakhrir. D</v>
      </c>
      <c r="E21" s="63">
        <v>90</v>
      </c>
      <c r="F21" s="63">
        <v>90</v>
      </c>
      <c r="G21" s="63">
        <v>85</v>
      </c>
      <c r="H21" s="63">
        <v>90</v>
      </c>
      <c r="I21" s="63"/>
      <c r="J21" s="63"/>
      <c r="K21" s="63"/>
      <c r="L21" s="63"/>
      <c r="M21" s="63"/>
      <c r="N21" s="63"/>
      <c r="O21" s="64">
        <f t="shared" si="0"/>
        <v>88.75</v>
      </c>
      <c r="P21" s="64"/>
      <c r="Q21" s="64"/>
      <c r="R21" s="64" t="str">
        <f t="shared" si="1"/>
        <v>-</v>
      </c>
      <c r="S21" s="37">
        <f t="shared" si="2"/>
        <v>88.75</v>
      </c>
      <c r="T21" s="55"/>
      <c r="U21" s="35"/>
      <c r="V21" s="44"/>
      <c r="W21" s="44"/>
      <c r="X21" s="44"/>
      <c r="Y21" s="44"/>
      <c r="Z21" s="44"/>
      <c r="AA21" s="44"/>
      <c r="AB21" s="44"/>
      <c r="AC21" s="44"/>
    </row>
    <row r="22" spans="1:29" x14ac:dyDescent="0.25">
      <c r="A22" s="35"/>
      <c r="B22" s="55"/>
      <c r="C22" s="37">
        <v>7</v>
      </c>
      <c r="D22" s="39" t="str">
        <f>'DATA SISWA'!F16</f>
        <v>Bayu Kurniawan</v>
      </c>
      <c r="E22" s="63">
        <v>82</v>
      </c>
      <c r="F22" s="63">
        <v>82</v>
      </c>
      <c r="G22" s="63">
        <v>79</v>
      </c>
      <c r="H22" s="63">
        <v>80</v>
      </c>
      <c r="I22" s="63"/>
      <c r="J22" s="63"/>
      <c r="K22" s="63"/>
      <c r="L22" s="63"/>
      <c r="M22" s="63"/>
      <c r="N22" s="63"/>
      <c r="O22" s="64">
        <f t="shared" si="0"/>
        <v>80.75</v>
      </c>
      <c r="P22" s="64"/>
      <c r="Q22" s="64"/>
      <c r="R22" s="64" t="str">
        <f t="shared" si="1"/>
        <v>-</v>
      </c>
      <c r="S22" s="37">
        <f t="shared" si="2"/>
        <v>80.75</v>
      </c>
      <c r="T22" s="55"/>
      <c r="U22" s="35"/>
      <c r="V22" s="44"/>
      <c r="W22" s="44"/>
      <c r="X22" s="44"/>
      <c r="Y22" s="44"/>
      <c r="Z22" s="44"/>
      <c r="AA22" s="44"/>
      <c r="AB22" s="44"/>
      <c r="AC22" s="44"/>
    </row>
    <row r="23" spans="1:29" x14ac:dyDescent="0.25">
      <c r="A23" s="35"/>
      <c r="B23" s="55"/>
      <c r="C23" s="37">
        <v>8</v>
      </c>
      <c r="D23" s="39" t="str">
        <f>'DATA SISWA'!F17</f>
        <v>Bintang Harif .R</v>
      </c>
      <c r="E23" s="63">
        <v>83</v>
      </c>
      <c r="F23" s="63">
        <v>83</v>
      </c>
      <c r="G23" s="63">
        <v>80</v>
      </c>
      <c r="H23" s="63">
        <v>82</v>
      </c>
      <c r="I23" s="63"/>
      <c r="J23" s="63"/>
      <c r="K23" s="63"/>
      <c r="L23" s="63"/>
      <c r="M23" s="63"/>
      <c r="N23" s="63"/>
      <c r="O23" s="64">
        <f t="shared" si="0"/>
        <v>82</v>
      </c>
      <c r="P23" s="64"/>
      <c r="Q23" s="64"/>
      <c r="R23" s="64" t="str">
        <f t="shared" si="1"/>
        <v>-</v>
      </c>
      <c r="S23" s="37">
        <f t="shared" si="2"/>
        <v>82</v>
      </c>
      <c r="T23" s="55"/>
      <c r="U23" s="35"/>
      <c r="V23" s="44"/>
      <c r="W23" s="44"/>
      <c r="X23" s="44"/>
      <c r="Y23" s="44"/>
      <c r="Z23" s="44"/>
      <c r="AA23" s="44"/>
      <c r="AB23" s="44"/>
      <c r="AC23" s="44"/>
    </row>
    <row r="24" spans="1:29" x14ac:dyDescent="0.25">
      <c r="A24" s="35"/>
      <c r="B24" s="55"/>
      <c r="C24" s="37">
        <v>9</v>
      </c>
      <c r="D24" s="39" t="str">
        <f>'DATA SISWA'!F18</f>
        <v>Daffa Arya Arrozaq</v>
      </c>
      <c r="E24" s="63">
        <v>90</v>
      </c>
      <c r="F24" s="63">
        <v>90</v>
      </c>
      <c r="G24" s="63">
        <v>87</v>
      </c>
      <c r="H24" s="63">
        <v>90</v>
      </c>
      <c r="I24" s="63"/>
      <c r="J24" s="63"/>
      <c r="K24" s="63"/>
      <c r="L24" s="63"/>
      <c r="M24" s="63"/>
      <c r="N24" s="63"/>
      <c r="O24" s="64">
        <f t="shared" si="0"/>
        <v>89.25</v>
      </c>
      <c r="P24" s="64"/>
      <c r="Q24" s="64"/>
      <c r="R24" s="64" t="str">
        <f t="shared" si="1"/>
        <v>-</v>
      </c>
      <c r="S24" s="37">
        <f t="shared" si="2"/>
        <v>89.25</v>
      </c>
      <c r="T24" s="55"/>
      <c r="U24" s="35"/>
      <c r="V24" s="44"/>
      <c r="W24" s="44"/>
      <c r="X24" s="44"/>
      <c r="Y24" s="44"/>
      <c r="Z24" s="44"/>
      <c r="AA24" s="44"/>
      <c r="AB24" s="44"/>
      <c r="AC24" s="44"/>
    </row>
    <row r="25" spans="1:29" x14ac:dyDescent="0.25">
      <c r="A25" s="35"/>
      <c r="B25" s="55"/>
      <c r="C25" s="37">
        <v>10</v>
      </c>
      <c r="D25" s="39" t="str">
        <f>'DATA SISWA'!F19</f>
        <v>Giovanni</v>
      </c>
      <c r="E25" s="63">
        <v>88</v>
      </c>
      <c r="F25" s="63">
        <v>88</v>
      </c>
      <c r="G25" s="63">
        <v>88</v>
      </c>
      <c r="H25" s="63">
        <v>90</v>
      </c>
      <c r="I25" s="63"/>
      <c r="J25" s="63"/>
      <c r="K25" s="63"/>
      <c r="L25" s="63"/>
      <c r="M25" s="63"/>
      <c r="N25" s="63"/>
      <c r="O25" s="64">
        <f t="shared" si="0"/>
        <v>88.5</v>
      </c>
      <c r="P25" s="64"/>
      <c r="Q25" s="64"/>
      <c r="R25" s="64" t="str">
        <f t="shared" si="1"/>
        <v>-</v>
      </c>
      <c r="S25" s="37">
        <f t="shared" si="2"/>
        <v>88.5</v>
      </c>
      <c r="T25" s="55"/>
      <c r="U25" s="35"/>
      <c r="V25" s="44"/>
      <c r="W25" s="44"/>
      <c r="X25" s="44"/>
      <c r="Y25" s="44"/>
      <c r="Z25" s="44"/>
      <c r="AA25" s="44"/>
      <c r="AB25" s="44"/>
      <c r="AC25" s="44"/>
    </row>
    <row r="26" spans="1:29" x14ac:dyDescent="0.25">
      <c r="A26" s="35"/>
      <c r="B26" s="55"/>
      <c r="C26" s="37">
        <v>11</v>
      </c>
      <c r="D26" s="39" t="str">
        <f>'DATA SISWA'!F20</f>
        <v>Hafny Nindytia. F</v>
      </c>
      <c r="E26" s="63">
        <v>88</v>
      </c>
      <c r="F26" s="63">
        <v>88</v>
      </c>
      <c r="G26" s="63">
        <v>89</v>
      </c>
      <c r="H26" s="63">
        <v>90</v>
      </c>
      <c r="I26" s="63"/>
      <c r="J26" s="63"/>
      <c r="K26" s="63"/>
      <c r="L26" s="63"/>
      <c r="M26" s="63"/>
      <c r="N26" s="63"/>
      <c r="O26" s="64">
        <f t="shared" si="0"/>
        <v>88.75</v>
      </c>
      <c r="P26" s="64"/>
      <c r="Q26" s="64"/>
      <c r="R26" s="64" t="str">
        <f t="shared" si="1"/>
        <v>-</v>
      </c>
      <c r="S26" s="37">
        <f t="shared" si="2"/>
        <v>88.75</v>
      </c>
      <c r="T26" s="55"/>
      <c r="U26" s="35"/>
      <c r="V26" s="44"/>
      <c r="W26" s="44"/>
      <c r="X26" s="44"/>
      <c r="Y26" s="44"/>
      <c r="Z26" s="44"/>
      <c r="AA26" s="44"/>
      <c r="AB26" s="44"/>
      <c r="AC26" s="44"/>
    </row>
    <row r="27" spans="1:29" x14ac:dyDescent="0.25">
      <c r="A27" s="35"/>
      <c r="B27" s="55"/>
      <c r="C27" s="37">
        <v>12</v>
      </c>
      <c r="D27" s="39" t="str">
        <f>'DATA SISWA'!F21</f>
        <v>Ilham Apriyan Saputra</v>
      </c>
      <c r="E27" s="63">
        <v>84</v>
      </c>
      <c r="F27" s="63">
        <v>84</v>
      </c>
      <c r="G27" s="63">
        <v>82</v>
      </c>
      <c r="H27" s="63">
        <v>83</v>
      </c>
      <c r="I27" s="63"/>
      <c r="J27" s="63"/>
      <c r="K27" s="63"/>
      <c r="L27" s="63"/>
      <c r="M27" s="63"/>
      <c r="N27" s="63"/>
      <c r="O27" s="64">
        <f t="shared" si="0"/>
        <v>83.25</v>
      </c>
      <c r="P27" s="64"/>
      <c r="Q27" s="64"/>
      <c r="R27" s="64" t="str">
        <f t="shared" si="1"/>
        <v>-</v>
      </c>
      <c r="S27" s="37">
        <f t="shared" si="2"/>
        <v>83.25</v>
      </c>
      <c r="T27" s="55"/>
      <c r="U27" s="35"/>
      <c r="V27" s="44"/>
      <c r="W27" s="44"/>
      <c r="X27" s="44"/>
      <c r="Y27" s="44"/>
      <c r="Z27" s="44"/>
      <c r="AA27" s="44"/>
      <c r="AB27" s="44"/>
      <c r="AC27" s="44"/>
    </row>
    <row r="28" spans="1:29" x14ac:dyDescent="0.25">
      <c r="A28" s="35"/>
      <c r="B28" s="55"/>
      <c r="C28" s="37">
        <v>13</v>
      </c>
      <c r="D28" s="39" t="str">
        <f>'DATA SISWA'!F22</f>
        <v>M. Aryo Galuh</v>
      </c>
      <c r="E28" s="63">
        <v>85</v>
      </c>
      <c r="F28" s="63">
        <v>85</v>
      </c>
      <c r="G28" s="63">
        <v>82</v>
      </c>
      <c r="H28" s="63">
        <v>82</v>
      </c>
      <c r="I28" s="63"/>
      <c r="J28" s="63"/>
      <c r="K28" s="63"/>
      <c r="L28" s="63"/>
      <c r="M28" s="63"/>
      <c r="N28" s="63"/>
      <c r="O28" s="64">
        <f t="shared" si="0"/>
        <v>83.5</v>
      </c>
      <c r="P28" s="64"/>
      <c r="Q28" s="64"/>
      <c r="R28" s="64" t="str">
        <f t="shared" si="1"/>
        <v>-</v>
      </c>
      <c r="S28" s="37">
        <f t="shared" si="2"/>
        <v>83.5</v>
      </c>
      <c r="T28" s="55"/>
      <c r="U28" s="35"/>
      <c r="V28" s="44"/>
      <c r="W28" s="44"/>
      <c r="X28" s="44"/>
      <c r="Y28" s="44"/>
      <c r="Z28" s="44"/>
      <c r="AA28" s="44"/>
      <c r="AB28" s="44"/>
      <c r="AC28" s="44"/>
    </row>
    <row r="29" spans="1:29" x14ac:dyDescent="0.25">
      <c r="A29" s="35"/>
      <c r="B29" s="55"/>
      <c r="C29" s="37">
        <v>14</v>
      </c>
      <c r="D29" s="39" t="str">
        <f>'DATA SISWA'!F23</f>
        <v>M. Facri Salim</v>
      </c>
      <c r="E29" s="63">
        <v>85</v>
      </c>
      <c r="F29" s="63">
        <v>85</v>
      </c>
      <c r="G29" s="63">
        <v>80</v>
      </c>
      <c r="H29" s="63">
        <v>80</v>
      </c>
      <c r="I29" s="63"/>
      <c r="J29" s="63"/>
      <c r="K29" s="63"/>
      <c r="L29" s="63"/>
      <c r="M29" s="63"/>
      <c r="N29" s="63"/>
      <c r="O29" s="64">
        <f t="shared" si="0"/>
        <v>82.5</v>
      </c>
      <c r="P29" s="64"/>
      <c r="Q29" s="64"/>
      <c r="R29" s="64" t="str">
        <f t="shared" si="1"/>
        <v>-</v>
      </c>
      <c r="S29" s="37">
        <f t="shared" si="2"/>
        <v>82.5</v>
      </c>
      <c r="T29" s="55"/>
      <c r="U29" s="35"/>
      <c r="V29" s="44"/>
      <c r="W29" s="44"/>
      <c r="X29" s="44"/>
      <c r="Y29" s="44"/>
      <c r="Z29" s="44"/>
      <c r="AA29" s="44"/>
      <c r="AB29" s="44"/>
      <c r="AC29" s="44"/>
    </row>
    <row r="30" spans="1:29" x14ac:dyDescent="0.25">
      <c r="A30" s="35"/>
      <c r="B30" s="55"/>
      <c r="C30" s="37">
        <v>15</v>
      </c>
      <c r="D30" s="39" t="str">
        <f>'DATA SISWA'!F24</f>
        <v>Ghaitsya Ataya Haura Riedy</v>
      </c>
      <c r="E30" s="63">
        <v>85</v>
      </c>
      <c r="F30" s="63">
        <v>85</v>
      </c>
      <c r="G30" s="63">
        <v>80</v>
      </c>
      <c r="H30" s="63">
        <v>80</v>
      </c>
      <c r="I30" s="63"/>
      <c r="J30" s="63"/>
      <c r="K30" s="63"/>
      <c r="L30" s="63"/>
      <c r="M30" s="63"/>
      <c r="N30" s="63"/>
      <c r="O30" s="64">
        <f t="shared" si="0"/>
        <v>82.5</v>
      </c>
      <c r="P30" s="64"/>
      <c r="Q30" s="64"/>
      <c r="R30" s="64" t="str">
        <f t="shared" si="1"/>
        <v>-</v>
      </c>
      <c r="S30" s="37">
        <f t="shared" si="2"/>
        <v>82.5</v>
      </c>
      <c r="T30" s="55"/>
      <c r="U30" s="35"/>
      <c r="V30" s="44"/>
      <c r="W30" s="44"/>
      <c r="X30" s="44"/>
      <c r="Y30" s="44"/>
      <c r="Z30" s="44"/>
      <c r="AA30" s="44"/>
      <c r="AB30" s="44"/>
      <c r="AC30" s="44"/>
    </row>
    <row r="31" spans="1:29" x14ac:dyDescent="0.25">
      <c r="A31" s="35"/>
      <c r="B31" s="55"/>
      <c r="C31" s="37">
        <v>16</v>
      </c>
      <c r="D31" s="39" t="str">
        <f>'DATA SISWA'!F25</f>
        <v>Muhammad Hamdani. D</v>
      </c>
      <c r="E31" s="63">
        <v>83</v>
      </c>
      <c r="F31" s="63">
        <v>83</v>
      </c>
      <c r="G31" s="63">
        <v>81</v>
      </c>
      <c r="H31" s="63">
        <v>80</v>
      </c>
      <c r="I31" s="63"/>
      <c r="J31" s="63"/>
      <c r="K31" s="63"/>
      <c r="L31" s="63"/>
      <c r="M31" s="63"/>
      <c r="N31" s="63"/>
      <c r="O31" s="64">
        <f t="shared" si="0"/>
        <v>81.75</v>
      </c>
      <c r="P31" s="64"/>
      <c r="Q31" s="64"/>
      <c r="R31" s="64" t="str">
        <f t="shared" si="1"/>
        <v>-</v>
      </c>
      <c r="S31" s="37">
        <f t="shared" si="2"/>
        <v>81.75</v>
      </c>
      <c r="T31" s="55"/>
      <c r="U31" s="35"/>
      <c r="V31" s="44"/>
      <c r="W31" s="44"/>
      <c r="X31" s="44"/>
      <c r="Y31" s="44"/>
      <c r="Z31" s="44"/>
      <c r="AA31" s="44"/>
      <c r="AB31" s="44"/>
      <c r="AC31" s="44"/>
    </row>
    <row r="32" spans="1:29" x14ac:dyDescent="0.25">
      <c r="A32" s="35"/>
      <c r="B32" s="55"/>
      <c r="C32" s="37">
        <v>17</v>
      </c>
      <c r="D32" s="39" t="str">
        <f>'DATA SISWA'!F26</f>
        <v>Muhammad Rasyid</v>
      </c>
      <c r="E32" s="63">
        <v>84</v>
      </c>
      <c r="F32" s="63">
        <v>84</v>
      </c>
      <c r="G32" s="63">
        <v>81</v>
      </c>
      <c r="H32" s="63">
        <v>85</v>
      </c>
      <c r="I32" s="63"/>
      <c r="J32" s="63"/>
      <c r="K32" s="63"/>
      <c r="L32" s="63"/>
      <c r="M32" s="63"/>
      <c r="N32" s="63"/>
      <c r="O32" s="64">
        <f t="shared" si="0"/>
        <v>83.5</v>
      </c>
      <c r="P32" s="64"/>
      <c r="Q32" s="64"/>
      <c r="R32" s="64" t="str">
        <f t="shared" si="1"/>
        <v>-</v>
      </c>
      <c r="S32" s="37">
        <f t="shared" si="2"/>
        <v>83.5</v>
      </c>
      <c r="T32" s="55"/>
      <c r="U32" s="35"/>
      <c r="V32" s="44"/>
      <c r="W32" s="44"/>
      <c r="X32" s="44"/>
      <c r="Y32" s="44"/>
      <c r="Z32" s="44"/>
      <c r="AA32" s="44"/>
      <c r="AB32" s="44"/>
      <c r="AC32" s="44"/>
    </row>
    <row r="33" spans="1:29" x14ac:dyDescent="0.25">
      <c r="A33" s="35"/>
      <c r="B33" s="55"/>
      <c r="C33" s="37">
        <v>18</v>
      </c>
      <c r="D33" s="39" t="str">
        <f>'DATA SISWA'!F27</f>
        <v>Raja Arhavis Moralis Akbar</v>
      </c>
      <c r="E33" s="63">
        <v>88</v>
      </c>
      <c r="F33" s="63">
        <v>88</v>
      </c>
      <c r="G33" s="63">
        <v>90</v>
      </c>
      <c r="H33" s="63">
        <v>87</v>
      </c>
      <c r="I33" s="63"/>
      <c r="J33" s="63"/>
      <c r="K33" s="63"/>
      <c r="L33" s="63"/>
      <c r="M33" s="63"/>
      <c r="N33" s="63"/>
      <c r="O33" s="64">
        <f t="shared" si="0"/>
        <v>88.25</v>
      </c>
      <c r="P33" s="64"/>
      <c r="Q33" s="64"/>
      <c r="R33" s="64" t="str">
        <f t="shared" si="1"/>
        <v>-</v>
      </c>
      <c r="S33" s="37">
        <f t="shared" si="2"/>
        <v>88.25</v>
      </c>
      <c r="T33" s="55"/>
      <c r="U33" s="35"/>
      <c r="V33" s="44"/>
      <c r="W33" s="44"/>
      <c r="X33" s="44"/>
      <c r="Y33" s="44"/>
      <c r="Z33" s="44"/>
      <c r="AA33" s="44"/>
      <c r="AB33" s="44"/>
      <c r="AC33" s="44"/>
    </row>
    <row r="34" spans="1:29" x14ac:dyDescent="0.25">
      <c r="A34" s="35"/>
      <c r="B34" s="55"/>
      <c r="C34" s="37">
        <v>19</v>
      </c>
      <c r="D34" s="39" t="str">
        <f>'DATA SISWA'!F28</f>
        <v>Revan Aljisri</v>
      </c>
      <c r="E34" s="63">
        <v>82</v>
      </c>
      <c r="F34" s="63">
        <v>82</v>
      </c>
      <c r="G34" s="63">
        <v>78</v>
      </c>
      <c r="H34" s="63">
        <v>78</v>
      </c>
      <c r="I34" s="63"/>
      <c r="J34" s="63"/>
      <c r="K34" s="63"/>
      <c r="L34" s="63"/>
      <c r="M34" s="63"/>
      <c r="N34" s="63"/>
      <c r="O34" s="64">
        <f t="shared" si="0"/>
        <v>80</v>
      </c>
      <c r="P34" s="64"/>
      <c r="Q34" s="64"/>
      <c r="R34" s="64" t="str">
        <f t="shared" si="1"/>
        <v>-</v>
      </c>
      <c r="S34" s="37">
        <f t="shared" si="2"/>
        <v>80</v>
      </c>
      <c r="T34" s="55"/>
      <c r="U34" s="35"/>
      <c r="V34" s="44"/>
      <c r="W34" s="44"/>
      <c r="X34" s="44"/>
      <c r="Y34" s="44"/>
      <c r="Z34" s="44"/>
      <c r="AA34" s="44"/>
      <c r="AB34" s="44"/>
      <c r="AC34" s="44"/>
    </row>
    <row r="35" spans="1:29" x14ac:dyDescent="0.25">
      <c r="A35" s="35"/>
      <c r="B35" s="55"/>
      <c r="C35" s="37">
        <v>20</v>
      </c>
      <c r="D35" s="39" t="str">
        <f>'DATA SISWA'!F29</f>
        <v>Shakira Ramadhani</v>
      </c>
      <c r="E35" s="63">
        <v>82</v>
      </c>
      <c r="F35" s="63">
        <v>82</v>
      </c>
      <c r="G35" s="63">
        <v>79</v>
      </c>
      <c r="H35" s="63">
        <v>79</v>
      </c>
      <c r="I35" s="63"/>
      <c r="J35" s="63"/>
      <c r="K35" s="63"/>
      <c r="L35" s="63"/>
      <c r="M35" s="63"/>
      <c r="N35" s="63"/>
      <c r="O35" s="64">
        <f t="shared" si="0"/>
        <v>80.5</v>
      </c>
      <c r="P35" s="64"/>
      <c r="Q35" s="64"/>
      <c r="R35" s="64" t="str">
        <f t="shared" si="1"/>
        <v>-</v>
      </c>
      <c r="S35" s="37">
        <f t="shared" si="2"/>
        <v>80.5</v>
      </c>
      <c r="T35" s="55"/>
      <c r="U35" s="35"/>
      <c r="V35" s="44"/>
      <c r="W35" s="44"/>
      <c r="X35" s="44"/>
      <c r="Y35" s="44"/>
      <c r="Z35" s="44"/>
      <c r="AA35" s="44"/>
      <c r="AB35" s="44"/>
      <c r="AC35" s="44"/>
    </row>
    <row r="36" spans="1:29" x14ac:dyDescent="0.25">
      <c r="A36" s="35"/>
      <c r="B36" s="55"/>
      <c r="C36" s="37">
        <v>21</v>
      </c>
      <c r="D36" s="39" t="str">
        <f>'DATA SISWA'!F30</f>
        <v>Zafif Al Syathir</v>
      </c>
      <c r="E36" s="63">
        <v>88</v>
      </c>
      <c r="F36" s="63">
        <v>88</v>
      </c>
      <c r="G36" s="63">
        <v>85</v>
      </c>
      <c r="H36" s="63">
        <v>88</v>
      </c>
      <c r="I36" s="63"/>
      <c r="J36" s="63"/>
      <c r="K36" s="63"/>
      <c r="L36" s="63"/>
      <c r="M36" s="63"/>
      <c r="N36" s="63"/>
      <c r="O36" s="64">
        <f t="shared" si="0"/>
        <v>87.25</v>
      </c>
      <c r="P36" s="64"/>
      <c r="Q36" s="64"/>
      <c r="R36" s="64" t="str">
        <f t="shared" si="1"/>
        <v>-</v>
      </c>
      <c r="S36" s="37">
        <f t="shared" si="2"/>
        <v>87.25</v>
      </c>
      <c r="T36" s="55"/>
      <c r="U36" s="35"/>
      <c r="V36" s="44"/>
      <c r="W36" s="44"/>
      <c r="X36" s="44"/>
      <c r="Y36" s="44"/>
      <c r="Z36" s="44"/>
      <c r="AA36" s="44"/>
      <c r="AB36" s="44"/>
      <c r="AC36" s="44"/>
    </row>
    <row r="37" spans="1:29" x14ac:dyDescent="0.25">
      <c r="A37" s="35"/>
      <c r="B37" s="55"/>
      <c r="C37" s="37">
        <v>22</v>
      </c>
      <c r="D37" s="39">
        <f>'DATA SISWA'!F31</f>
        <v>0</v>
      </c>
      <c r="E37" s="63">
        <v>89</v>
      </c>
      <c r="F37" s="63">
        <v>89</v>
      </c>
      <c r="G37" s="63">
        <v>88</v>
      </c>
      <c r="H37" s="63">
        <v>90</v>
      </c>
      <c r="I37" s="63"/>
      <c r="J37" s="63"/>
      <c r="K37" s="63"/>
      <c r="L37" s="63"/>
      <c r="M37" s="63"/>
      <c r="N37" s="63"/>
      <c r="O37" s="64">
        <f t="shared" si="0"/>
        <v>89</v>
      </c>
      <c r="P37" s="64"/>
      <c r="Q37" s="64"/>
      <c r="R37" s="64" t="str">
        <f t="shared" si="1"/>
        <v>-</v>
      </c>
      <c r="S37" s="37">
        <f t="shared" si="2"/>
        <v>89</v>
      </c>
      <c r="T37" s="55"/>
      <c r="U37" s="35"/>
      <c r="V37" s="44"/>
      <c r="W37" s="44"/>
      <c r="X37" s="44"/>
      <c r="Y37" s="44"/>
      <c r="Z37" s="44"/>
      <c r="AA37" s="44"/>
      <c r="AB37" s="44"/>
      <c r="AC37" s="44"/>
    </row>
    <row r="38" spans="1:29" x14ac:dyDescent="0.25">
      <c r="A38" s="35"/>
      <c r="B38" s="55"/>
      <c r="C38" s="37">
        <v>23</v>
      </c>
      <c r="D38" s="39">
        <f>'DATA SISWA'!F32</f>
        <v>0</v>
      </c>
      <c r="E38" s="63">
        <v>89</v>
      </c>
      <c r="F38" s="63">
        <v>89</v>
      </c>
      <c r="G38" s="63">
        <v>88</v>
      </c>
      <c r="H38" s="63">
        <v>90</v>
      </c>
      <c r="I38" s="63"/>
      <c r="J38" s="63"/>
      <c r="K38" s="63"/>
      <c r="L38" s="63"/>
      <c r="M38" s="63"/>
      <c r="N38" s="63"/>
      <c r="O38" s="64">
        <f t="shared" si="0"/>
        <v>89</v>
      </c>
      <c r="P38" s="64"/>
      <c r="Q38" s="64"/>
      <c r="R38" s="64" t="str">
        <f t="shared" si="1"/>
        <v>-</v>
      </c>
      <c r="S38" s="37">
        <f t="shared" si="2"/>
        <v>89</v>
      </c>
      <c r="T38" s="55"/>
      <c r="U38" s="35"/>
      <c r="V38" s="44"/>
      <c r="W38" s="44"/>
      <c r="X38" s="44"/>
      <c r="Y38" s="44"/>
      <c r="Z38" s="44"/>
      <c r="AA38" s="44"/>
      <c r="AB38" s="44"/>
      <c r="AC38" s="44"/>
    </row>
    <row r="39" spans="1:29" x14ac:dyDescent="0.25">
      <c r="A39" s="35"/>
      <c r="B39" s="55"/>
      <c r="C39" s="37">
        <v>24</v>
      </c>
      <c r="D39" s="39">
        <f>'DATA SISWA'!F33</f>
        <v>0</v>
      </c>
      <c r="E39" s="63">
        <v>90</v>
      </c>
      <c r="F39" s="63">
        <v>90</v>
      </c>
      <c r="G39" s="63">
        <v>88</v>
      </c>
      <c r="H39" s="63">
        <v>90</v>
      </c>
      <c r="I39" s="63"/>
      <c r="J39" s="63"/>
      <c r="K39" s="63"/>
      <c r="L39" s="63"/>
      <c r="M39" s="63"/>
      <c r="N39" s="63"/>
      <c r="O39" s="64">
        <f t="shared" si="0"/>
        <v>89.5</v>
      </c>
      <c r="P39" s="64"/>
      <c r="Q39" s="64"/>
      <c r="R39" s="64" t="str">
        <f t="shared" si="1"/>
        <v>-</v>
      </c>
      <c r="S39" s="37">
        <f t="shared" si="2"/>
        <v>89.5</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6"/>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"&amp;INTRAKURIKULER!D12</f>
        <v>MATA PELAJARAN MATEMATIKA</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4'!D8</f>
        <v>A</v>
      </c>
      <c r="F15" s="62" t="str">
        <f>'LM 4'!D9</f>
        <v>B</v>
      </c>
      <c r="G15" s="62" t="str">
        <f>'LM 4'!D10</f>
        <v>C</v>
      </c>
      <c r="H15" s="62" t="str">
        <f>'LM 4'!D11</f>
        <v>D</v>
      </c>
      <c r="I15" s="62" t="str">
        <f>'LM 4'!D12</f>
        <v>E</v>
      </c>
      <c r="J15" s="62" t="str">
        <f>'LM 4'!D13</f>
        <v>F</v>
      </c>
      <c r="K15" s="62" t="str">
        <f>'LM 4'!D14</f>
        <v>G</v>
      </c>
      <c r="L15" s="62" t="str">
        <f>'LM 4'!D15</f>
        <v>H</v>
      </c>
      <c r="M15" s="62" t="str">
        <f>'LM 4'!D16</f>
        <v>I</v>
      </c>
      <c r="N15" s="62" t="str">
        <f>'LM 4'!D17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7"/>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"&amp;INTRAKURIKULER!D13</f>
        <v>MATA PELAJARAN ILMU PENGETAHUAN ALAM</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5'!D8</f>
        <v>A</v>
      </c>
      <c r="F15" s="62" t="str">
        <f>'LM 5'!D9</f>
        <v>B</v>
      </c>
      <c r="G15" s="62" t="str">
        <f>'LM 5'!D10</f>
        <v>C</v>
      </c>
      <c r="H15" s="62" t="str">
        <f>'LM 5'!D11</f>
        <v>D</v>
      </c>
      <c r="I15" s="62" t="str">
        <f>'LM 5'!D12</f>
        <v>E</v>
      </c>
      <c r="J15" s="62" t="str">
        <f>'LM 5'!D13</f>
        <v>F</v>
      </c>
      <c r="K15" s="62" t="str">
        <f>'LM 5'!D14</f>
        <v>G</v>
      </c>
      <c r="L15" s="62" t="str">
        <f>'LM 5'!D15</f>
        <v>H</v>
      </c>
      <c r="M15" s="62" t="str">
        <f>'LM 5'!D16</f>
        <v>I</v>
      </c>
      <c r="N15" s="62" t="str">
        <f>'LM 5'!D17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8"/>
  <dimension ref="A1:AC52"/>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"&amp;INTRAKURIKULER!D14</f>
        <v>MATA PELAJARAN ILMU PENGETAHUAN SOSIAL</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6'!D8</f>
        <v>kondisi geografis dan plestarian sumber daya alam</v>
      </c>
      <c r="F15" s="62" t="str">
        <f>'LM 6'!D9</f>
        <v>kemajuan masyarakat indonesia</v>
      </c>
      <c r="G15" s="62" t="str">
        <f>'LM 6'!D10</f>
        <v>C</v>
      </c>
      <c r="H15" s="62" t="str">
        <f>'LM 6'!D11</f>
        <v>D</v>
      </c>
      <c r="I15" s="62" t="str">
        <f>'LM 6'!D12</f>
        <v>E</v>
      </c>
      <c r="J15" s="62" t="str">
        <f>'LM 6'!D13</f>
        <v>F</v>
      </c>
      <c r="K15" s="62" t="str">
        <f>'LM 6'!D14</f>
        <v>G</v>
      </c>
      <c r="L15" s="62" t="str">
        <f>'LM 6'!D15</f>
        <v>H</v>
      </c>
      <c r="M15" s="62" t="str">
        <f>'LM 6'!D16</f>
        <v>I</v>
      </c>
      <c r="N15" s="62" t="str">
        <f>'LM 6'!D17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v>84</v>
      </c>
      <c r="F16" s="63">
        <v>79</v>
      </c>
      <c r="G16" s="63"/>
      <c r="H16" s="63"/>
      <c r="I16" s="63"/>
      <c r="J16" s="63"/>
      <c r="K16" s="63"/>
      <c r="L16" s="63"/>
      <c r="M16" s="63"/>
      <c r="N16" s="63"/>
      <c r="O16" s="64">
        <v>84</v>
      </c>
      <c r="P16" s="64"/>
      <c r="Q16" s="64"/>
      <c r="R16" s="64" t="str">
        <f>IFERROR(AVERAGE(P16:Q16),"-")</f>
        <v>-</v>
      </c>
      <c r="S16" s="37">
        <f>IFERROR(AVERAGE(O16,R16),"-")</f>
        <v>84</v>
      </c>
      <c r="T16" s="55"/>
      <c r="U16" s="35"/>
      <c r="V16" s="44"/>
      <c r="W16" s="44"/>
      <c r="X16" s="44"/>
      <c r="Y16" s="44"/>
      <c r="Z16" s="44"/>
      <c r="AA16" s="44"/>
      <c r="AB16" s="44"/>
      <c r="AC16" s="44"/>
    </row>
    <row r="17" spans="1:29" x14ac:dyDescent="0.25">
      <c r="A17" s="35"/>
      <c r="B17" s="55"/>
      <c r="C17" s="37">
        <v>2</v>
      </c>
      <c r="D17" s="39" t="str">
        <f>'DATA SISWA'!F11</f>
        <v>Abil Juandika</v>
      </c>
      <c r="E17" s="332">
        <v>85.5</v>
      </c>
      <c r="F17" s="63">
        <v>83</v>
      </c>
      <c r="G17" s="63"/>
      <c r="H17" s="63"/>
      <c r="I17" s="63"/>
      <c r="J17" s="63"/>
      <c r="K17" s="63"/>
      <c r="L17" s="63"/>
      <c r="M17" s="63"/>
      <c r="N17" s="63"/>
      <c r="O17" s="64">
        <v>83</v>
      </c>
      <c r="P17" s="64"/>
      <c r="Q17" s="64"/>
      <c r="R17" s="64" t="str">
        <f t="shared" ref="R17:R36" si="0">IFERROR(AVERAGE(P17:Q17),"-")</f>
        <v>-</v>
      </c>
      <c r="S17" s="37">
        <f t="shared" ref="S17:S35" si="1">IFERROR(AVERAGE(O17,R17),"-")</f>
        <v>83</v>
      </c>
      <c r="T17" s="55"/>
      <c r="U17" s="35"/>
      <c r="V17" s="44"/>
      <c r="W17" s="44"/>
      <c r="X17" s="44"/>
      <c r="Y17" s="44"/>
      <c r="Z17" s="44"/>
      <c r="AA17" s="44"/>
      <c r="AB17" s="44"/>
      <c r="AC17" s="44"/>
    </row>
    <row r="18" spans="1:29" x14ac:dyDescent="0.25">
      <c r="A18" s="35"/>
      <c r="B18" s="55"/>
      <c r="C18" s="37">
        <v>3</v>
      </c>
      <c r="D18" s="39" t="str">
        <f>'DATA SISWA'!F12</f>
        <v>Angga. S</v>
      </c>
      <c r="E18" s="63">
        <v>85</v>
      </c>
      <c r="F18" s="63">
        <v>83</v>
      </c>
      <c r="G18" s="63"/>
      <c r="H18" s="63"/>
      <c r="I18" s="63"/>
      <c r="J18" s="63"/>
      <c r="K18" s="63"/>
      <c r="L18" s="63"/>
      <c r="M18" s="63"/>
      <c r="N18" s="63"/>
      <c r="O18" s="64">
        <v>86</v>
      </c>
      <c r="P18" s="64"/>
      <c r="Q18" s="64"/>
      <c r="R18" s="64" t="str">
        <f t="shared" si="0"/>
        <v>-</v>
      </c>
      <c r="S18" s="37">
        <f t="shared" si="1"/>
        <v>86</v>
      </c>
      <c r="T18" s="55"/>
      <c r="U18" s="35"/>
      <c r="V18" s="44"/>
      <c r="W18" s="44"/>
      <c r="X18" s="44"/>
      <c r="Y18" s="44"/>
      <c r="Z18" s="44"/>
      <c r="AA18" s="44"/>
      <c r="AB18" s="44"/>
      <c r="AC18" s="44"/>
    </row>
    <row r="19" spans="1:29" x14ac:dyDescent="0.25">
      <c r="A19" s="35"/>
      <c r="B19" s="55"/>
      <c r="C19" s="37">
        <v>4</v>
      </c>
      <c r="D19" s="39" t="str">
        <f>'DATA SISWA'!F13</f>
        <v>Arief Dwi Saputra</v>
      </c>
      <c r="E19" s="332">
        <v>81.5</v>
      </c>
      <c r="F19" s="63">
        <v>79</v>
      </c>
      <c r="G19" s="63"/>
      <c r="H19" s="63"/>
      <c r="I19" s="63"/>
      <c r="J19" s="63"/>
      <c r="K19" s="63"/>
      <c r="L19" s="63"/>
      <c r="M19" s="63"/>
      <c r="N19" s="63"/>
      <c r="O19" s="64">
        <v>82</v>
      </c>
      <c r="P19" s="64"/>
      <c r="Q19" s="64"/>
      <c r="R19" s="64" t="str">
        <f t="shared" si="0"/>
        <v>-</v>
      </c>
      <c r="S19" s="37">
        <f t="shared" si="1"/>
        <v>82</v>
      </c>
      <c r="T19" s="55"/>
      <c r="U19" s="35"/>
      <c r="V19" s="44"/>
      <c r="W19" s="44"/>
      <c r="X19" s="44"/>
      <c r="Y19" s="44"/>
      <c r="Z19" s="44"/>
      <c r="AA19" s="44"/>
      <c r="AB19" s="44"/>
      <c r="AC19" s="44"/>
    </row>
    <row r="20" spans="1:29" x14ac:dyDescent="0.25">
      <c r="A20" s="35"/>
      <c r="B20" s="55"/>
      <c r="C20" s="37">
        <v>5</v>
      </c>
      <c r="D20" s="39" t="str">
        <f>'DATA SISWA'!F14</f>
        <v>Aser Jude Andra</v>
      </c>
      <c r="E20" s="332">
        <v>88.25</v>
      </c>
      <c r="F20" s="63">
        <v>78</v>
      </c>
      <c r="G20" s="63"/>
      <c r="H20" s="63"/>
      <c r="I20" s="63"/>
      <c r="J20" s="63"/>
      <c r="K20" s="63"/>
      <c r="L20" s="63"/>
      <c r="M20" s="63"/>
      <c r="N20" s="63"/>
      <c r="O20" s="64">
        <v>85</v>
      </c>
      <c r="P20" s="64"/>
      <c r="Q20" s="64"/>
      <c r="R20" s="64" t="str">
        <f t="shared" si="0"/>
        <v>-</v>
      </c>
      <c r="S20" s="37">
        <f t="shared" si="1"/>
        <v>85</v>
      </c>
      <c r="T20" s="55"/>
      <c r="U20" s="35"/>
      <c r="V20" s="44"/>
      <c r="W20" s="44"/>
      <c r="X20" s="44"/>
      <c r="Y20" s="44"/>
      <c r="Z20" s="44"/>
      <c r="AA20" s="44"/>
      <c r="AB20" s="44"/>
      <c r="AC20" s="44"/>
    </row>
    <row r="21" spans="1:29" x14ac:dyDescent="0.25">
      <c r="A21" s="35"/>
      <c r="B21" s="55"/>
      <c r="C21" s="37">
        <v>6</v>
      </c>
      <c r="D21" s="39" t="str">
        <f>'DATA SISWA'!F15</f>
        <v>Azwan Syakhrir. D</v>
      </c>
      <c r="E21" s="332">
        <v>78.5</v>
      </c>
      <c r="F21" s="63">
        <v>79</v>
      </c>
      <c r="G21" s="63"/>
      <c r="H21" s="63"/>
      <c r="I21" s="63"/>
      <c r="J21" s="63"/>
      <c r="K21" s="63"/>
      <c r="L21" s="63"/>
      <c r="M21" s="63"/>
      <c r="N21" s="63"/>
      <c r="O21" s="64">
        <v>84</v>
      </c>
      <c r="P21" s="64"/>
      <c r="Q21" s="64"/>
      <c r="R21" s="64" t="str">
        <f t="shared" si="0"/>
        <v>-</v>
      </c>
      <c r="S21" s="37">
        <f t="shared" si="1"/>
        <v>84</v>
      </c>
      <c r="T21" s="55"/>
      <c r="U21" s="35"/>
      <c r="V21" s="44"/>
      <c r="W21" s="44"/>
      <c r="X21" s="44"/>
      <c r="Y21" s="44"/>
      <c r="Z21" s="44"/>
      <c r="AA21" s="44"/>
      <c r="AB21" s="44"/>
      <c r="AC21" s="44"/>
    </row>
    <row r="22" spans="1:29" x14ac:dyDescent="0.25">
      <c r="A22" s="35"/>
      <c r="B22" s="55"/>
      <c r="C22" s="37">
        <v>7</v>
      </c>
      <c r="D22" s="39" t="str">
        <f>'DATA SISWA'!F16</f>
        <v>Bayu Kurniawan</v>
      </c>
      <c r="E22" s="332">
        <v>80.75</v>
      </c>
      <c r="F22" s="332">
        <v>88.25</v>
      </c>
      <c r="G22" s="63"/>
      <c r="H22" s="63"/>
      <c r="I22" s="63"/>
      <c r="J22" s="63"/>
      <c r="K22" s="63"/>
      <c r="L22" s="63"/>
      <c r="M22" s="63"/>
      <c r="N22" s="63"/>
      <c r="O22" s="64">
        <v>82</v>
      </c>
      <c r="P22" s="64"/>
      <c r="Q22" s="64"/>
      <c r="R22" s="64" t="str">
        <f t="shared" si="0"/>
        <v>-</v>
      </c>
      <c r="S22" s="37">
        <f t="shared" si="1"/>
        <v>82</v>
      </c>
      <c r="T22" s="55"/>
      <c r="U22" s="35"/>
      <c r="V22" s="44"/>
      <c r="W22" s="44"/>
      <c r="X22" s="44"/>
      <c r="Y22" s="44"/>
      <c r="Z22" s="44"/>
      <c r="AA22" s="44"/>
      <c r="AB22" s="44"/>
      <c r="AC22" s="44"/>
    </row>
    <row r="23" spans="1:29" x14ac:dyDescent="0.25">
      <c r="A23" s="35"/>
      <c r="B23" s="55"/>
      <c r="C23" s="37">
        <v>8</v>
      </c>
      <c r="D23" s="39" t="str">
        <f>'DATA SISWA'!F17</f>
        <v>Bintang Harif .R</v>
      </c>
      <c r="E23" s="332">
        <v>79.5</v>
      </c>
      <c r="F23" s="332">
        <v>80</v>
      </c>
      <c r="G23" s="63"/>
      <c r="H23" s="63"/>
      <c r="I23" s="63"/>
      <c r="J23" s="63"/>
      <c r="K23" s="63"/>
      <c r="L23" s="63"/>
      <c r="M23" s="63"/>
      <c r="N23" s="63"/>
      <c r="O23" s="64">
        <v>84</v>
      </c>
      <c r="P23" s="64"/>
      <c r="Q23" s="64"/>
      <c r="R23" s="64" t="str">
        <f t="shared" si="0"/>
        <v>-</v>
      </c>
      <c r="S23" s="37">
        <f t="shared" si="1"/>
        <v>84</v>
      </c>
      <c r="T23" s="55"/>
      <c r="U23" s="35"/>
      <c r="V23" s="44"/>
      <c r="W23" s="44"/>
      <c r="X23" s="44"/>
      <c r="Y23" s="44"/>
      <c r="Z23" s="44"/>
      <c r="AA23" s="44"/>
      <c r="AB23" s="44"/>
      <c r="AC23" s="44"/>
    </row>
    <row r="24" spans="1:29" x14ac:dyDescent="0.25">
      <c r="A24" s="35"/>
      <c r="B24" s="55"/>
      <c r="C24" s="37">
        <v>9</v>
      </c>
      <c r="D24" s="39" t="str">
        <f>'DATA SISWA'!F18</f>
        <v>Daffa Arya Arrozaq</v>
      </c>
      <c r="E24" s="332">
        <v>78</v>
      </c>
      <c r="F24" s="332">
        <v>78</v>
      </c>
      <c r="G24" s="63"/>
      <c r="H24" s="63"/>
      <c r="I24" s="63"/>
      <c r="J24" s="63"/>
      <c r="K24" s="63"/>
      <c r="L24" s="63"/>
      <c r="M24" s="63"/>
      <c r="N24" s="63"/>
      <c r="O24" s="64">
        <v>82</v>
      </c>
      <c r="P24" s="64"/>
      <c r="Q24" s="64"/>
      <c r="R24" s="64" t="str">
        <f t="shared" si="0"/>
        <v>-</v>
      </c>
      <c r="S24" s="37">
        <f t="shared" si="1"/>
        <v>82</v>
      </c>
      <c r="T24" s="55"/>
      <c r="U24" s="35"/>
      <c r="V24" s="44"/>
      <c r="W24" s="44"/>
      <c r="X24" s="44"/>
      <c r="Y24" s="44"/>
      <c r="Z24" s="44"/>
      <c r="AA24" s="44"/>
      <c r="AB24" s="44"/>
      <c r="AC24" s="44"/>
    </row>
    <row r="25" spans="1:29" x14ac:dyDescent="0.25">
      <c r="A25" s="35"/>
      <c r="B25" s="55"/>
      <c r="C25" s="37">
        <v>10</v>
      </c>
      <c r="D25" s="39" t="str">
        <f>'DATA SISWA'!F19</f>
        <v>Giovanni</v>
      </c>
      <c r="E25" s="332">
        <v>88.75</v>
      </c>
      <c r="F25" s="332">
        <v>90</v>
      </c>
      <c r="G25" s="63"/>
      <c r="H25" s="63"/>
      <c r="I25" s="63"/>
      <c r="J25" s="63"/>
      <c r="K25" s="63"/>
      <c r="L25" s="63"/>
      <c r="M25" s="63"/>
      <c r="N25" s="63"/>
      <c r="O25" s="64">
        <v>98</v>
      </c>
      <c r="P25" s="64"/>
      <c r="Q25" s="64"/>
      <c r="R25" s="64" t="str">
        <f t="shared" si="0"/>
        <v>-</v>
      </c>
      <c r="S25" s="37">
        <f t="shared" si="1"/>
        <v>98</v>
      </c>
      <c r="T25" s="55"/>
      <c r="U25" s="35"/>
      <c r="V25" s="44"/>
      <c r="W25" s="44"/>
      <c r="X25" s="44"/>
      <c r="Y25" s="44"/>
      <c r="Z25" s="44"/>
      <c r="AA25" s="44"/>
      <c r="AB25" s="44"/>
      <c r="AC25" s="44"/>
    </row>
    <row r="26" spans="1:29" x14ac:dyDescent="0.25">
      <c r="A26" s="35"/>
      <c r="B26" s="55"/>
      <c r="C26" s="37">
        <v>11</v>
      </c>
      <c r="D26" s="39" t="str">
        <f>'DATA SISWA'!F20</f>
        <v>Hafny Nindytia. F</v>
      </c>
      <c r="E26" s="332">
        <v>86.25</v>
      </c>
      <c r="F26" s="332">
        <v>87.25</v>
      </c>
      <c r="G26" s="63"/>
      <c r="H26" s="63"/>
      <c r="I26" s="63"/>
      <c r="J26" s="63"/>
      <c r="K26" s="63"/>
      <c r="L26" s="63"/>
      <c r="M26" s="63"/>
      <c r="N26" s="63"/>
      <c r="O26" s="64">
        <v>92</v>
      </c>
      <c r="P26" s="64"/>
      <c r="Q26" s="64"/>
      <c r="R26" s="64" t="str">
        <f t="shared" si="0"/>
        <v>-</v>
      </c>
      <c r="S26" s="37">
        <f t="shared" si="1"/>
        <v>92</v>
      </c>
      <c r="T26" s="55"/>
      <c r="U26" s="35"/>
      <c r="V26" s="44"/>
      <c r="W26" s="44"/>
      <c r="X26" s="44"/>
      <c r="Y26" s="44"/>
      <c r="Z26" s="44"/>
      <c r="AA26" s="44"/>
      <c r="AB26" s="44"/>
      <c r="AC26" s="44"/>
    </row>
    <row r="27" spans="1:29" x14ac:dyDescent="0.25">
      <c r="A27" s="35"/>
      <c r="B27" s="55"/>
      <c r="C27" s="37">
        <v>12</v>
      </c>
      <c r="D27" s="39" t="str">
        <f>'DATA SISWA'!F21</f>
        <v>Ilham Apriyan Saputra</v>
      </c>
      <c r="E27" s="332">
        <v>85.25</v>
      </c>
      <c r="F27" s="332">
        <v>78.5</v>
      </c>
      <c r="G27" s="63"/>
      <c r="H27" s="63"/>
      <c r="I27" s="63"/>
      <c r="J27" s="63"/>
      <c r="K27" s="63"/>
      <c r="L27" s="63"/>
      <c r="M27" s="63"/>
      <c r="N27" s="63"/>
      <c r="O27" s="64">
        <v>80</v>
      </c>
      <c r="P27" s="64"/>
      <c r="Q27" s="64"/>
      <c r="R27" s="64" t="str">
        <f t="shared" si="0"/>
        <v>-</v>
      </c>
      <c r="S27" s="37">
        <f t="shared" si="1"/>
        <v>80</v>
      </c>
      <c r="T27" s="55"/>
      <c r="U27" s="35"/>
      <c r="V27" s="44"/>
      <c r="W27" s="44"/>
      <c r="X27" s="44"/>
      <c r="Y27" s="44"/>
      <c r="Z27" s="44"/>
      <c r="AA27" s="44"/>
      <c r="AB27" s="44"/>
      <c r="AC27" s="44"/>
    </row>
    <row r="28" spans="1:29" x14ac:dyDescent="0.25">
      <c r="A28" s="35"/>
      <c r="B28" s="55"/>
      <c r="C28" s="37">
        <v>13</v>
      </c>
      <c r="D28" s="39" t="str">
        <f>'DATA SISWA'!F22</f>
        <v>M. Aryo Galuh</v>
      </c>
      <c r="E28" s="332">
        <v>78</v>
      </c>
      <c r="F28" s="332">
        <v>82.75</v>
      </c>
      <c r="G28" s="63"/>
      <c r="H28" s="63"/>
      <c r="I28" s="63"/>
      <c r="J28" s="63"/>
      <c r="K28" s="63"/>
      <c r="L28" s="63"/>
      <c r="M28" s="63"/>
      <c r="N28" s="63"/>
      <c r="O28" s="64">
        <v>85</v>
      </c>
      <c r="P28" s="64"/>
      <c r="Q28" s="64"/>
      <c r="R28" s="64" t="str">
        <f t="shared" si="0"/>
        <v>-</v>
      </c>
      <c r="S28" s="37">
        <f t="shared" si="1"/>
        <v>85</v>
      </c>
      <c r="T28" s="55"/>
      <c r="U28" s="35"/>
      <c r="V28" s="44"/>
      <c r="W28" s="44"/>
      <c r="X28" s="44"/>
      <c r="Y28" s="44"/>
      <c r="Z28" s="44"/>
      <c r="AA28" s="44"/>
      <c r="AB28" s="44"/>
      <c r="AC28" s="44"/>
    </row>
    <row r="29" spans="1:29" x14ac:dyDescent="0.25">
      <c r="A29" s="35"/>
      <c r="B29" s="55"/>
      <c r="C29" s="37">
        <v>14</v>
      </c>
      <c r="D29" s="39" t="str">
        <f>'DATA SISWA'!F23</f>
        <v>M. Facri Salim</v>
      </c>
      <c r="E29" s="332">
        <v>84</v>
      </c>
      <c r="F29" s="332">
        <v>91.25</v>
      </c>
      <c r="G29" s="63"/>
      <c r="H29" s="63"/>
      <c r="I29" s="63"/>
      <c r="J29" s="63"/>
      <c r="K29" s="63"/>
      <c r="L29" s="63"/>
      <c r="M29" s="63"/>
      <c r="N29" s="63"/>
      <c r="O29" s="64">
        <v>90</v>
      </c>
      <c r="P29" s="64"/>
      <c r="Q29" s="64"/>
      <c r="R29" s="64" t="str">
        <f t="shared" si="0"/>
        <v>-</v>
      </c>
      <c r="S29" s="37">
        <f t="shared" si="1"/>
        <v>90</v>
      </c>
      <c r="T29" s="55"/>
      <c r="U29" s="35"/>
      <c r="V29" s="44"/>
      <c r="W29" s="44"/>
      <c r="X29" s="44"/>
      <c r="Y29" s="44"/>
      <c r="Z29" s="44"/>
      <c r="AA29" s="44"/>
      <c r="AB29" s="44"/>
      <c r="AC29" s="44"/>
    </row>
    <row r="30" spans="1:29" x14ac:dyDescent="0.25">
      <c r="A30" s="35"/>
      <c r="B30" s="55"/>
      <c r="C30" s="37">
        <v>15</v>
      </c>
      <c r="D30" s="39" t="str">
        <f>'DATA SISWA'!F24</f>
        <v>Ghaitsya Ataya Haura Riedy</v>
      </c>
      <c r="E30" s="332">
        <v>89.25</v>
      </c>
      <c r="F30" s="332">
        <v>92.5</v>
      </c>
      <c r="G30" s="63"/>
      <c r="H30" s="63"/>
      <c r="I30" s="63"/>
      <c r="J30" s="63"/>
      <c r="K30" s="63"/>
      <c r="L30" s="63"/>
      <c r="M30" s="63"/>
      <c r="N30" s="63"/>
      <c r="O30" s="64">
        <v>92</v>
      </c>
      <c r="P30" s="64"/>
      <c r="Q30" s="64"/>
      <c r="R30" s="64" t="str">
        <f t="shared" si="0"/>
        <v>-</v>
      </c>
      <c r="S30" s="37">
        <f t="shared" si="1"/>
        <v>92</v>
      </c>
      <c r="T30" s="55"/>
      <c r="U30" s="35"/>
      <c r="V30" s="44"/>
      <c r="W30" s="44"/>
      <c r="X30" s="44"/>
      <c r="Y30" s="44"/>
      <c r="Z30" s="44"/>
      <c r="AA30" s="44"/>
      <c r="AB30" s="44"/>
      <c r="AC30" s="44"/>
    </row>
    <row r="31" spans="1:29" x14ac:dyDescent="0.25">
      <c r="A31" s="35"/>
      <c r="B31" s="55"/>
      <c r="C31" s="37">
        <v>16</v>
      </c>
      <c r="D31" s="39" t="str">
        <f>'DATA SISWA'!F25</f>
        <v>Muhammad Hamdani. D</v>
      </c>
      <c r="E31" s="332">
        <v>89.25</v>
      </c>
      <c r="F31" s="332">
        <v>85.5</v>
      </c>
      <c r="G31" s="63"/>
      <c r="H31" s="63"/>
      <c r="I31" s="63"/>
      <c r="J31" s="63"/>
      <c r="K31" s="63"/>
      <c r="L31" s="63"/>
      <c r="M31" s="63"/>
      <c r="N31" s="63"/>
      <c r="O31" s="64">
        <v>92</v>
      </c>
      <c r="P31" s="64"/>
      <c r="Q31" s="64"/>
      <c r="R31" s="64" t="str">
        <f t="shared" si="0"/>
        <v>-</v>
      </c>
      <c r="S31" s="37">
        <f t="shared" si="1"/>
        <v>92</v>
      </c>
      <c r="T31" s="55"/>
      <c r="U31" s="35"/>
      <c r="V31" s="44"/>
      <c r="W31" s="44"/>
      <c r="X31" s="44"/>
      <c r="Y31" s="44"/>
      <c r="Z31" s="44"/>
      <c r="AA31" s="44"/>
      <c r="AB31" s="44"/>
      <c r="AC31" s="44"/>
    </row>
    <row r="32" spans="1:29" x14ac:dyDescent="0.25">
      <c r="A32" s="35"/>
      <c r="B32" s="55"/>
      <c r="C32" s="37">
        <v>17</v>
      </c>
      <c r="D32" s="39" t="str">
        <f>'DATA SISWA'!F26</f>
        <v>Muhammad Rasyid</v>
      </c>
      <c r="E32" s="332">
        <v>90</v>
      </c>
      <c r="F32" s="332">
        <v>88.5</v>
      </c>
      <c r="G32" s="63"/>
      <c r="H32" s="63"/>
      <c r="I32" s="63"/>
      <c r="J32" s="63"/>
      <c r="K32" s="63"/>
      <c r="L32" s="63"/>
      <c r="M32" s="63"/>
      <c r="N32" s="63"/>
      <c r="O32" s="64">
        <v>92</v>
      </c>
      <c r="P32" s="64"/>
      <c r="Q32" s="64"/>
      <c r="R32" s="64" t="str">
        <f t="shared" si="0"/>
        <v>-</v>
      </c>
      <c r="S32" s="37">
        <f t="shared" si="1"/>
        <v>92</v>
      </c>
      <c r="T32" s="55"/>
      <c r="U32" s="35"/>
      <c r="V32" s="44"/>
      <c r="W32" s="44"/>
      <c r="X32" s="44"/>
      <c r="Y32" s="44"/>
      <c r="Z32" s="44"/>
      <c r="AA32" s="44"/>
      <c r="AB32" s="44"/>
      <c r="AC32" s="44"/>
    </row>
    <row r="33" spans="1:29" x14ac:dyDescent="0.25">
      <c r="A33" s="35"/>
      <c r="B33" s="55"/>
      <c r="C33" s="37">
        <v>18</v>
      </c>
      <c r="D33" s="39" t="str">
        <f>'DATA SISWA'!F27</f>
        <v>Raja Arhavis Moralis Akbar</v>
      </c>
      <c r="E33" s="332">
        <v>78</v>
      </c>
      <c r="F33" s="332">
        <v>78.5</v>
      </c>
      <c r="G33" s="63"/>
      <c r="H33" s="63"/>
      <c r="I33" s="63"/>
      <c r="J33" s="63"/>
      <c r="K33" s="63"/>
      <c r="L33" s="63"/>
      <c r="M33" s="63"/>
      <c r="N33" s="63"/>
      <c r="O33" s="64">
        <v>90</v>
      </c>
      <c r="P33" s="64"/>
      <c r="Q33" s="64"/>
      <c r="R33" s="64" t="str">
        <f t="shared" si="0"/>
        <v>-</v>
      </c>
      <c r="S33" s="37">
        <f t="shared" si="1"/>
        <v>90</v>
      </c>
      <c r="T33" s="55"/>
      <c r="U33" s="35"/>
      <c r="V33" s="44"/>
      <c r="W33" s="44"/>
      <c r="X33" s="44"/>
      <c r="Y33" s="44"/>
      <c r="Z33" s="44"/>
      <c r="AA33" s="44"/>
      <c r="AB33" s="44"/>
      <c r="AC33" s="44"/>
    </row>
    <row r="34" spans="1:29" x14ac:dyDescent="0.25">
      <c r="A34" s="35"/>
      <c r="B34" s="55"/>
      <c r="C34" s="37">
        <v>19</v>
      </c>
      <c r="D34" s="39" t="str">
        <f>'DATA SISWA'!F28</f>
        <v>Revan Aljisri</v>
      </c>
      <c r="E34" s="332">
        <v>82.5</v>
      </c>
      <c r="F34" s="332">
        <v>79.75</v>
      </c>
      <c r="G34" s="63"/>
      <c r="H34" s="63"/>
      <c r="I34" s="63"/>
      <c r="J34" s="63"/>
      <c r="K34" s="63"/>
      <c r="L34" s="63"/>
      <c r="M34" s="63"/>
      <c r="N34" s="63"/>
      <c r="O34" s="64">
        <v>90</v>
      </c>
      <c r="P34" s="64"/>
      <c r="Q34" s="64"/>
      <c r="R34" s="64" t="str">
        <f t="shared" si="0"/>
        <v>-</v>
      </c>
      <c r="S34" s="37">
        <f t="shared" si="1"/>
        <v>90</v>
      </c>
      <c r="T34" s="55"/>
      <c r="U34" s="35"/>
      <c r="V34" s="44"/>
      <c r="W34" s="44"/>
      <c r="X34" s="44"/>
      <c r="Y34" s="44"/>
      <c r="Z34" s="44"/>
      <c r="AA34" s="44"/>
      <c r="AB34" s="44"/>
      <c r="AC34" s="44"/>
    </row>
    <row r="35" spans="1:29" x14ac:dyDescent="0.25">
      <c r="A35" s="35"/>
      <c r="B35" s="55"/>
      <c r="C35" s="37">
        <v>20</v>
      </c>
      <c r="D35" s="39" t="str">
        <f>'DATA SISWA'!F29</f>
        <v>Shakira Ramadhani</v>
      </c>
      <c r="E35" s="332">
        <v>83.5</v>
      </c>
      <c r="F35" s="332">
        <v>91.25</v>
      </c>
      <c r="G35" s="63"/>
      <c r="H35" s="63"/>
      <c r="I35" s="63"/>
      <c r="J35" s="63"/>
      <c r="K35" s="63"/>
      <c r="L35" s="63"/>
      <c r="M35" s="63"/>
      <c r="N35" s="63"/>
      <c r="O35" s="64">
        <v>80</v>
      </c>
      <c r="P35" s="64"/>
      <c r="Q35" s="64"/>
      <c r="R35" s="64" t="str">
        <f t="shared" si="0"/>
        <v>-</v>
      </c>
      <c r="S35" s="37">
        <f t="shared" si="1"/>
        <v>80</v>
      </c>
      <c r="T35" s="55"/>
      <c r="U35" s="35"/>
      <c r="V35" s="44"/>
      <c r="W35" s="44"/>
      <c r="X35" s="44"/>
      <c r="Y35" s="44"/>
      <c r="Z35" s="44"/>
      <c r="AA35" s="44"/>
      <c r="AB35" s="44"/>
      <c r="AC35" s="44"/>
    </row>
    <row r="36" spans="1:29" x14ac:dyDescent="0.25">
      <c r="A36" s="35"/>
      <c r="B36" s="55"/>
      <c r="C36" s="37">
        <v>21</v>
      </c>
      <c r="D36" s="39" t="str">
        <f>'DATA SISWA'!F30</f>
        <v>Zafif Al Syathir</v>
      </c>
      <c r="E36" s="332">
        <v>90</v>
      </c>
      <c r="F36" s="332">
        <v>83.25</v>
      </c>
      <c r="G36" s="63"/>
      <c r="H36" s="63"/>
      <c r="I36" s="63"/>
      <c r="J36" s="63"/>
      <c r="K36" s="63"/>
      <c r="L36" s="63"/>
      <c r="M36" s="63"/>
      <c r="N36" s="63"/>
      <c r="O36" s="64"/>
      <c r="P36" s="64"/>
      <c r="Q36" s="64"/>
      <c r="R36" s="64" t="str">
        <f t="shared" si="0"/>
        <v>-</v>
      </c>
      <c r="S36" s="37"/>
      <c r="T36" s="55"/>
      <c r="U36" s="35"/>
      <c r="V36" s="44"/>
      <c r="W36" s="44"/>
      <c r="X36" s="44"/>
      <c r="Y36" s="44"/>
      <c r="Z36" s="44"/>
      <c r="AA36" s="44"/>
      <c r="AB36" s="44"/>
      <c r="AC36" s="44"/>
    </row>
    <row r="37" spans="1:29" x14ac:dyDescent="0.25">
      <c r="A37" s="35"/>
      <c r="B37" s="55"/>
      <c r="C37" s="55"/>
      <c r="D37" s="55"/>
      <c r="E37" s="56"/>
      <c r="F37" s="56"/>
      <c r="G37" s="56"/>
      <c r="H37" s="56"/>
      <c r="I37" s="56"/>
      <c r="J37" s="56"/>
      <c r="K37" s="56"/>
      <c r="L37" s="56"/>
      <c r="M37" s="56"/>
      <c r="N37" s="56"/>
      <c r="O37" s="55"/>
      <c r="P37" s="57"/>
      <c r="Q37" s="57"/>
      <c r="R37" s="55"/>
      <c r="S37" s="55"/>
      <c r="T37" s="55"/>
      <c r="U37" s="35"/>
      <c r="V37" s="44"/>
      <c r="W37" s="44"/>
      <c r="X37" s="44"/>
      <c r="Y37" s="44"/>
      <c r="Z37" s="44"/>
      <c r="AA37" s="44"/>
      <c r="AB37" s="44"/>
      <c r="AC37" s="44"/>
    </row>
    <row r="38" spans="1:29" x14ac:dyDescent="0.25">
      <c r="A38" s="35"/>
      <c r="B38" s="55"/>
      <c r="C38" s="55"/>
      <c r="D38" s="55"/>
      <c r="E38" s="56"/>
      <c r="F38" s="56"/>
      <c r="G38" s="56"/>
      <c r="H38" s="56"/>
      <c r="I38" s="56"/>
      <c r="J38" s="56"/>
      <c r="K38" s="56"/>
      <c r="L38" s="56"/>
      <c r="M38" s="56"/>
      <c r="N38" s="56"/>
      <c r="O38" s="55"/>
      <c r="P38" s="57"/>
      <c r="Q38" s="57"/>
      <c r="R38" s="55"/>
      <c r="S38" s="55"/>
      <c r="T38" s="55"/>
      <c r="U38" s="35"/>
      <c r="V38" s="44"/>
      <c r="W38" s="44"/>
      <c r="X38" s="44"/>
      <c r="Y38" s="44"/>
      <c r="Z38" s="44"/>
      <c r="AA38" s="44"/>
      <c r="AB38" s="44"/>
      <c r="AC38" s="44"/>
    </row>
    <row r="39" spans="1:29" x14ac:dyDescent="0.25">
      <c r="A39" s="35"/>
      <c r="B39" s="55"/>
      <c r="C39" s="55"/>
      <c r="D39" s="55"/>
      <c r="E39" s="56"/>
      <c r="F39" s="56"/>
      <c r="G39" s="56"/>
      <c r="H39" s="56"/>
      <c r="I39" s="56"/>
      <c r="J39" s="56"/>
      <c r="K39" s="56"/>
      <c r="L39" s="56"/>
      <c r="M39" s="56"/>
      <c r="N39" s="56"/>
      <c r="O39" s="55"/>
      <c r="P39" s="57"/>
      <c r="Q39" s="57"/>
      <c r="R39" s="55"/>
      <c r="S39" s="55"/>
      <c r="T39" s="55"/>
      <c r="U39" s="35"/>
      <c r="V39" s="44"/>
      <c r="W39" s="44"/>
      <c r="X39" s="44"/>
      <c r="Y39" s="44"/>
      <c r="Z39" s="44"/>
      <c r="AA39" s="44"/>
      <c r="AB39" s="44"/>
      <c r="AC39" s="44"/>
    </row>
    <row r="40" spans="1:29" x14ac:dyDescent="0.25">
      <c r="A40" s="35"/>
      <c r="B40" s="55"/>
      <c r="C40" s="55"/>
      <c r="D40" s="55"/>
      <c r="E40" s="56"/>
      <c r="F40" s="56"/>
      <c r="G40" s="56"/>
      <c r="H40" s="56"/>
      <c r="I40" s="56"/>
      <c r="J40" s="56"/>
      <c r="K40" s="56"/>
      <c r="L40" s="56"/>
      <c r="M40" s="56"/>
      <c r="N40" s="56"/>
      <c r="O40" s="55"/>
      <c r="P40" s="57"/>
      <c r="Q40" s="57"/>
      <c r="R40" s="55"/>
      <c r="S40" s="55"/>
      <c r="T40" s="55"/>
      <c r="U40" s="35"/>
      <c r="V40" s="44"/>
      <c r="W40" s="44"/>
      <c r="X40" s="44"/>
      <c r="Y40" s="44"/>
      <c r="Z40" s="44"/>
      <c r="AA40" s="44"/>
      <c r="AB40" s="44"/>
      <c r="AC40" s="44"/>
    </row>
    <row r="41" spans="1:29" x14ac:dyDescent="0.25">
      <c r="A41" s="35"/>
      <c r="B41" s="55"/>
      <c r="C41" s="55"/>
      <c r="D41" s="55"/>
      <c r="E41" s="56"/>
      <c r="F41" s="56"/>
      <c r="G41" s="56"/>
      <c r="H41" s="56"/>
      <c r="I41" s="56"/>
      <c r="J41" s="56"/>
      <c r="K41" s="56"/>
      <c r="L41" s="56"/>
      <c r="M41" s="56"/>
      <c r="N41" s="56"/>
      <c r="O41" s="55"/>
      <c r="P41" s="57"/>
      <c r="Q41" s="57"/>
      <c r="R41" s="55"/>
      <c r="S41" s="55"/>
      <c r="T41" s="55"/>
      <c r="U41" s="35"/>
      <c r="V41" s="44"/>
      <c r="W41" s="44"/>
      <c r="X41" s="44"/>
      <c r="Y41" s="44"/>
      <c r="Z41" s="44"/>
      <c r="AA41" s="44"/>
      <c r="AB41" s="44"/>
      <c r="AC41" s="44"/>
    </row>
    <row r="42" spans="1:29" x14ac:dyDescent="0.25">
      <c r="A42" s="35"/>
      <c r="B42" s="35"/>
      <c r="C42" s="35"/>
      <c r="D42" s="35"/>
      <c r="E42" s="50"/>
      <c r="F42" s="50"/>
      <c r="G42" s="50"/>
      <c r="H42" s="50"/>
      <c r="I42" s="50"/>
      <c r="J42" s="50"/>
      <c r="K42" s="50"/>
      <c r="L42" s="50"/>
      <c r="M42" s="50"/>
      <c r="N42" s="50"/>
      <c r="O42" s="35"/>
      <c r="P42" s="59"/>
      <c r="Q42" s="59"/>
      <c r="R42" s="35"/>
      <c r="S42" s="35"/>
      <c r="T42" s="35"/>
      <c r="U42" s="35"/>
      <c r="V42" s="44"/>
      <c r="W42" s="44"/>
      <c r="X42" s="44"/>
      <c r="Y42" s="44"/>
      <c r="Z42" s="44"/>
      <c r="AA42" s="44"/>
      <c r="AB42" s="44"/>
      <c r="AC42" s="44"/>
    </row>
    <row r="43" spans="1:29" x14ac:dyDescent="0.25">
      <c r="A43" s="44"/>
      <c r="B43" s="44"/>
      <c r="C43" s="44"/>
      <c r="D43" s="44"/>
      <c r="E43" s="67"/>
      <c r="F43" s="67"/>
      <c r="G43" s="67"/>
      <c r="H43" s="67"/>
      <c r="I43" s="67"/>
      <c r="J43" s="67"/>
      <c r="K43" s="67"/>
      <c r="L43" s="67"/>
      <c r="M43" s="67"/>
      <c r="N43" s="67"/>
      <c r="O43" s="44"/>
      <c r="P43" s="46"/>
      <c r="Q43" s="46"/>
      <c r="R43" s="44"/>
      <c r="S43" s="44"/>
      <c r="T43" s="44"/>
      <c r="U43" s="44"/>
      <c r="V43" s="44"/>
      <c r="W43" s="44"/>
      <c r="X43" s="44"/>
      <c r="Y43" s="44"/>
      <c r="Z43" s="44"/>
      <c r="AA43" s="44"/>
      <c r="AB43" s="44"/>
      <c r="AC43" s="44"/>
    </row>
    <row r="44" spans="1:29" x14ac:dyDescent="0.25">
      <c r="A44" s="44"/>
      <c r="B44" s="44"/>
      <c r="C44" s="44"/>
      <c r="D44" s="44"/>
      <c r="E44" s="67"/>
      <c r="F44" s="67"/>
      <c r="G44" s="67"/>
      <c r="H44" s="67"/>
      <c r="I44" s="67"/>
      <c r="J44" s="67"/>
      <c r="K44" s="67"/>
      <c r="L44" s="67"/>
      <c r="M44" s="67"/>
      <c r="N44" s="67"/>
      <c r="O44" s="44"/>
      <c r="P44" s="46"/>
      <c r="Q44" s="46"/>
      <c r="R44" s="44"/>
      <c r="S44" s="44"/>
      <c r="T44" s="44"/>
      <c r="U44" s="44"/>
      <c r="V44" s="44"/>
      <c r="W44" s="44"/>
      <c r="X44" s="44"/>
      <c r="Y44" s="44"/>
      <c r="Z44" s="44"/>
      <c r="AA44" s="44"/>
      <c r="AB44" s="44"/>
      <c r="AC44" s="44"/>
    </row>
    <row r="45" spans="1:29" x14ac:dyDescent="0.25">
      <c r="A45" s="44"/>
      <c r="B45" s="44"/>
      <c r="C45" s="44"/>
      <c r="D45" s="44"/>
      <c r="E45" s="67"/>
      <c r="F45" s="67"/>
      <c r="G45" s="67"/>
      <c r="H45" s="67"/>
      <c r="I45" s="67"/>
      <c r="J45" s="67"/>
      <c r="K45" s="67"/>
      <c r="L45" s="67"/>
      <c r="M45" s="67"/>
      <c r="N45" s="67"/>
      <c r="O45" s="44"/>
      <c r="P45" s="46"/>
      <c r="Q45" s="46"/>
      <c r="R45" s="44"/>
      <c r="S45" s="44"/>
      <c r="T45" s="44"/>
      <c r="U45" s="44"/>
      <c r="V45" s="44"/>
      <c r="W45" s="44"/>
      <c r="X45" s="44"/>
      <c r="Y45" s="44"/>
      <c r="Z45" s="44"/>
      <c r="AA45" s="44"/>
      <c r="AB45" s="44"/>
      <c r="AC45" s="44"/>
    </row>
    <row r="46" spans="1:29" x14ac:dyDescent="0.25">
      <c r="A46" s="44"/>
      <c r="B46" s="44"/>
      <c r="C46" s="44"/>
      <c r="D46" s="44"/>
      <c r="E46" s="67"/>
      <c r="F46" s="67"/>
      <c r="G46" s="67"/>
      <c r="H46" s="67"/>
      <c r="I46" s="67"/>
      <c r="J46" s="67"/>
      <c r="K46" s="67"/>
      <c r="L46" s="67"/>
      <c r="M46" s="67"/>
      <c r="N46" s="67"/>
      <c r="O46" s="44"/>
      <c r="P46" s="46"/>
      <c r="Q46" s="46"/>
      <c r="R46" s="44"/>
      <c r="S46" s="44"/>
      <c r="T46" s="44"/>
      <c r="U46" s="44"/>
      <c r="V46" s="44"/>
      <c r="W46" s="44"/>
      <c r="X46" s="44"/>
      <c r="Y46" s="44"/>
      <c r="Z46" s="44"/>
      <c r="AA46" s="44"/>
      <c r="AB46" s="44"/>
      <c r="AC46" s="44"/>
    </row>
    <row r="47" spans="1:29" x14ac:dyDescent="0.25">
      <c r="A47" s="44"/>
      <c r="B47" s="44"/>
      <c r="C47" s="44"/>
      <c r="D47" s="44"/>
      <c r="E47" s="67"/>
      <c r="F47" s="67"/>
      <c r="G47" s="67"/>
      <c r="H47" s="67"/>
      <c r="I47" s="67"/>
      <c r="J47" s="67"/>
      <c r="K47" s="67"/>
      <c r="L47" s="67"/>
      <c r="M47" s="67"/>
      <c r="N47" s="67"/>
      <c r="O47" s="44"/>
      <c r="P47" s="46"/>
      <c r="Q47" s="46"/>
      <c r="R47" s="44"/>
      <c r="S47" s="44"/>
      <c r="T47" s="44"/>
      <c r="U47" s="44"/>
      <c r="V47" s="44"/>
      <c r="W47" s="44"/>
      <c r="X47" s="44"/>
      <c r="Y47" s="44"/>
      <c r="Z47" s="44"/>
      <c r="AA47" s="44"/>
      <c r="AB47" s="44"/>
      <c r="AC47" s="44"/>
    </row>
    <row r="48" spans="1:29" x14ac:dyDescent="0.25">
      <c r="A48" s="44"/>
      <c r="B48" s="44"/>
      <c r="C48" s="44"/>
      <c r="D48" s="44"/>
      <c r="E48" s="67"/>
      <c r="F48" s="67"/>
      <c r="G48" s="67"/>
      <c r="H48" s="67"/>
      <c r="I48" s="67"/>
      <c r="J48" s="67"/>
      <c r="K48" s="67"/>
      <c r="L48" s="67"/>
      <c r="M48" s="67"/>
      <c r="N48" s="67"/>
      <c r="O48" s="44"/>
      <c r="P48" s="46"/>
      <c r="Q48" s="46"/>
      <c r="R48" s="44"/>
      <c r="S48" s="44"/>
      <c r="T48" s="44"/>
      <c r="U48" s="44"/>
      <c r="V48" s="44"/>
      <c r="W48" s="44"/>
      <c r="X48" s="44"/>
      <c r="Y48" s="44"/>
      <c r="Z48" s="44"/>
      <c r="AA48" s="44"/>
      <c r="AB48" s="44"/>
      <c r="AC48" s="44"/>
    </row>
    <row r="49" spans="1:29" x14ac:dyDescent="0.25">
      <c r="A49" s="44"/>
      <c r="B49" s="44"/>
      <c r="C49" s="44"/>
      <c r="D49" s="44"/>
      <c r="E49" s="67"/>
      <c r="F49" s="67"/>
      <c r="G49" s="67"/>
      <c r="H49" s="67"/>
      <c r="I49" s="67"/>
      <c r="J49" s="67"/>
      <c r="K49" s="67"/>
      <c r="L49" s="67"/>
      <c r="M49" s="67"/>
      <c r="N49" s="67"/>
      <c r="O49" s="44"/>
      <c r="P49" s="46"/>
      <c r="Q49" s="46"/>
      <c r="R49" s="44"/>
      <c r="S49" s="44"/>
      <c r="T49" s="44"/>
      <c r="U49" s="44"/>
      <c r="V49" s="44"/>
      <c r="W49" s="44"/>
      <c r="X49" s="44"/>
      <c r="Y49" s="44"/>
      <c r="Z49" s="44"/>
      <c r="AA49" s="44"/>
      <c r="AB49" s="44"/>
      <c r="AC49" s="44"/>
    </row>
    <row r="50" spans="1:29" x14ac:dyDescent="0.25">
      <c r="A50" s="44"/>
      <c r="B50" s="44"/>
      <c r="C50" s="44"/>
      <c r="D50" s="44"/>
      <c r="E50" s="67"/>
      <c r="F50" s="67"/>
      <c r="G50" s="67"/>
      <c r="H50" s="67"/>
      <c r="I50" s="67"/>
      <c r="J50" s="67"/>
      <c r="K50" s="67"/>
      <c r="L50" s="67"/>
      <c r="M50" s="67"/>
      <c r="N50" s="67"/>
      <c r="O50" s="44"/>
      <c r="P50" s="46"/>
      <c r="Q50" s="46"/>
      <c r="R50" s="44"/>
      <c r="S50" s="44"/>
      <c r="T50" s="44"/>
      <c r="U50" s="44"/>
      <c r="V50" s="44"/>
      <c r="W50" s="44"/>
      <c r="X50" s="44"/>
      <c r="Y50" s="44"/>
      <c r="Z50" s="44"/>
      <c r="AA50" s="44"/>
      <c r="AB50" s="44"/>
      <c r="AC50" s="44"/>
    </row>
    <row r="51" spans="1:29" x14ac:dyDescent="0.25">
      <c r="A51" s="44"/>
      <c r="B51" s="44"/>
      <c r="C51" s="44"/>
      <c r="D51" s="44"/>
      <c r="E51" s="67"/>
      <c r="F51" s="67"/>
      <c r="G51" s="67"/>
      <c r="H51" s="67"/>
      <c r="I51" s="67"/>
      <c r="J51" s="67"/>
      <c r="K51" s="67"/>
      <c r="L51" s="67"/>
      <c r="M51" s="67"/>
      <c r="N51" s="67"/>
      <c r="O51" s="44"/>
      <c r="P51" s="46"/>
      <c r="Q51" s="46"/>
      <c r="R51" s="44"/>
      <c r="S51" s="44"/>
      <c r="T51" s="44"/>
      <c r="U51" s="44"/>
      <c r="V51" s="44"/>
      <c r="W51" s="44"/>
      <c r="X51" s="44"/>
      <c r="Y51" s="44"/>
      <c r="Z51" s="44"/>
      <c r="AA51" s="44"/>
      <c r="AB51" s="44"/>
      <c r="AC51" s="44"/>
    </row>
    <row r="52" spans="1:29" x14ac:dyDescent="0.25">
      <c r="A52" s="44"/>
      <c r="B52" s="44"/>
      <c r="C52" s="44"/>
      <c r="D52" s="44"/>
      <c r="E52" s="67"/>
      <c r="F52" s="67"/>
      <c r="G52" s="67"/>
      <c r="H52" s="67"/>
      <c r="I52" s="67"/>
      <c r="J52" s="67"/>
      <c r="K52" s="67"/>
      <c r="L52" s="67"/>
      <c r="M52" s="67"/>
      <c r="N52" s="67"/>
      <c r="O52" s="44"/>
      <c r="P52" s="46"/>
      <c r="Q52" s="46"/>
      <c r="R52" s="44"/>
      <c r="S52" s="44"/>
      <c r="T52" s="44"/>
      <c r="U52" s="44"/>
      <c r="V52" s="44"/>
      <c r="W52" s="44"/>
      <c r="X52" s="44"/>
      <c r="Y52" s="44"/>
      <c r="Z52" s="44"/>
      <c r="AA52" s="44"/>
      <c r="AB52" s="44"/>
      <c r="AC52"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9"/>
  <dimension ref="A1:AC52"/>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"&amp;INTRAKURIKULER!D15</f>
        <v>MATA PELAJARAN BAHASA INGGRIS</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7'!D8</f>
        <v>A</v>
      </c>
      <c r="F15" s="62" t="str">
        <f>'LM 7'!D9</f>
        <v>B</v>
      </c>
      <c r="G15" s="62" t="str">
        <f>'LM 7'!D10</f>
        <v>C</v>
      </c>
      <c r="H15" s="62" t="str">
        <f>'LM 7'!D11</f>
        <v>D</v>
      </c>
      <c r="I15" s="62" t="str">
        <f>'LM 7'!D12</f>
        <v>E</v>
      </c>
      <c r="J15" s="62" t="str">
        <f>'LM 7'!D13</f>
        <v>F</v>
      </c>
      <c r="K15" s="62" t="str">
        <f>'LM 7'!D14</f>
        <v>G</v>
      </c>
      <c r="L15" s="62" t="str">
        <f>'LM 7'!D15</f>
        <v>H</v>
      </c>
      <c r="M15" s="62" t="str">
        <f>'LM 7'!D16</f>
        <v>I</v>
      </c>
      <c r="N15" s="62" t="str">
        <f>'LM 7'!D17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36" si="0">IFERROR(AVERAGE(E17:N17),"-")</f>
        <v>-</v>
      </c>
      <c r="P17" s="64"/>
      <c r="Q17" s="64"/>
      <c r="R17" s="64" t="str">
        <f t="shared" ref="R17:R36" si="1">IFERROR(AVERAGE(P17:Q17),"-")</f>
        <v>-</v>
      </c>
      <c r="S17" s="37" t="str">
        <f t="shared" ref="S17:S36"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55"/>
      <c r="D37" s="55"/>
      <c r="E37" s="56"/>
      <c r="F37" s="56"/>
      <c r="G37" s="56"/>
      <c r="H37" s="56"/>
      <c r="I37" s="56"/>
      <c r="J37" s="56"/>
      <c r="K37" s="56"/>
      <c r="L37" s="56"/>
      <c r="M37" s="56"/>
      <c r="N37" s="56"/>
      <c r="O37" s="55"/>
      <c r="P37" s="57"/>
      <c r="Q37" s="57"/>
      <c r="R37" s="55"/>
      <c r="S37" s="55"/>
      <c r="T37" s="55"/>
      <c r="U37" s="35"/>
      <c r="V37" s="44"/>
      <c r="W37" s="44"/>
      <c r="X37" s="44"/>
      <c r="Y37" s="44"/>
      <c r="Z37" s="44"/>
      <c r="AA37" s="44"/>
      <c r="AB37" s="44"/>
      <c r="AC37" s="44"/>
    </row>
    <row r="38" spans="1:29" x14ac:dyDescent="0.25">
      <c r="A38" s="35"/>
      <c r="B38" s="55"/>
      <c r="C38" s="55"/>
      <c r="D38" s="55"/>
      <c r="E38" s="56"/>
      <c r="F38" s="56"/>
      <c r="G38" s="56"/>
      <c r="H38" s="56"/>
      <c r="I38" s="56"/>
      <c r="J38" s="56"/>
      <c r="K38" s="56"/>
      <c r="L38" s="56"/>
      <c r="M38" s="56"/>
      <c r="N38" s="56"/>
      <c r="O38" s="55"/>
      <c r="P38" s="57"/>
      <c r="Q38" s="57"/>
      <c r="R38" s="55"/>
      <c r="S38" s="55"/>
      <c r="T38" s="55"/>
      <c r="U38" s="35"/>
      <c r="V38" s="44"/>
      <c r="W38" s="44"/>
      <c r="X38" s="44"/>
      <c r="Y38" s="44"/>
      <c r="Z38" s="44"/>
      <c r="AA38" s="44"/>
      <c r="AB38" s="44"/>
      <c r="AC38" s="44"/>
    </row>
    <row r="39" spans="1:29" x14ac:dyDescent="0.25">
      <c r="A39" s="35"/>
      <c r="B39" s="55"/>
      <c r="C39" s="55"/>
      <c r="D39" s="55"/>
      <c r="E39" s="56"/>
      <c r="F39" s="56"/>
      <c r="G39" s="56"/>
      <c r="H39" s="56"/>
      <c r="I39" s="56"/>
      <c r="J39" s="56"/>
      <c r="K39" s="56"/>
      <c r="L39" s="56"/>
      <c r="M39" s="56"/>
      <c r="N39" s="56"/>
      <c r="O39" s="55"/>
      <c r="P39" s="57"/>
      <c r="Q39" s="57"/>
      <c r="R39" s="55"/>
      <c r="S39" s="55"/>
      <c r="T39" s="55"/>
      <c r="U39" s="35"/>
      <c r="V39" s="44"/>
      <c r="W39" s="44"/>
      <c r="X39" s="44"/>
      <c r="Y39" s="44"/>
      <c r="Z39" s="44"/>
      <c r="AA39" s="44"/>
      <c r="AB39" s="44"/>
      <c r="AC39" s="44"/>
    </row>
    <row r="40" spans="1:29" x14ac:dyDescent="0.25">
      <c r="A40" s="35"/>
      <c r="B40" s="55"/>
      <c r="C40" s="55"/>
      <c r="D40" s="55"/>
      <c r="E40" s="56"/>
      <c r="F40" s="56"/>
      <c r="G40" s="56"/>
      <c r="H40" s="56"/>
      <c r="I40" s="56"/>
      <c r="J40" s="56"/>
      <c r="K40" s="56"/>
      <c r="L40" s="56"/>
      <c r="M40" s="56"/>
      <c r="N40" s="56"/>
      <c r="O40" s="55"/>
      <c r="P40" s="57"/>
      <c r="Q40" s="57"/>
      <c r="R40" s="55"/>
      <c r="S40" s="55"/>
      <c r="T40" s="55"/>
      <c r="U40" s="35"/>
      <c r="V40" s="44"/>
      <c r="W40" s="44"/>
      <c r="X40" s="44"/>
      <c r="Y40" s="44"/>
      <c r="Z40" s="44"/>
      <c r="AA40" s="44"/>
      <c r="AB40" s="44"/>
      <c r="AC40" s="44"/>
    </row>
    <row r="41" spans="1:29" x14ac:dyDescent="0.25">
      <c r="A41" s="35"/>
      <c r="B41" s="55"/>
      <c r="C41" s="55"/>
      <c r="D41" s="55"/>
      <c r="E41" s="56"/>
      <c r="F41" s="56"/>
      <c r="G41" s="56"/>
      <c r="H41" s="56"/>
      <c r="I41" s="56"/>
      <c r="J41" s="56"/>
      <c r="K41" s="56"/>
      <c r="L41" s="56"/>
      <c r="M41" s="56"/>
      <c r="N41" s="56"/>
      <c r="O41" s="55"/>
      <c r="P41" s="57"/>
      <c r="Q41" s="57"/>
      <c r="R41" s="55"/>
      <c r="S41" s="55"/>
      <c r="T41" s="55"/>
      <c r="U41" s="35"/>
      <c r="V41" s="44"/>
      <c r="W41" s="44"/>
      <c r="X41" s="44"/>
      <c r="Y41" s="44"/>
      <c r="Z41" s="44"/>
      <c r="AA41" s="44"/>
      <c r="AB41" s="44"/>
      <c r="AC41" s="44"/>
    </row>
    <row r="42" spans="1:29" x14ac:dyDescent="0.25">
      <c r="A42" s="35"/>
      <c r="B42" s="35"/>
      <c r="C42" s="35"/>
      <c r="D42" s="35"/>
      <c r="E42" s="50"/>
      <c r="F42" s="50"/>
      <c r="G42" s="50"/>
      <c r="H42" s="50"/>
      <c r="I42" s="50"/>
      <c r="J42" s="50"/>
      <c r="K42" s="50"/>
      <c r="L42" s="50"/>
      <c r="M42" s="50"/>
      <c r="N42" s="50"/>
      <c r="O42" s="35"/>
      <c r="P42" s="59"/>
      <c r="Q42" s="59"/>
      <c r="R42" s="35"/>
      <c r="S42" s="35"/>
      <c r="T42" s="35"/>
      <c r="U42" s="35"/>
      <c r="V42" s="44"/>
      <c r="W42" s="44"/>
      <c r="X42" s="44"/>
      <c r="Y42" s="44"/>
      <c r="Z42" s="44"/>
      <c r="AA42" s="44"/>
      <c r="AB42" s="44"/>
      <c r="AC42" s="44"/>
    </row>
    <row r="43" spans="1:29" x14ac:dyDescent="0.25">
      <c r="A43" s="44"/>
      <c r="B43" s="44"/>
      <c r="C43" s="44"/>
      <c r="D43" s="44"/>
      <c r="E43" s="67"/>
      <c r="F43" s="67"/>
      <c r="G43" s="67"/>
      <c r="H43" s="67"/>
      <c r="I43" s="67"/>
      <c r="J43" s="67"/>
      <c r="K43" s="67"/>
      <c r="L43" s="67"/>
      <c r="M43" s="67"/>
      <c r="N43" s="67"/>
      <c r="O43" s="44"/>
      <c r="P43" s="46"/>
      <c r="Q43" s="46"/>
      <c r="R43" s="44"/>
      <c r="S43" s="44"/>
      <c r="T43" s="44"/>
      <c r="U43" s="44"/>
      <c r="V43" s="44"/>
      <c r="W43" s="44"/>
      <c r="X43" s="44"/>
      <c r="Y43" s="44"/>
      <c r="Z43" s="44"/>
      <c r="AA43" s="44"/>
      <c r="AB43" s="44"/>
      <c r="AC43" s="44"/>
    </row>
    <row r="44" spans="1:29" x14ac:dyDescent="0.25">
      <c r="A44" s="44"/>
      <c r="B44" s="44"/>
      <c r="C44" s="44"/>
      <c r="D44" s="44"/>
      <c r="E44" s="67"/>
      <c r="F44" s="67"/>
      <c r="G44" s="67"/>
      <c r="H44" s="67"/>
      <c r="I44" s="67"/>
      <c r="J44" s="67"/>
      <c r="K44" s="67"/>
      <c r="L44" s="67"/>
      <c r="M44" s="67"/>
      <c r="N44" s="67"/>
      <c r="O44" s="44"/>
      <c r="P44" s="46"/>
      <c r="Q44" s="46"/>
      <c r="R44" s="44"/>
      <c r="S44" s="44"/>
      <c r="T44" s="44"/>
      <c r="U44" s="44"/>
      <c r="V44" s="44"/>
      <c r="W44" s="44"/>
      <c r="X44" s="44"/>
      <c r="Y44" s="44"/>
      <c r="Z44" s="44"/>
      <c r="AA44" s="44"/>
      <c r="AB44" s="44"/>
      <c r="AC44" s="44"/>
    </row>
    <row r="45" spans="1:29" x14ac:dyDescent="0.25">
      <c r="A45" s="44"/>
      <c r="B45" s="44"/>
      <c r="C45" s="44"/>
      <c r="D45" s="44"/>
      <c r="E45" s="67"/>
      <c r="F45" s="67"/>
      <c r="G45" s="67"/>
      <c r="H45" s="67"/>
      <c r="I45" s="67"/>
      <c r="J45" s="67"/>
      <c r="K45" s="67"/>
      <c r="L45" s="67"/>
      <c r="M45" s="67"/>
      <c r="N45" s="67"/>
      <c r="O45" s="44"/>
      <c r="P45" s="46"/>
      <c r="Q45" s="46"/>
      <c r="R45" s="44"/>
      <c r="S45" s="44"/>
      <c r="T45" s="44"/>
      <c r="U45" s="44"/>
      <c r="V45" s="44"/>
      <c r="W45" s="44"/>
      <c r="X45" s="44"/>
      <c r="Y45" s="44"/>
      <c r="Z45" s="44"/>
      <c r="AA45" s="44"/>
      <c r="AB45" s="44"/>
      <c r="AC45" s="44"/>
    </row>
    <row r="46" spans="1:29" x14ac:dyDescent="0.25">
      <c r="A46" s="44"/>
      <c r="B46" s="44"/>
      <c r="C46" s="44"/>
      <c r="D46" s="44"/>
      <c r="E46" s="67"/>
      <c r="F46" s="67"/>
      <c r="G46" s="67"/>
      <c r="H46" s="67"/>
      <c r="I46" s="67"/>
      <c r="J46" s="67"/>
      <c r="K46" s="67"/>
      <c r="L46" s="67"/>
      <c r="M46" s="67"/>
      <c r="N46" s="67"/>
      <c r="O46" s="44"/>
      <c r="P46" s="46"/>
      <c r="Q46" s="46"/>
      <c r="R46" s="44"/>
      <c r="S46" s="44"/>
      <c r="T46" s="44"/>
      <c r="U46" s="44"/>
      <c r="V46" s="44"/>
      <c r="W46" s="44"/>
      <c r="X46" s="44"/>
      <c r="Y46" s="44"/>
      <c r="Z46" s="44"/>
      <c r="AA46" s="44"/>
      <c r="AB46" s="44"/>
      <c r="AC46" s="44"/>
    </row>
    <row r="47" spans="1:29" x14ac:dyDescent="0.25">
      <c r="A47" s="44"/>
      <c r="B47" s="44"/>
      <c r="C47" s="44"/>
      <c r="D47" s="44"/>
      <c r="E47" s="67"/>
      <c r="F47" s="67"/>
      <c r="G47" s="67"/>
      <c r="H47" s="67"/>
      <c r="I47" s="67"/>
      <c r="J47" s="67"/>
      <c r="K47" s="67"/>
      <c r="L47" s="67"/>
      <c r="M47" s="67"/>
      <c r="N47" s="67"/>
      <c r="O47" s="44"/>
      <c r="P47" s="46"/>
      <c r="Q47" s="46"/>
      <c r="R47" s="44"/>
      <c r="S47" s="44"/>
      <c r="T47" s="44"/>
      <c r="U47" s="44"/>
      <c r="V47" s="44"/>
      <c r="W47" s="44"/>
      <c r="X47" s="44"/>
      <c r="Y47" s="44"/>
      <c r="Z47" s="44"/>
      <c r="AA47" s="44"/>
      <c r="AB47" s="44"/>
      <c r="AC47" s="44"/>
    </row>
    <row r="48" spans="1:29" x14ac:dyDescent="0.25">
      <c r="A48" s="44"/>
      <c r="B48" s="44"/>
      <c r="C48" s="44"/>
      <c r="D48" s="44"/>
      <c r="E48" s="67"/>
      <c r="F48" s="67"/>
      <c r="G48" s="67"/>
      <c r="H48" s="67"/>
      <c r="I48" s="67"/>
      <c r="J48" s="67"/>
      <c r="K48" s="67"/>
      <c r="L48" s="67"/>
      <c r="M48" s="67"/>
      <c r="N48" s="67"/>
      <c r="O48" s="44"/>
      <c r="P48" s="46"/>
      <c r="Q48" s="46"/>
      <c r="R48" s="44"/>
      <c r="S48" s="44"/>
      <c r="T48" s="44"/>
      <c r="U48" s="44"/>
      <c r="V48" s="44"/>
      <c r="W48" s="44"/>
      <c r="X48" s="44"/>
      <c r="Y48" s="44"/>
      <c r="Z48" s="44"/>
      <c r="AA48" s="44"/>
      <c r="AB48" s="44"/>
      <c r="AC48" s="44"/>
    </row>
    <row r="49" spans="1:29" x14ac:dyDescent="0.25">
      <c r="A49" s="44"/>
      <c r="B49" s="44"/>
      <c r="C49" s="44"/>
      <c r="D49" s="44"/>
      <c r="E49" s="67"/>
      <c r="F49" s="67"/>
      <c r="G49" s="67"/>
      <c r="H49" s="67"/>
      <c r="I49" s="67"/>
      <c r="J49" s="67"/>
      <c r="K49" s="67"/>
      <c r="L49" s="67"/>
      <c r="M49" s="67"/>
      <c r="N49" s="67"/>
      <c r="O49" s="44"/>
      <c r="P49" s="46"/>
      <c r="Q49" s="46"/>
      <c r="R49" s="44"/>
      <c r="S49" s="44"/>
      <c r="T49" s="44"/>
      <c r="U49" s="44"/>
      <c r="V49" s="44"/>
      <c r="W49" s="44"/>
      <c r="X49" s="44"/>
      <c r="Y49" s="44"/>
      <c r="Z49" s="44"/>
      <c r="AA49" s="44"/>
      <c r="AB49" s="44"/>
      <c r="AC49" s="44"/>
    </row>
    <row r="50" spans="1:29" x14ac:dyDescent="0.25">
      <c r="A50" s="44"/>
      <c r="B50" s="44"/>
      <c r="C50" s="44"/>
      <c r="D50" s="44"/>
      <c r="E50" s="67"/>
      <c r="F50" s="67"/>
      <c r="G50" s="67"/>
      <c r="H50" s="67"/>
      <c r="I50" s="67"/>
      <c r="J50" s="67"/>
      <c r="K50" s="67"/>
      <c r="L50" s="67"/>
      <c r="M50" s="67"/>
      <c r="N50" s="67"/>
      <c r="O50" s="44"/>
      <c r="P50" s="46"/>
      <c r="Q50" s="46"/>
      <c r="R50" s="44"/>
      <c r="S50" s="44"/>
      <c r="T50" s="44"/>
      <c r="U50" s="44"/>
      <c r="V50" s="44"/>
      <c r="W50" s="44"/>
      <c r="X50" s="44"/>
      <c r="Y50" s="44"/>
      <c r="Z50" s="44"/>
      <c r="AA50" s="44"/>
      <c r="AB50" s="44"/>
      <c r="AC50" s="44"/>
    </row>
    <row r="51" spans="1:29" x14ac:dyDescent="0.25">
      <c r="A51" s="44"/>
      <c r="B51" s="44"/>
      <c r="C51" s="44"/>
      <c r="D51" s="44"/>
      <c r="E51" s="67"/>
      <c r="F51" s="67"/>
      <c r="G51" s="67"/>
      <c r="H51" s="67"/>
      <c r="I51" s="67"/>
      <c r="J51" s="67"/>
      <c r="K51" s="67"/>
      <c r="L51" s="67"/>
      <c r="M51" s="67"/>
      <c r="N51" s="67"/>
      <c r="O51" s="44"/>
      <c r="P51" s="46"/>
      <c r="Q51" s="46"/>
      <c r="R51" s="44"/>
      <c r="S51" s="44"/>
      <c r="T51" s="44"/>
      <c r="U51" s="44"/>
      <c r="V51" s="44"/>
      <c r="W51" s="44"/>
      <c r="X51" s="44"/>
      <c r="Y51" s="44"/>
      <c r="Z51" s="44"/>
      <c r="AA51" s="44"/>
      <c r="AB51" s="44"/>
      <c r="AC51" s="44"/>
    </row>
    <row r="52" spans="1:29" x14ac:dyDescent="0.25">
      <c r="A52" s="44"/>
      <c r="B52" s="44"/>
      <c r="C52" s="44"/>
      <c r="D52" s="44"/>
      <c r="E52" s="67"/>
      <c r="F52" s="67"/>
      <c r="G52" s="67"/>
      <c r="H52" s="67"/>
      <c r="I52" s="67"/>
      <c r="J52" s="67"/>
      <c r="K52" s="67"/>
      <c r="L52" s="67"/>
      <c r="M52" s="67"/>
      <c r="N52" s="67"/>
      <c r="O52" s="44"/>
      <c r="P52" s="46"/>
      <c r="Q52" s="46"/>
      <c r="R52" s="44"/>
      <c r="S52" s="44"/>
      <c r="T52" s="44"/>
      <c r="U52" s="44"/>
      <c r="V52" s="44"/>
      <c r="W52" s="44"/>
      <c r="X52" s="44"/>
      <c r="Y52" s="44"/>
      <c r="Z52" s="44"/>
      <c r="AA52" s="44"/>
      <c r="AB52" s="44"/>
      <c r="AC52"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60"/>
  <dimension ref="A1:AC52"/>
  <sheetViews>
    <sheetView workbookViewId="0">
      <selection activeCell="I18" sqref="I18"/>
    </sheetView>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"&amp;INTRAKURIKULER!D16</f>
        <v>MATA PELAJARAN PJOK</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8'!D8</f>
        <v xml:space="preserve">Permainan Sepak Bola </v>
      </c>
      <c r="F15" s="62" t="str">
        <f>'LM 8'!D9</f>
        <v>Permainan Bola Voli</v>
      </c>
      <c r="G15" s="62" t="str">
        <f>'LM 8'!D10</f>
        <v>Beladiri Taekwondi</v>
      </c>
      <c r="H15" s="62" t="str">
        <f>'LM 8'!D11</f>
        <v>Aktivitas Senam Lantai</v>
      </c>
      <c r="I15" s="62" t="str">
        <f>'LM 8'!D12</f>
        <v>E</v>
      </c>
      <c r="J15" s="62" t="str">
        <f>'LM 8'!D13</f>
        <v>F</v>
      </c>
      <c r="K15" s="62" t="str">
        <f>'LM 8'!D14</f>
        <v>G</v>
      </c>
      <c r="L15" s="62" t="str">
        <f>'LM 8'!D15</f>
        <v>H</v>
      </c>
      <c r="M15" s="62" t="str">
        <f>'LM 8'!D16</f>
        <v>I</v>
      </c>
      <c r="N15" s="62" t="str">
        <f>'LM 8'!D17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332">
        <v>90</v>
      </c>
      <c r="F16" s="332">
        <v>87</v>
      </c>
      <c r="G16" s="332">
        <v>87</v>
      </c>
      <c r="H16" s="332">
        <v>87</v>
      </c>
      <c r="I16" s="63"/>
      <c r="J16" s="63"/>
      <c r="K16" s="63"/>
      <c r="L16" s="63"/>
      <c r="M16" s="63"/>
      <c r="N16" s="63"/>
      <c r="O16" s="64">
        <f>IFERROR(AVERAGE(E16:N16),"-")</f>
        <v>87.75</v>
      </c>
      <c r="P16" s="64"/>
      <c r="Q16" s="64"/>
      <c r="R16" s="64" t="str">
        <f>IFERROR(AVERAGE(P16:Q16),"-")</f>
        <v>-</v>
      </c>
      <c r="S16" s="37">
        <f>IFERROR(AVERAGE(O16,R16),"-")</f>
        <v>87.75</v>
      </c>
      <c r="T16" s="55"/>
      <c r="U16" s="35"/>
      <c r="V16" s="44"/>
      <c r="W16" s="44"/>
      <c r="X16" s="44"/>
      <c r="Y16" s="44"/>
      <c r="Z16" s="44"/>
      <c r="AA16" s="44"/>
      <c r="AB16" s="44"/>
      <c r="AC16" s="44"/>
    </row>
    <row r="17" spans="1:29" x14ac:dyDescent="0.25">
      <c r="A17" s="35"/>
      <c r="B17" s="55"/>
      <c r="C17" s="37">
        <v>2</v>
      </c>
      <c r="D17" s="39" t="str">
        <f>'DATA SISWA'!F11</f>
        <v>Abil Juandika</v>
      </c>
      <c r="E17" s="332">
        <v>92</v>
      </c>
      <c r="F17" s="332">
        <v>88</v>
      </c>
      <c r="G17" s="332">
        <v>88</v>
      </c>
      <c r="H17" s="332">
        <v>88</v>
      </c>
      <c r="I17" s="63"/>
      <c r="J17" s="63"/>
      <c r="K17" s="63"/>
      <c r="L17" s="63"/>
      <c r="M17" s="63"/>
      <c r="N17" s="63"/>
      <c r="O17" s="64">
        <f t="shared" ref="O17:O36" si="0">IFERROR(AVERAGE(E17:N17),"-")</f>
        <v>89</v>
      </c>
      <c r="P17" s="64"/>
      <c r="Q17" s="64"/>
      <c r="R17" s="64" t="str">
        <f t="shared" ref="R17:R36" si="1">IFERROR(AVERAGE(P17:Q17),"-")</f>
        <v>-</v>
      </c>
      <c r="S17" s="37">
        <f t="shared" ref="S17:S36" si="2">IFERROR(AVERAGE(O17,R17),"-")</f>
        <v>89</v>
      </c>
      <c r="T17" s="55"/>
      <c r="U17" s="35"/>
      <c r="V17" s="44"/>
      <c r="W17" s="44"/>
      <c r="X17" s="44"/>
      <c r="Y17" s="44"/>
      <c r="Z17" s="44"/>
      <c r="AA17" s="44"/>
      <c r="AB17" s="44"/>
      <c r="AC17" s="44"/>
    </row>
    <row r="18" spans="1:29" x14ac:dyDescent="0.25">
      <c r="A18" s="35"/>
      <c r="B18" s="55"/>
      <c r="C18" s="37">
        <v>3</v>
      </c>
      <c r="D18" s="39" t="str">
        <f>'DATA SISWA'!F12</f>
        <v>Angga. S</v>
      </c>
      <c r="E18" s="332">
        <v>90</v>
      </c>
      <c r="F18" s="332">
        <v>88</v>
      </c>
      <c r="G18" s="332">
        <v>88</v>
      </c>
      <c r="H18" s="332">
        <v>88</v>
      </c>
      <c r="I18" s="63"/>
      <c r="J18" s="63"/>
      <c r="K18" s="63"/>
      <c r="L18" s="63"/>
      <c r="M18" s="63"/>
      <c r="N18" s="63"/>
      <c r="O18" s="64">
        <f t="shared" si="0"/>
        <v>88.5</v>
      </c>
      <c r="P18" s="64"/>
      <c r="Q18" s="64"/>
      <c r="R18" s="64" t="str">
        <f t="shared" si="1"/>
        <v>-</v>
      </c>
      <c r="S18" s="37">
        <f t="shared" si="2"/>
        <v>88.5</v>
      </c>
      <c r="T18" s="55"/>
      <c r="U18" s="35"/>
      <c r="V18" s="44"/>
      <c r="W18" s="44"/>
      <c r="X18" s="44"/>
      <c r="Y18" s="44"/>
      <c r="Z18" s="44"/>
      <c r="AA18" s="44"/>
      <c r="AB18" s="44"/>
      <c r="AC18" s="44"/>
    </row>
    <row r="19" spans="1:29" x14ac:dyDescent="0.25">
      <c r="A19" s="35"/>
      <c r="B19" s="55"/>
      <c r="C19" s="37">
        <v>4</v>
      </c>
      <c r="D19" s="39" t="str">
        <f>'DATA SISWA'!F13</f>
        <v>Arief Dwi Saputra</v>
      </c>
      <c r="E19" s="332">
        <v>92</v>
      </c>
      <c r="F19" s="332">
        <v>88</v>
      </c>
      <c r="G19" s="332">
        <v>88</v>
      </c>
      <c r="H19" s="332">
        <v>88</v>
      </c>
      <c r="I19" s="63"/>
      <c r="J19" s="63"/>
      <c r="K19" s="63"/>
      <c r="L19" s="63"/>
      <c r="M19" s="63"/>
      <c r="N19" s="63"/>
      <c r="O19" s="64">
        <f t="shared" si="0"/>
        <v>89</v>
      </c>
      <c r="P19" s="64"/>
      <c r="Q19" s="64"/>
      <c r="R19" s="64" t="str">
        <f t="shared" si="1"/>
        <v>-</v>
      </c>
      <c r="S19" s="37">
        <f t="shared" si="2"/>
        <v>89</v>
      </c>
      <c r="T19" s="55"/>
      <c r="U19" s="35"/>
      <c r="V19" s="44"/>
      <c r="W19" s="44"/>
      <c r="X19" s="44"/>
      <c r="Y19" s="44"/>
      <c r="Z19" s="44"/>
      <c r="AA19" s="44"/>
      <c r="AB19" s="44"/>
      <c r="AC19" s="44"/>
    </row>
    <row r="20" spans="1:29" x14ac:dyDescent="0.25">
      <c r="A20" s="35"/>
      <c r="B20" s="55"/>
      <c r="C20" s="37">
        <v>5</v>
      </c>
      <c r="D20" s="39" t="str">
        <f>'DATA SISWA'!F14</f>
        <v>Aser Jude Andra</v>
      </c>
      <c r="E20" s="332">
        <v>88.25</v>
      </c>
      <c r="F20" s="332">
        <v>85</v>
      </c>
      <c r="G20" s="332">
        <v>85</v>
      </c>
      <c r="H20" s="332">
        <v>85</v>
      </c>
      <c r="I20" s="63"/>
      <c r="J20" s="63"/>
      <c r="K20" s="63"/>
      <c r="L20" s="63"/>
      <c r="M20" s="63"/>
      <c r="N20" s="63"/>
      <c r="O20" s="64">
        <f t="shared" si="0"/>
        <v>85.8125</v>
      </c>
      <c r="P20" s="64"/>
      <c r="Q20" s="64"/>
      <c r="R20" s="64" t="str">
        <f t="shared" si="1"/>
        <v>-</v>
      </c>
      <c r="S20" s="37">
        <f t="shared" si="2"/>
        <v>85.8125</v>
      </c>
      <c r="T20" s="55"/>
      <c r="U20" s="35"/>
      <c r="V20" s="44"/>
      <c r="W20" s="44"/>
      <c r="X20" s="44"/>
      <c r="Y20" s="44"/>
      <c r="Z20" s="44"/>
      <c r="AA20" s="44"/>
      <c r="AB20" s="44"/>
      <c r="AC20" s="44"/>
    </row>
    <row r="21" spans="1:29" x14ac:dyDescent="0.25">
      <c r="A21" s="35"/>
      <c r="B21" s="55"/>
      <c r="C21" s="37">
        <v>6</v>
      </c>
      <c r="D21" s="39" t="str">
        <f>'DATA SISWA'!F15</f>
        <v>Azwan Syakhrir. D</v>
      </c>
      <c r="E21" s="332">
        <v>88</v>
      </c>
      <c r="F21" s="332">
        <v>90</v>
      </c>
      <c r="G21" s="332">
        <v>90</v>
      </c>
      <c r="H21" s="332">
        <v>90</v>
      </c>
      <c r="I21" s="63"/>
      <c r="J21" s="63"/>
      <c r="K21" s="63"/>
      <c r="L21" s="63"/>
      <c r="M21" s="63"/>
      <c r="N21" s="63"/>
      <c r="O21" s="64">
        <f t="shared" si="0"/>
        <v>89.5</v>
      </c>
      <c r="P21" s="64"/>
      <c r="Q21" s="64"/>
      <c r="R21" s="64" t="str">
        <f t="shared" si="1"/>
        <v>-</v>
      </c>
      <c r="S21" s="37">
        <f t="shared" si="2"/>
        <v>89.5</v>
      </c>
      <c r="T21" s="55"/>
      <c r="U21" s="35"/>
      <c r="V21" s="44"/>
      <c r="W21" s="44"/>
      <c r="X21" s="44"/>
      <c r="Y21" s="44"/>
      <c r="Z21" s="44"/>
      <c r="AA21" s="44"/>
      <c r="AB21" s="44"/>
      <c r="AC21" s="44"/>
    </row>
    <row r="22" spans="1:29" x14ac:dyDescent="0.25">
      <c r="A22" s="35"/>
      <c r="B22" s="55"/>
      <c r="C22" s="37">
        <v>7</v>
      </c>
      <c r="D22" s="333" t="s">
        <v>359</v>
      </c>
      <c r="E22" s="332">
        <v>88</v>
      </c>
      <c r="F22" s="332">
        <v>90</v>
      </c>
      <c r="G22" s="332">
        <v>90</v>
      </c>
      <c r="H22" s="332">
        <v>90</v>
      </c>
      <c r="I22" s="63"/>
      <c r="J22" s="63"/>
      <c r="K22" s="63"/>
      <c r="L22" s="63"/>
      <c r="M22" s="63"/>
      <c r="N22" s="63"/>
      <c r="O22" s="64">
        <f t="shared" si="0"/>
        <v>89.5</v>
      </c>
      <c r="P22" s="64"/>
      <c r="Q22" s="64"/>
      <c r="R22" s="64" t="str">
        <f t="shared" si="1"/>
        <v>-</v>
      </c>
      <c r="S22" s="37">
        <f t="shared" si="2"/>
        <v>89.5</v>
      </c>
      <c r="T22" s="55"/>
      <c r="U22" s="35"/>
      <c r="V22" s="44"/>
      <c r="W22" s="44"/>
      <c r="X22" s="44"/>
      <c r="Y22" s="44"/>
      <c r="Z22" s="44"/>
      <c r="AA22" s="44"/>
      <c r="AB22" s="44"/>
      <c r="AC22" s="44"/>
    </row>
    <row r="23" spans="1:29" x14ac:dyDescent="0.25">
      <c r="A23" s="35"/>
      <c r="B23" s="55"/>
      <c r="C23" s="37">
        <v>8</v>
      </c>
      <c r="D23" s="39" t="str">
        <f>'DATA SISWA'!F17</f>
        <v>Bintang Harif .R</v>
      </c>
      <c r="E23" s="332">
        <v>89</v>
      </c>
      <c r="F23" s="332">
        <v>88</v>
      </c>
      <c r="G23" s="332">
        <v>88</v>
      </c>
      <c r="H23" s="332">
        <v>88</v>
      </c>
      <c r="I23" s="63"/>
      <c r="J23" s="63"/>
      <c r="K23" s="63"/>
      <c r="L23" s="63"/>
      <c r="M23" s="63"/>
      <c r="N23" s="63"/>
      <c r="O23" s="64">
        <f t="shared" si="0"/>
        <v>88.25</v>
      </c>
      <c r="P23" s="64"/>
      <c r="Q23" s="64"/>
      <c r="R23" s="64" t="str">
        <f t="shared" si="1"/>
        <v>-</v>
      </c>
      <c r="S23" s="37">
        <f t="shared" si="2"/>
        <v>88.25</v>
      </c>
      <c r="T23" s="55"/>
      <c r="U23" s="35"/>
      <c r="V23" s="44"/>
      <c r="W23" s="44"/>
      <c r="X23" s="44"/>
      <c r="Y23" s="44"/>
      <c r="Z23" s="44"/>
      <c r="AA23" s="44"/>
      <c r="AB23" s="44"/>
      <c r="AC23" s="44"/>
    </row>
    <row r="24" spans="1:29" x14ac:dyDescent="0.25">
      <c r="A24" s="35"/>
      <c r="B24" s="55"/>
      <c r="C24" s="37">
        <v>9</v>
      </c>
      <c r="D24" s="39" t="str">
        <f>'DATA SISWA'!F18</f>
        <v>Daffa Arya Arrozaq</v>
      </c>
      <c r="E24" s="332">
        <v>88</v>
      </c>
      <c r="F24" s="332">
        <v>89</v>
      </c>
      <c r="G24" s="332">
        <v>89</v>
      </c>
      <c r="H24" s="332">
        <v>89</v>
      </c>
      <c r="I24" s="63"/>
      <c r="J24" s="63"/>
      <c r="K24" s="63"/>
      <c r="L24" s="63"/>
      <c r="M24" s="63"/>
      <c r="N24" s="63"/>
      <c r="O24" s="64">
        <f t="shared" si="0"/>
        <v>88.75</v>
      </c>
      <c r="P24" s="64"/>
      <c r="Q24" s="64"/>
      <c r="R24" s="64" t="str">
        <f t="shared" si="1"/>
        <v>-</v>
      </c>
      <c r="S24" s="37">
        <f t="shared" si="2"/>
        <v>88.75</v>
      </c>
      <c r="T24" s="55"/>
      <c r="U24" s="35"/>
      <c r="V24" s="44"/>
      <c r="W24" s="44"/>
      <c r="X24" s="44"/>
      <c r="Y24" s="44"/>
      <c r="Z24" s="44"/>
      <c r="AA24" s="44"/>
      <c r="AB24" s="44"/>
      <c r="AC24" s="44"/>
    </row>
    <row r="25" spans="1:29" x14ac:dyDescent="0.25">
      <c r="A25" s="35"/>
      <c r="B25" s="55"/>
      <c r="C25" s="37">
        <v>10</v>
      </c>
      <c r="D25" s="39" t="str">
        <f>'DATA SISWA'!F19</f>
        <v>Giovanni</v>
      </c>
      <c r="E25" s="332">
        <v>88</v>
      </c>
      <c r="F25" s="332">
        <v>88.25</v>
      </c>
      <c r="G25" s="332">
        <v>88.25</v>
      </c>
      <c r="H25" s="332">
        <v>88.25</v>
      </c>
      <c r="I25" s="63"/>
      <c r="J25" s="63"/>
      <c r="K25" s="63"/>
      <c r="L25" s="63"/>
      <c r="M25" s="63"/>
      <c r="N25" s="63"/>
      <c r="O25" s="64">
        <f t="shared" si="0"/>
        <v>88.1875</v>
      </c>
      <c r="P25" s="64"/>
      <c r="Q25" s="64"/>
      <c r="R25" s="64" t="str">
        <f t="shared" si="1"/>
        <v>-</v>
      </c>
      <c r="S25" s="37">
        <f t="shared" si="2"/>
        <v>88.1875</v>
      </c>
      <c r="T25" s="55"/>
      <c r="U25" s="35"/>
      <c r="V25" s="44"/>
      <c r="W25" s="44"/>
      <c r="X25" s="44"/>
      <c r="Y25" s="44"/>
      <c r="Z25" s="44"/>
      <c r="AA25" s="44"/>
      <c r="AB25" s="44"/>
      <c r="AC25" s="44"/>
    </row>
    <row r="26" spans="1:29" x14ac:dyDescent="0.25">
      <c r="A26" s="35"/>
      <c r="B26" s="55"/>
      <c r="C26" s="37">
        <v>11</v>
      </c>
      <c r="D26" s="39" t="str">
        <f>'DATA SISWA'!F20</f>
        <v>Hafny Nindytia. F</v>
      </c>
      <c r="E26" s="332">
        <v>88.25</v>
      </c>
      <c r="F26" s="332">
        <v>87</v>
      </c>
      <c r="G26" s="332">
        <v>87</v>
      </c>
      <c r="H26" s="332">
        <v>87</v>
      </c>
      <c r="I26" s="63"/>
      <c r="J26" s="63"/>
      <c r="K26" s="63"/>
      <c r="L26" s="63"/>
      <c r="M26" s="63"/>
      <c r="N26" s="63"/>
      <c r="O26" s="64">
        <f t="shared" si="0"/>
        <v>87.3125</v>
      </c>
      <c r="P26" s="64"/>
      <c r="Q26" s="64"/>
      <c r="R26" s="64" t="str">
        <f t="shared" si="1"/>
        <v>-</v>
      </c>
      <c r="S26" s="37">
        <f t="shared" si="2"/>
        <v>87.3125</v>
      </c>
      <c r="T26" s="55"/>
      <c r="U26" s="35"/>
      <c r="V26" s="44"/>
      <c r="W26" s="44"/>
      <c r="X26" s="44"/>
      <c r="Y26" s="44"/>
      <c r="Z26" s="44"/>
      <c r="AA26" s="44"/>
      <c r="AB26" s="44"/>
      <c r="AC26" s="44"/>
    </row>
    <row r="27" spans="1:29" x14ac:dyDescent="0.25">
      <c r="A27" s="35"/>
      <c r="B27" s="55"/>
      <c r="C27" s="37">
        <v>12</v>
      </c>
      <c r="D27" s="39" t="str">
        <f>'DATA SISWA'!F21</f>
        <v>Ilham Apriyan Saputra</v>
      </c>
      <c r="E27" s="332">
        <v>87</v>
      </c>
      <c r="F27" s="332">
        <v>87</v>
      </c>
      <c r="G27" s="332">
        <v>87</v>
      </c>
      <c r="H27" s="332">
        <v>87</v>
      </c>
      <c r="I27" s="63"/>
      <c r="J27" s="63"/>
      <c r="K27" s="63"/>
      <c r="L27" s="63"/>
      <c r="M27" s="63"/>
      <c r="N27" s="63"/>
      <c r="O27" s="64">
        <f t="shared" si="0"/>
        <v>87</v>
      </c>
      <c r="P27" s="64"/>
      <c r="Q27" s="64"/>
      <c r="R27" s="64" t="str">
        <f t="shared" si="1"/>
        <v>-</v>
      </c>
      <c r="S27" s="37">
        <f t="shared" si="2"/>
        <v>87</v>
      </c>
      <c r="T27" s="55"/>
      <c r="U27" s="35"/>
      <c r="V27" s="44"/>
      <c r="W27" s="44"/>
      <c r="X27" s="44"/>
      <c r="Y27" s="44"/>
      <c r="Z27" s="44"/>
      <c r="AA27" s="44"/>
      <c r="AB27" s="44"/>
      <c r="AC27" s="44"/>
    </row>
    <row r="28" spans="1:29" x14ac:dyDescent="0.25">
      <c r="A28" s="35"/>
      <c r="B28" s="55"/>
      <c r="C28" s="37">
        <v>13</v>
      </c>
      <c r="D28" s="39" t="str">
        <f>'DATA SISWA'!F22</f>
        <v>M. Aryo Galuh</v>
      </c>
      <c r="E28" s="332">
        <v>88</v>
      </c>
      <c r="F28" s="332">
        <v>86</v>
      </c>
      <c r="G28" s="332">
        <v>86</v>
      </c>
      <c r="H28" s="332">
        <v>86</v>
      </c>
      <c r="I28" s="63"/>
      <c r="J28" s="63"/>
      <c r="K28" s="63"/>
      <c r="L28" s="63"/>
      <c r="M28" s="63"/>
      <c r="N28" s="63"/>
      <c r="O28" s="64">
        <f t="shared" si="0"/>
        <v>86.5</v>
      </c>
      <c r="P28" s="64"/>
      <c r="Q28" s="64"/>
      <c r="R28" s="64" t="str">
        <f t="shared" si="1"/>
        <v>-</v>
      </c>
      <c r="S28" s="37">
        <f t="shared" si="2"/>
        <v>86.5</v>
      </c>
      <c r="T28" s="55"/>
      <c r="U28" s="35"/>
      <c r="V28" s="44"/>
      <c r="W28" s="44"/>
      <c r="X28" s="44"/>
      <c r="Y28" s="44"/>
      <c r="Z28" s="44"/>
      <c r="AA28" s="44"/>
      <c r="AB28" s="44"/>
      <c r="AC28" s="44"/>
    </row>
    <row r="29" spans="1:29" x14ac:dyDescent="0.25">
      <c r="A29" s="35"/>
      <c r="B29" s="55"/>
      <c r="C29" s="37">
        <v>14</v>
      </c>
      <c r="D29" s="39" t="str">
        <f>'DATA SISWA'!F23</f>
        <v>M. Facri Salim</v>
      </c>
      <c r="E29" s="332">
        <v>91</v>
      </c>
      <c r="F29" s="332">
        <v>90</v>
      </c>
      <c r="G29" s="332">
        <v>90</v>
      </c>
      <c r="H29" s="332">
        <v>90</v>
      </c>
      <c r="I29" s="63"/>
      <c r="J29" s="63"/>
      <c r="K29" s="63"/>
      <c r="L29" s="63"/>
      <c r="M29" s="63"/>
      <c r="N29" s="63"/>
      <c r="O29" s="64">
        <f t="shared" si="0"/>
        <v>90.25</v>
      </c>
      <c r="P29" s="64"/>
      <c r="Q29" s="64"/>
      <c r="R29" s="64" t="str">
        <f t="shared" si="1"/>
        <v>-</v>
      </c>
      <c r="S29" s="37">
        <f t="shared" si="2"/>
        <v>90.25</v>
      </c>
      <c r="T29" s="55"/>
      <c r="U29" s="35"/>
      <c r="V29" s="44"/>
      <c r="W29" s="44"/>
      <c r="X29" s="44"/>
      <c r="Y29" s="44"/>
      <c r="Z29" s="44"/>
      <c r="AA29" s="44"/>
      <c r="AB29" s="44"/>
      <c r="AC29" s="44"/>
    </row>
    <row r="30" spans="1:29" x14ac:dyDescent="0.25">
      <c r="A30" s="35"/>
      <c r="B30" s="55"/>
      <c r="C30" s="37">
        <v>15</v>
      </c>
      <c r="D30" s="39" t="str">
        <f>'DATA SISWA'!F24</f>
        <v>Ghaitsya Ataya Haura Riedy</v>
      </c>
      <c r="E30" s="332">
        <v>88</v>
      </c>
      <c r="F30" s="332">
        <v>87</v>
      </c>
      <c r="G30" s="332">
        <v>87</v>
      </c>
      <c r="H30" s="332">
        <v>87</v>
      </c>
      <c r="I30" s="63"/>
      <c r="J30" s="63"/>
      <c r="K30" s="63"/>
      <c r="L30" s="63"/>
      <c r="M30" s="63"/>
      <c r="N30" s="63"/>
      <c r="O30" s="64">
        <f t="shared" si="0"/>
        <v>87.25</v>
      </c>
      <c r="P30" s="64"/>
      <c r="Q30" s="64"/>
      <c r="R30" s="64" t="str">
        <f t="shared" si="1"/>
        <v>-</v>
      </c>
      <c r="S30" s="37">
        <f t="shared" si="2"/>
        <v>87.25</v>
      </c>
      <c r="T30" s="55"/>
      <c r="U30" s="35"/>
      <c r="V30" s="44"/>
      <c r="W30" s="44"/>
      <c r="X30" s="44"/>
      <c r="Y30" s="44"/>
      <c r="Z30" s="44"/>
      <c r="AA30" s="44"/>
      <c r="AB30" s="44"/>
      <c r="AC30" s="44"/>
    </row>
    <row r="31" spans="1:29" x14ac:dyDescent="0.25">
      <c r="A31" s="35"/>
      <c r="B31" s="55"/>
      <c r="C31" s="37">
        <v>16</v>
      </c>
      <c r="D31" s="39" t="str">
        <f>'DATA SISWA'!F25</f>
        <v>Muhammad Hamdani. D</v>
      </c>
      <c r="E31" s="332">
        <v>98</v>
      </c>
      <c r="F31" s="332">
        <v>94</v>
      </c>
      <c r="G31" s="332">
        <v>94</v>
      </c>
      <c r="H31" s="332">
        <v>94</v>
      </c>
      <c r="I31" s="63"/>
      <c r="J31" s="63"/>
      <c r="K31" s="63"/>
      <c r="L31" s="63"/>
      <c r="M31" s="63"/>
      <c r="N31" s="63"/>
      <c r="O31" s="64">
        <f t="shared" si="0"/>
        <v>95</v>
      </c>
      <c r="P31" s="64"/>
      <c r="Q31" s="64"/>
      <c r="R31" s="64" t="str">
        <f t="shared" si="1"/>
        <v>-</v>
      </c>
      <c r="S31" s="37">
        <f t="shared" si="2"/>
        <v>95</v>
      </c>
      <c r="T31" s="55"/>
      <c r="U31" s="35"/>
      <c r="V31" s="44"/>
      <c r="W31" s="44"/>
      <c r="X31" s="44"/>
      <c r="Y31" s="44"/>
      <c r="Z31" s="44"/>
      <c r="AA31" s="44"/>
      <c r="AB31" s="44"/>
      <c r="AC31" s="44"/>
    </row>
    <row r="32" spans="1:29" x14ac:dyDescent="0.25">
      <c r="A32" s="35"/>
      <c r="B32" s="55"/>
      <c r="C32" s="37">
        <v>17</v>
      </c>
      <c r="D32" s="39" t="str">
        <f>'DATA SISWA'!F26</f>
        <v>Muhammad Rasyid</v>
      </c>
      <c r="E32" s="332">
        <v>88.25</v>
      </c>
      <c r="F32" s="332">
        <v>85</v>
      </c>
      <c r="G32" s="332">
        <v>85</v>
      </c>
      <c r="H32" s="332">
        <v>85</v>
      </c>
      <c r="I32" s="63"/>
      <c r="J32" s="63"/>
      <c r="K32" s="63"/>
      <c r="L32" s="63"/>
      <c r="M32" s="63"/>
      <c r="N32" s="63"/>
      <c r="O32" s="64">
        <f t="shared" si="0"/>
        <v>85.8125</v>
      </c>
      <c r="P32" s="64"/>
      <c r="Q32" s="64"/>
      <c r="R32" s="64" t="str">
        <f t="shared" si="1"/>
        <v>-</v>
      </c>
      <c r="S32" s="37">
        <f t="shared" si="2"/>
        <v>85.8125</v>
      </c>
      <c r="T32" s="55"/>
      <c r="U32" s="35"/>
      <c r="V32" s="44"/>
      <c r="W32" s="44"/>
      <c r="X32" s="44"/>
      <c r="Y32" s="44"/>
      <c r="Z32" s="44"/>
      <c r="AA32" s="44"/>
      <c r="AB32" s="44"/>
      <c r="AC32" s="44"/>
    </row>
    <row r="33" spans="1:29" x14ac:dyDescent="0.25">
      <c r="A33" s="35"/>
      <c r="B33" s="55"/>
      <c r="C33" s="37">
        <v>18</v>
      </c>
      <c r="D33" s="39" t="str">
        <f>'DATA SISWA'!F27</f>
        <v>Raja Arhavis Moralis Akbar</v>
      </c>
      <c r="E33" s="332">
        <v>92</v>
      </c>
      <c r="F33" s="332">
        <v>86</v>
      </c>
      <c r="G33" s="332">
        <v>86</v>
      </c>
      <c r="H33" s="332">
        <v>86</v>
      </c>
      <c r="I33" s="63"/>
      <c r="J33" s="63"/>
      <c r="K33" s="63"/>
      <c r="L33" s="63"/>
      <c r="M33" s="63"/>
      <c r="N33" s="63"/>
      <c r="O33" s="64">
        <f t="shared" si="0"/>
        <v>87.5</v>
      </c>
      <c r="P33" s="64"/>
      <c r="Q33" s="64"/>
      <c r="R33" s="64" t="str">
        <f t="shared" si="1"/>
        <v>-</v>
      </c>
      <c r="S33" s="37">
        <f t="shared" si="2"/>
        <v>87.5</v>
      </c>
      <c r="T33" s="55"/>
      <c r="U33" s="35"/>
      <c r="V33" s="44"/>
      <c r="W33" s="44"/>
      <c r="X33" s="44"/>
      <c r="Y33" s="44"/>
      <c r="Z33" s="44"/>
      <c r="AA33" s="44"/>
      <c r="AB33" s="44"/>
      <c r="AC33" s="44"/>
    </row>
    <row r="34" spans="1:29" x14ac:dyDescent="0.25">
      <c r="A34" s="35"/>
      <c r="B34" s="55"/>
      <c r="C34" s="37">
        <v>19</v>
      </c>
      <c r="D34" s="39" t="str">
        <f>'DATA SISWA'!F28</f>
        <v>Revan Aljisri</v>
      </c>
      <c r="E34" s="332">
        <v>89</v>
      </c>
      <c r="F34" s="332">
        <v>88.25</v>
      </c>
      <c r="G34" s="332">
        <v>88.25</v>
      </c>
      <c r="H34" s="332">
        <v>88.25</v>
      </c>
      <c r="I34" s="63"/>
      <c r="J34" s="63"/>
      <c r="K34" s="63"/>
      <c r="L34" s="63"/>
      <c r="M34" s="63"/>
      <c r="N34" s="63"/>
      <c r="O34" s="64">
        <f t="shared" si="0"/>
        <v>88.4375</v>
      </c>
      <c r="P34" s="64"/>
      <c r="Q34" s="64"/>
      <c r="R34" s="64" t="str">
        <f t="shared" si="1"/>
        <v>-</v>
      </c>
      <c r="S34" s="37">
        <f t="shared" si="2"/>
        <v>88.4375</v>
      </c>
      <c r="T34" s="55"/>
      <c r="U34" s="35"/>
      <c r="V34" s="44"/>
      <c r="W34" s="44"/>
      <c r="X34" s="44"/>
      <c r="Y34" s="44"/>
      <c r="Z34" s="44"/>
      <c r="AA34" s="44"/>
      <c r="AB34" s="44"/>
      <c r="AC34" s="44"/>
    </row>
    <row r="35" spans="1:29" x14ac:dyDescent="0.25">
      <c r="A35" s="35"/>
      <c r="B35" s="55"/>
      <c r="C35" s="37">
        <v>20</v>
      </c>
      <c r="D35" s="39" t="str">
        <f>'DATA SISWA'!F29</f>
        <v>Shakira Ramadhani</v>
      </c>
      <c r="E35" s="332">
        <v>88.25</v>
      </c>
      <c r="F35" s="332">
        <v>87</v>
      </c>
      <c r="G35" s="332">
        <v>87</v>
      </c>
      <c r="H35" s="332">
        <v>87</v>
      </c>
      <c r="I35" s="63"/>
      <c r="J35" s="63"/>
      <c r="K35" s="63"/>
      <c r="L35" s="63"/>
      <c r="M35" s="63"/>
      <c r="N35" s="63"/>
      <c r="O35" s="64">
        <f t="shared" si="0"/>
        <v>87.3125</v>
      </c>
      <c r="P35" s="64"/>
      <c r="Q35" s="64"/>
      <c r="R35" s="64" t="str">
        <f t="shared" si="1"/>
        <v>-</v>
      </c>
      <c r="S35" s="37">
        <f t="shared" si="2"/>
        <v>87.3125</v>
      </c>
      <c r="T35" s="55"/>
      <c r="U35" s="35"/>
      <c r="V35" s="44"/>
      <c r="W35" s="44"/>
      <c r="X35" s="44"/>
      <c r="Y35" s="44"/>
      <c r="Z35" s="44"/>
      <c r="AA35" s="44"/>
      <c r="AB35" s="44"/>
      <c r="AC35" s="44"/>
    </row>
    <row r="36" spans="1:29" x14ac:dyDescent="0.25">
      <c r="A36" s="35"/>
      <c r="B36" s="55"/>
      <c r="C36" s="37">
        <v>21</v>
      </c>
      <c r="D36" s="39" t="str">
        <f>'DATA SISWA'!F30</f>
        <v>Zafif Al Syathir</v>
      </c>
      <c r="E36" s="332">
        <v>88</v>
      </c>
      <c r="F36" s="332">
        <v>87</v>
      </c>
      <c r="G36" s="332">
        <v>87</v>
      </c>
      <c r="H36" s="332">
        <v>87</v>
      </c>
      <c r="I36" s="63"/>
      <c r="J36" s="63"/>
      <c r="K36" s="63"/>
      <c r="L36" s="63"/>
      <c r="M36" s="63"/>
      <c r="N36" s="63"/>
      <c r="O36" s="64">
        <f t="shared" si="0"/>
        <v>87.25</v>
      </c>
      <c r="P36" s="64"/>
      <c r="Q36" s="64"/>
      <c r="R36" s="64" t="str">
        <f t="shared" si="1"/>
        <v>-</v>
      </c>
      <c r="S36" s="37">
        <f t="shared" si="2"/>
        <v>87.25</v>
      </c>
      <c r="T36" s="55"/>
      <c r="U36" s="35"/>
      <c r="V36" s="44"/>
      <c r="W36" s="44"/>
      <c r="X36" s="44"/>
      <c r="Y36" s="44"/>
      <c r="Z36" s="44"/>
      <c r="AA36" s="44"/>
      <c r="AB36" s="44"/>
      <c r="AC36" s="44"/>
    </row>
    <row r="37" spans="1:29" x14ac:dyDescent="0.25">
      <c r="A37" s="35"/>
      <c r="B37" s="55"/>
      <c r="C37" s="55"/>
      <c r="D37" s="55"/>
      <c r="E37" s="56"/>
      <c r="F37" s="56"/>
      <c r="G37" s="56"/>
      <c r="H37" s="56"/>
      <c r="I37" s="56"/>
      <c r="J37" s="56"/>
      <c r="K37" s="56"/>
      <c r="L37" s="56"/>
      <c r="M37" s="56"/>
      <c r="N37" s="56"/>
      <c r="O37" s="55"/>
      <c r="P37" s="57"/>
      <c r="Q37" s="57"/>
      <c r="R37" s="55"/>
      <c r="S37" s="55"/>
      <c r="T37" s="55"/>
      <c r="U37" s="35"/>
      <c r="V37" s="44"/>
      <c r="W37" s="44"/>
      <c r="X37" s="44"/>
      <c r="Y37" s="44"/>
      <c r="Z37" s="44"/>
      <c r="AA37" s="44"/>
      <c r="AB37" s="44"/>
      <c r="AC37" s="44"/>
    </row>
    <row r="38" spans="1:29" x14ac:dyDescent="0.25">
      <c r="A38" s="35"/>
      <c r="B38" s="55"/>
      <c r="C38" s="55"/>
      <c r="D38" s="55"/>
      <c r="E38" s="56"/>
      <c r="F38" s="56"/>
      <c r="G38" s="56"/>
      <c r="H38" s="56"/>
      <c r="I38" s="56"/>
      <c r="J38" s="56"/>
      <c r="K38" s="56"/>
      <c r="L38" s="56"/>
      <c r="M38" s="56"/>
      <c r="N38" s="56"/>
      <c r="O38" s="55"/>
      <c r="P38" s="57"/>
      <c r="Q38" s="57"/>
      <c r="R38" s="55"/>
      <c r="S38" s="55"/>
      <c r="T38" s="55"/>
      <c r="U38" s="35"/>
      <c r="V38" s="44"/>
      <c r="W38" s="44"/>
      <c r="X38" s="44"/>
      <c r="Y38" s="44"/>
      <c r="Z38" s="44"/>
      <c r="AA38" s="44"/>
      <c r="AB38" s="44"/>
      <c r="AC38" s="44"/>
    </row>
    <row r="39" spans="1:29" x14ac:dyDescent="0.25">
      <c r="A39" s="35"/>
      <c r="B39" s="55"/>
      <c r="C39" s="55"/>
      <c r="D39" s="55"/>
      <c r="E39" s="56"/>
      <c r="F39" s="56"/>
      <c r="G39" s="56"/>
      <c r="H39" s="56"/>
      <c r="I39" s="56"/>
      <c r="J39" s="56"/>
      <c r="K39" s="56"/>
      <c r="L39" s="56"/>
      <c r="M39" s="56"/>
      <c r="N39" s="56"/>
      <c r="O39" s="55"/>
      <c r="P39" s="57"/>
      <c r="Q39" s="57"/>
      <c r="R39" s="55"/>
      <c r="S39" s="55"/>
      <c r="T39" s="55"/>
      <c r="U39" s="35"/>
      <c r="V39" s="44"/>
      <c r="W39" s="44"/>
      <c r="X39" s="44"/>
      <c r="Y39" s="44"/>
      <c r="Z39" s="44"/>
      <c r="AA39" s="44"/>
      <c r="AB39" s="44"/>
      <c r="AC39" s="44"/>
    </row>
    <row r="40" spans="1:29" x14ac:dyDescent="0.25">
      <c r="A40" s="35"/>
      <c r="B40" s="55"/>
      <c r="C40" s="55"/>
      <c r="D40" s="55"/>
      <c r="E40" s="56"/>
      <c r="F40" s="56"/>
      <c r="G40" s="56"/>
      <c r="H40" s="56"/>
      <c r="I40" s="56"/>
      <c r="J40" s="56"/>
      <c r="K40" s="56"/>
      <c r="L40" s="56"/>
      <c r="M40" s="56"/>
      <c r="N40" s="56"/>
      <c r="O40" s="55"/>
      <c r="P40" s="57"/>
      <c r="Q40" s="57"/>
      <c r="R40" s="55"/>
      <c r="S40" s="55"/>
      <c r="T40" s="55"/>
      <c r="U40" s="35"/>
      <c r="V40" s="44"/>
      <c r="W40" s="44"/>
      <c r="X40" s="44"/>
      <c r="Y40" s="44"/>
      <c r="Z40" s="44"/>
      <c r="AA40" s="44"/>
      <c r="AB40" s="44"/>
      <c r="AC40" s="44"/>
    </row>
    <row r="41" spans="1:29" x14ac:dyDescent="0.25">
      <c r="A41" s="35"/>
      <c r="B41" s="55"/>
      <c r="C41" s="55"/>
      <c r="D41" s="55"/>
      <c r="E41" s="56"/>
      <c r="F41" s="56"/>
      <c r="G41" s="56"/>
      <c r="H41" s="56"/>
      <c r="I41" s="56"/>
      <c r="J41" s="56"/>
      <c r="K41" s="56"/>
      <c r="L41" s="56"/>
      <c r="M41" s="56"/>
      <c r="N41" s="56"/>
      <c r="O41" s="55"/>
      <c r="P41" s="57"/>
      <c r="Q41" s="57"/>
      <c r="R41" s="55"/>
      <c r="S41" s="55"/>
      <c r="T41" s="55"/>
      <c r="U41" s="35"/>
      <c r="V41" s="44"/>
      <c r="W41" s="44"/>
      <c r="X41" s="44"/>
      <c r="Y41" s="44"/>
      <c r="Z41" s="44"/>
      <c r="AA41" s="44"/>
      <c r="AB41" s="44"/>
      <c r="AC41" s="44"/>
    </row>
    <row r="42" spans="1:29" x14ac:dyDescent="0.25">
      <c r="A42" s="35"/>
      <c r="B42" s="35"/>
      <c r="C42" s="35"/>
      <c r="D42" s="35"/>
      <c r="E42" s="50"/>
      <c r="F42" s="50"/>
      <c r="G42" s="50"/>
      <c r="H42" s="50"/>
      <c r="I42" s="50"/>
      <c r="J42" s="50"/>
      <c r="K42" s="50"/>
      <c r="L42" s="50"/>
      <c r="M42" s="50"/>
      <c r="N42" s="50"/>
      <c r="O42" s="35"/>
      <c r="P42" s="59"/>
      <c r="Q42" s="59"/>
      <c r="R42" s="35"/>
      <c r="S42" s="35"/>
      <c r="T42" s="35"/>
      <c r="U42" s="35"/>
      <c r="V42" s="44"/>
      <c r="W42" s="44"/>
      <c r="X42" s="44"/>
      <c r="Y42" s="44"/>
      <c r="Z42" s="44"/>
      <c r="AA42" s="44"/>
      <c r="AB42" s="44"/>
      <c r="AC42" s="44"/>
    </row>
    <row r="43" spans="1:29" x14ac:dyDescent="0.25">
      <c r="A43" s="44"/>
      <c r="B43" s="44"/>
      <c r="C43" s="44"/>
      <c r="D43" s="44"/>
      <c r="E43" s="67"/>
      <c r="F43" s="67"/>
      <c r="G43" s="67"/>
      <c r="H43" s="67"/>
      <c r="I43" s="67"/>
      <c r="J43" s="67"/>
      <c r="K43" s="67"/>
      <c r="L43" s="67"/>
      <c r="M43" s="67"/>
      <c r="N43" s="67"/>
      <c r="O43" s="44"/>
      <c r="P43" s="46"/>
      <c r="Q43" s="46"/>
      <c r="R43" s="44"/>
      <c r="S43" s="44"/>
      <c r="T43" s="44"/>
      <c r="U43" s="44"/>
      <c r="V43" s="44"/>
      <c r="W43" s="44"/>
      <c r="X43" s="44"/>
      <c r="Y43" s="44"/>
      <c r="Z43" s="44"/>
      <c r="AA43" s="44"/>
      <c r="AB43" s="44"/>
      <c r="AC43" s="44"/>
    </row>
    <row r="44" spans="1:29" x14ac:dyDescent="0.25">
      <c r="A44" s="44"/>
      <c r="B44" s="44"/>
      <c r="C44" s="44"/>
      <c r="D44" s="44"/>
      <c r="E44" s="67"/>
      <c r="F44" s="67"/>
      <c r="G44" s="67"/>
      <c r="H44" s="67"/>
      <c r="I44" s="67"/>
      <c r="J44" s="67"/>
      <c r="K44" s="67"/>
      <c r="L44" s="67"/>
      <c r="M44" s="67"/>
      <c r="N44" s="67"/>
      <c r="O44" s="44"/>
      <c r="P44" s="46"/>
      <c r="Q44" s="46"/>
      <c r="R44" s="44"/>
      <c r="S44" s="44"/>
      <c r="T44" s="44"/>
      <c r="U44" s="44"/>
      <c r="V44" s="44"/>
      <c r="W44" s="44"/>
      <c r="X44" s="44"/>
      <c r="Y44" s="44"/>
      <c r="Z44" s="44"/>
      <c r="AA44" s="44"/>
      <c r="AB44" s="44"/>
      <c r="AC44" s="44"/>
    </row>
    <row r="45" spans="1:29" x14ac:dyDescent="0.25">
      <c r="A45" s="44"/>
      <c r="B45" s="44"/>
      <c r="C45" s="44"/>
      <c r="D45" s="44"/>
      <c r="E45" s="67"/>
      <c r="F45" s="67"/>
      <c r="G45" s="67"/>
      <c r="H45" s="67"/>
      <c r="I45" s="67"/>
      <c r="J45" s="67"/>
      <c r="K45" s="67"/>
      <c r="L45" s="67"/>
      <c r="M45" s="67"/>
      <c r="N45" s="67"/>
      <c r="O45" s="44"/>
      <c r="P45" s="46"/>
      <c r="Q45" s="46"/>
      <c r="R45" s="44"/>
      <c r="S45" s="44"/>
      <c r="T45" s="44"/>
      <c r="U45" s="44"/>
      <c r="V45" s="44"/>
      <c r="W45" s="44"/>
      <c r="X45" s="44"/>
      <c r="Y45" s="44"/>
      <c r="Z45" s="44"/>
      <c r="AA45" s="44"/>
      <c r="AB45" s="44"/>
      <c r="AC45" s="44"/>
    </row>
    <row r="46" spans="1:29" x14ac:dyDescent="0.25">
      <c r="A46" s="44"/>
      <c r="B46" s="44"/>
      <c r="C46" s="44"/>
      <c r="D46" s="44"/>
      <c r="E46" s="67"/>
      <c r="F46" s="67"/>
      <c r="G46" s="67"/>
      <c r="H46" s="67"/>
      <c r="I46" s="67"/>
      <c r="J46" s="67"/>
      <c r="K46" s="67"/>
      <c r="L46" s="67"/>
      <c r="M46" s="67"/>
      <c r="N46" s="67"/>
      <c r="O46" s="44"/>
      <c r="P46" s="46"/>
      <c r="Q46" s="46"/>
      <c r="R46" s="44"/>
      <c r="S46" s="44"/>
      <c r="T46" s="44"/>
      <c r="U46" s="44"/>
      <c r="V46" s="44"/>
      <c r="W46" s="44"/>
      <c r="X46" s="44"/>
      <c r="Y46" s="44"/>
      <c r="Z46" s="44"/>
      <c r="AA46" s="44"/>
      <c r="AB46" s="44"/>
      <c r="AC46" s="44"/>
    </row>
    <row r="47" spans="1:29" x14ac:dyDescent="0.25">
      <c r="A47" s="44"/>
      <c r="B47" s="44"/>
      <c r="C47" s="44"/>
      <c r="D47" s="44"/>
      <c r="E47" s="67"/>
      <c r="F47" s="67"/>
      <c r="G47" s="67"/>
      <c r="H47" s="67"/>
      <c r="I47" s="67"/>
      <c r="J47" s="67"/>
      <c r="K47" s="67"/>
      <c r="L47" s="67"/>
      <c r="M47" s="67"/>
      <c r="N47" s="67"/>
      <c r="O47" s="44"/>
      <c r="P47" s="46"/>
      <c r="Q47" s="46"/>
      <c r="R47" s="44"/>
      <c r="S47" s="44"/>
      <c r="T47" s="44"/>
      <c r="U47" s="44"/>
      <c r="V47" s="44"/>
      <c r="W47" s="44"/>
      <c r="X47" s="44"/>
      <c r="Y47" s="44"/>
      <c r="Z47" s="44"/>
      <c r="AA47" s="44"/>
      <c r="AB47" s="44"/>
      <c r="AC47" s="44"/>
    </row>
    <row r="48" spans="1:29" x14ac:dyDescent="0.25">
      <c r="A48" s="44"/>
      <c r="B48" s="44"/>
      <c r="C48" s="44"/>
      <c r="D48" s="44"/>
      <c r="E48" s="67"/>
      <c r="F48" s="67"/>
      <c r="G48" s="67"/>
      <c r="H48" s="67"/>
      <c r="I48" s="67"/>
      <c r="J48" s="67"/>
      <c r="K48" s="67"/>
      <c r="L48" s="67"/>
      <c r="M48" s="67"/>
      <c r="N48" s="67"/>
      <c r="O48" s="44"/>
      <c r="P48" s="46"/>
      <c r="Q48" s="46"/>
      <c r="R48" s="44"/>
      <c r="S48" s="44"/>
      <c r="T48" s="44"/>
      <c r="U48" s="44"/>
      <c r="V48" s="44"/>
      <c r="W48" s="44"/>
      <c r="X48" s="44"/>
      <c r="Y48" s="44"/>
      <c r="Z48" s="44"/>
      <c r="AA48" s="44"/>
      <c r="AB48" s="44"/>
      <c r="AC48" s="44"/>
    </row>
    <row r="49" spans="1:29" x14ac:dyDescent="0.25">
      <c r="A49" s="44"/>
      <c r="B49" s="44"/>
      <c r="C49" s="44"/>
      <c r="D49" s="44"/>
      <c r="E49" s="67"/>
      <c r="F49" s="67"/>
      <c r="G49" s="67"/>
      <c r="H49" s="67"/>
      <c r="I49" s="67"/>
      <c r="J49" s="67"/>
      <c r="K49" s="67"/>
      <c r="L49" s="67"/>
      <c r="M49" s="67"/>
      <c r="N49" s="67"/>
      <c r="O49" s="44"/>
      <c r="P49" s="46"/>
      <c r="Q49" s="46"/>
      <c r="R49" s="44"/>
      <c r="S49" s="44"/>
      <c r="T49" s="44"/>
      <c r="U49" s="44"/>
      <c r="V49" s="44"/>
      <c r="W49" s="44"/>
      <c r="X49" s="44"/>
      <c r="Y49" s="44"/>
      <c r="Z49" s="44"/>
      <c r="AA49" s="44"/>
      <c r="AB49" s="44"/>
      <c r="AC49" s="44"/>
    </row>
    <row r="50" spans="1:29" x14ac:dyDescent="0.25">
      <c r="A50" s="44"/>
      <c r="B50" s="44"/>
      <c r="C50" s="44"/>
      <c r="D50" s="44"/>
      <c r="E50" s="67"/>
      <c r="F50" s="67"/>
      <c r="G50" s="67"/>
      <c r="H50" s="67"/>
      <c r="I50" s="67"/>
      <c r="J50" s="67"/>
      <c r="K50" s="67"/>
      <c r="L50" s="67"/>
      <c r="M50" s="67"/>
      <c r="N50" s="67"/>
      <c r="O50" s="44"/>
      <c r="P50" s="46"/>
      <c r="Q50" s="46"/>
      <c r="R50" s="44"/>
      <c r="S50" s="44"/>
      <c r="T50" s="44"/>
      <c r="U50" s="44"/>
      <c r="V50" s="44"/>
      <c r="W50" s="44"/>
      <c r="X50" s="44"/>
      <c r="Y50" s="44"/>
      <c r="Z50" s="44"/>
      <c r="AA50" s="44"/>
      <c r="AB50" s="44"/>
      <c r="AC50" s="44"/>
    </row>
    <row r="51" spans="1:29" x14ac:dyDescent="0.25">
      <c r="A51" s="44"/>
      <c r="B51" s="44"/>
      <c r="C51" s="44"/>
      <c r="D51" s="44"/>
      <c r="E51" s="67"/>
      <c r="F51" s="67"/>
      <c r="G51" s="67"/>
      <c r="H51" s="67"/>
      <c r="I51" s="67"/>
      <c r="J51" s="67"/>
      <c r="K51" s="67"/>
      <c r="L51" s="67"/>
      <c r="M51" s="67"/>
      <c r="N51" s="67"/>
      <c r="O51" s="44"/>
      <c r="P51" s="46"/>
      <c r="Q51" s="46"/>
      <c r="R51" s="44"/>
      <c r="S51" s="44"/>
      <c r="T51" s="44"/>
      <c r="U51" s="44"/>
      <c r="V51" s="44"/>
      <c r="W51" s="44"/>
      <c r="X51" s="44"/>
      <c r="Y51" s="44"/>
      <c r="Z51" s="44"/>
      <c r="AA51" s="44"/>
      <c r="AB51" s="44"/>
      <c r="AC51" s="44"/>
    </row>
    <row r="52" spans="1:29" x14ac:dyDescent="0.25">
      <c r="A52" s="44"/>
      <c r="B52" s="44"/>
      <c r="C52" s="44"/>
      <c r="D52" s="44"/>
      <c r="E52" s="67"/>
      <c r="F52" s="67"/>
      <c r="G52" s="67"/>
      <c r="H52" s="67"/>
      <c r="I52" s="67"/>
      <c r="J52" s="67"/>
      <c r="K52" s="67"/>
      <c r="L52" s="67"/>
      <c r="M52" s="67"/>
      <c r="N52" s="67"/>
      <c r="O52" s="44"/>
      <c r="P52" s="46"/>
      <c r="Q52" s="46"/>
      <c r="R52" s="44"/>
      <c r="S52" s="44"/>
      <c r="T52" s="44"/>
      <c r="U52" s="44"/>
      <c r="V52" s="44"/>
      <c r="W52" s="44"/>
      <c r="X52" s="44"/>
      <c r="Y52" s="44"/>
      <c r="Z52" s="44"/>
      <c r="AA52" s="44"/>
      <c r="AB52" s="44"/>
      <c r="AC52" s="44"/>
    </row>
  </sheetData>
  <mergeCells count="8">
    <mergeCell ref="B3:T3"/>
    <mergeCell ref="B5:T5"/>
    <mergeCell ref="C13:C15"/>
    <mergeCell ref="D13:D15"/>
    <mergeCell ref="E13:O13"/>
    <mergeCell ref="P13:R14"/>
    <mergeCell ref="S13:S15"/>
    <mergeCell ref="O14:O15"/>
  </mergeCells>
  <pageMargins left="0.7" right="0.7" top="0.75" bottom="0.75" header="0.3" footer="0.3"/>
  <pageSetup paperSize="9" orientation="portrait" horizontalDpi="0" verticalDpi="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65"/>
  <dimension ref="A1:AC71"/>
  <sheetViews>
    <sheetView workbookViewId="0">
      <selection activeCell="S9" sqref="S9"/>
    </sheetView>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"&amp;INTRAKURIKULER!D17</f>
        <v>MATA PELAJARAN INFORMATIKA</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9'!D8</f>
        <v>A</v>
      </c>
      <c r="F15" s="62" t="str">
        <f>'LM 9'!D9</f>
        <v>B</v>
      </c>
      <c r="G15" s="62" t="str">
        <f>'LM 9'!D10</f>
        <v>C</v>
      </c>
      <c r="H15" s="62" t="str">
        <f>'LM 9'!D11</f>
        <v>D</v>
      </c>
      <c r="I15" s="62" t="str">
        <f>'LM 9'!D12</f>
        <v>E</v>
      </c>
      <c r="J15" s="62" t="str">
        <f>'LM 9'!D13</f>
        <v>F</v>
      </c>
      <c r="K15" s="62" t="str">
        <f>'LM 9'!D14</f>
        <v>G</v>
      </c>
      <c r="L15" s="62" t="str">
        <f>'LM 9'!D15</f>
        <v>H</v>
      </c>
      <c r="M15" s="62" t="str">
        <f>'LM 9'!D16</f>
        <v>I</v>
      </c>
      <c r="N15" s="62" t="str">
        <f>'LM 9'!D17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6"/>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"&amp;INTRAKURIKULER!D18</f>
        <v>MATA PELAJARAN SENI TARI</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10'!D8</f>
        <v>A</v>
      </c>
      <c r="F15" s="62" t="str">
        <f>'LM 10'!D9</f>
        <v>B</v>
      </c>
      <c r="G15" s="62" t="str">
        <f>'LM 10'!D10</f>
        <v>C</v>
      </c>
      <c r="H15" s="62" t="str">
        <f>'LM 10'!D11</f>
        <v>D</v>
      </c>
      <c r="I15" s="62" t="str">
        <f>'LM 10'!D12</f>
        <v>E</v>
      </c>
      <c r="J15" s="62" t="str">
        <f>'LM 10'!D13</f>
        <v>F</v>
      </c>
      <c r="K15" s="62" t="str">
        <f>'LM 10'!D14</f>
        <v>G</v>
      </c>
      <c r="L15" s="62" t="str">
        <f>'LM 10'!D15</f>
        <v>H</v>
      </c>
      <c r="M15" s="62" t="str">
        <f>'LM 10'!D16</f>
        <v>I</v>
      </c>
      <c r="N15" s="62" t="str">
        <f>'LM 10'!D17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7"/>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"&amp;INTRAKURIKULER!D19</f>
        <v>MATA PELAJARAN BUDAYA MELAYU RIAU</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11'!D8</f>
        <v>A</v>
      </c>
      <c r="F15" s="62" t="str">
        <f>'LM 11'!D9</f>
        <v>B</v>
      </c>
      <c r="G15" s="62" t="str">
        <f>'LM 11'!D10</f>
        <v>C</v>
      </c>
      <c r="H15" s="62" t="str">
        <f>'LM 11'!D11</f>
        <v>D</v>
      </c>
      <c r="I15" s="62" t="str">
        <f>'LM 11'!D12</f>
        <v>E</v>
      </c>
      <c r="J15" s="62" t="str">
        <f>'LM 11'!D13</f>
        <v>F</v>
      </c>
      <c r="K15" s="62" t="str">
        <f>'LM 11'!D14</f>
        <v>G</v>
      </c>
      <c r="L15" s="62" t="str">
        <f>'LM 11'!D15</f>
        <v>H</v>
      </c>
      <c r="M15" s="62" t="str">
        <f>'LM 11'!D16</f>
        <v>I</v>
      </c>
      <c r="N15" s="62" t="str">
        <f>'LM 11'!D17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8"/>
  <dimension ref="A1:AC52"/>
  <sheetViews>
    <sheetView workbookViewId="0">
      <selection activeCell="F29" sqref="F29"/>
    </sheetView>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"&amp;INTRAKURIKULER!D20</f>
        <v>MATA PELAJARAN SEJARAH KEBUDAYAAN ISLAM</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12'!D8</f>
        <v>A</v>
      </c>
      <c r="F15" s="62" t="str">
        <f>'LM 12'!D9</f>
        <v>B</v>
      </c>
      <c r="G15" s="62" t="str">
        <f>'LM 12'!D10</f>
        <v>C</v>
      </c>
      <c r="H15" s="62" t="str">
        <f>'LM 12'!D11</f>
        <v>D</v>
      </c>
      <c r="I15" s="62" t="str">
        <f>'LM 12'!D12</f>
        <v>E</v>
      </c>
      <c r="J15" s="62" t="str">
        <f>'LM 12'!D13</f>
        <v>F</v>
      </c>
      <c r="K15" s="62" t="str">
        <f>'LM 12'!D14</f>
        <v>G</v>
      </c>
      <c r="L15" s="62" t="str">
        <f>'LM 12'!D15</f>
        <v>H</v>
      </c>
      <c r="M15" s="62" t="str">
        <f>'LM 12'!D16</f>
        <v>I</v>
      </c>
      <c r="N15" s="62" t="str">
        <f>'LM 12'!D17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36" si="0">IFERROR(AVERAGE(E17:N17),"-")</f>
        <v>-</v>
      </c>
      <c r="P17" s="64"/>
      <c r="Q17" s="64"/>
      <c r="R17" s="64" t="str">
        <f t="shared" ref="R17:R36" si="1">IFERROR(AVERAGE(P17:Q17),"-")</f>
        <v>-</v>
      </c>
      <c r="S17" s="37" t="str">
        <f t="shared" ref="S17:S36"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55"/>
      <c r="D37" s="55"/>
      <c r="E37" s="56"/>
      <c r="F37" s="56"/>
      <c r="G37" s="56"/>
      <c r="H37" s="56"/>
      <c r="I37" s="56"/>
      <c r="J37" s="56"/>
      <c r="K37" s="56"/>
      <c r="L37" s="56"/>
      <c r="M37" s="56"/>
      <c r="N37" s="56"/>
      <c r="O37" s="55"/>
      <c r="P37" s="57"/>
      <c r="Q37" s="57"/>
      <c r="R37" s="55"/>
      <c r="S37" s="55"/>
      <c r="T37" s="55"/>
      <c r="U37" s="35"/>
      <c r="V37" s="44"/>
      <c r="W37" s="44"/>
      <c r="X37" s="44"/>
      <c r="Y37" s="44"/>
      <c r="Z37" s="44"/>
      <c r="AA37" s="44"/>
      <c r="AB37" s="44"/>
      <c r="AC37" s="44"/>
    </row>
    <row r="38" spans="1:29" x14ac:dyDescent="0.25">
      <c r="A38" s="35"/>
      <c r="B38" s="55"/>
      <c r="C38" s="55"/>
      <c r="D38" s="55"/>
      <c r="E38" s="56"/>
      <c r="F38" s="56"/>
      <c r="G38" s="56"/>
      <c r="H38" s="56"/>
      <c r="I38" s="56"/>
      <c r="J38" s="56"/>
      <c r="K38" s="56"/>
      <c r="L38" s="56"/>
      <c r="M38" s="56"/>
      <c r="N38" s="56"/>
      <c r="O38" s="55"/>
      <c r="P38" s="57"/>
      <c r="Q38" s="57"/>
      <c r="R38" s="55"/>
      <c r="S38" s="55"/>
      <c r="T38" s="55"/>
      <c r="U38" s="35"/>
      <c r="V38" s="44"/>
      <c r="W38" s="44"/>
      <c r="X38" s="44"/>
      <c r="Y38" s="44"/>
      <c r="Z38" s="44"/>
      <c r="AA38" s="44"/>
      <c r="AB38" s="44"/>
      <c r="AC38" s="44"/>
    </row>
    <row r="39" spans="1:29" x14ac:dyDescent="0.25">
      <c r="A39" s="35"/>
      <c r="B39" s="55"/>
      <c r="C39" s="55"/>
      <c r="D39" s="55"/>
      <c r="E39" s="56"/>
      <c r="F39" s="56"/>
      <c r="G39" s="56"/>
      <c r="H39" s="56"/>
      <c r="I39" s="56"/>
      <c r="J39" s="56"/>
      <c r="K39" s="56"/>
      <c r="L39" s="56"/>
      <c r="M39" s="56"/>
      <c r="N39" s="56"/>
      <c r="O39" s="55"/>
      <c r="P39" s="57"/>
      <c r="Q39" s="57"/>
      <c r="R39" s="55"/>
      <c r="S39" s="55"/>
      <c r="T39" s="55"/>
      <c r="U39" s="35"/>
      <c r="V39" s="44"/>
      <c r="W39" s="44"/>
      <c r="X39" s="44"/>
      <c r="Y39" s="44"/>
      <c r="Z39" s="44"/>
      <c r="AA39" s="44"/>
      <c r="AB39" s="44"/>
      <c r="AC39" s="44"/>
    </row>
    <row r="40" spans="1:29" x14ac:dyDescent="0.25">
      <c r="A40" s="35"/>
      <c r="B40" s="55"/>
      <c r="C40" s="55"/>
      <c r="D40" s="55"/>
      <c r="E40" s="56"/>
      <c r="F40" s="56"/>
      <c r="G40" s="56"/>
      <c r="H40" s="56"/>
      <c r="I40" s="56"/>
      <c r="J40" s="56"/>
      <c r="K40" s="56"/>
      <c r="L40" s="56"/>
      <c r="M40" s="56"/>
      <c r="N40" s="56"/>
      <c r="O40" s="55"/>
      <c r="P40" s="57"/>
      <c r="Q40" s="57"/>
      <c r="R40" s="55"/>
      <c r="S40" s="55"/>
      <c r="T40" s="55"/>
      <c r="U40" s="35"/>
      <c r="V40" s="44"/>
      <c r="W40" s="44"/>
      <c r="X40" s="44"/>
      <c r="Y40" s="44"/>
      <c r="Z40" s="44"/>
      <c r="AA40" s="44"/>
      <c r="AB40" s="44"/>
      <c r="AC40" s="44"/>
    </row>
    <row r="41" spans="1:29" x14ac:dyDescent="0.25">
      <c r="A41" s="35"/>
      <c r="B41" s="55"/>
      <c r="C41" s="55"/>
      <c r="D41" s="55"/>
      <c r="E41" s="56"/>
      <c r="F41" s="56"/>
      <c r="G41" s="56"/>
      <c r="H41" s="56"/>
      <c r="I41" s="56"/>
      <c r="J41" s="56"/>
      <c r="K41" s="56"/>
      <c r="L41" s="56"/>
      <c r="M41" s="56"/>
      <c r="N41" s="56"/>
      <c r="O41" s="55"/>
      <c r="P41" s="57"/>
      <c r="Q41" s="57"/>
      <c r="R41" s="55"/>
      <c r="S41" s="55"/>
      <c r="T41" s="55"/>
      <c r="U41" s="35"/>
      <c r="V41" s="44"/>
      <c r="W41" s="44"/>
      <c r="X41" s="44"/>
      <c r="Y41" s="44"/>
      <c r="Z41" s="44"/>
      <c r="AA41" s="44"/>
      <c r="AB41" s="44"/>
      <c r="AC41" s="44"/>
    </row>
    <row r="42" spans="1:29" x14ac:dyDescent="0.25">
      <c r="A42" s="35"/>
      <c r="B42" s="35"/>
      <c r="C42" s="35"/>
      <c r="D42" s="35"/>
      <c r="E42" s="50"/>
      <c r="F42" s="50"/>
      <c r="G42" s="50"/>
      <c r="H42" s="50"/>
      <c r="I42" s="50"/>
      <c r="J42" s="50"/>
      <c r="K42" s="50"/>
      <c r="L42" s="50"/>
      <c r="M42" s="50"/>
      <c r="N42" s="50"/>
      <c r="O42" s="35"/>
      <c r="P42" s="59"/>
      <c r="Q42" s="59"/>
      <c r="R42" s="35"/>
      <c r="S42" s="35"/>
      <c r="T42" s="35"/>
      <c r="U42" s="35"/>
      <c r="V42" s="44"/>
      <c r="W42" s="44"/>
      <c r="X42" s="44"/>
      <c r="Y42" s="44"/>
      <c r="Z42" s="44"/>
      <c r="AA42" s="44"/>
      <c r="AB42" s="44"/>
      <c r="AC42" s="44"/>
    </row>
    <row r="43" spans="1:29" x14ac:dyDescent="0.25">
      <c r="A43" s="44"/>
      <c r="B43" s="44"/>
      <c r="C43" s="44"/>
      <c r="D43" s="44"/>
      <c r="E43" s="67"/>
      <c r="F43" s="67"/>
      <c r="G43" s="67"/>
      <c r="H43" s="67"/>
      <c r="I43" s="67"/>
      <c r="J43" s="67"/>
      <c r="K43" s="67"/>
      <c r="L43" s="67"/>
      <c r="M43" s="67"/>
      <c r="N43" s="67"/>
      <c r="O43" s="44"/>
      <c r="P43" s="46"/>
      <c r="Q43" s="46"/>
      <c r="R43" s="44"/>
      <c r="S43" s="44"/>
      <c r="T43" s="44"/>
      <c r="U43" s="44"/>
      <c r="V43" s="44"/>
      <c r="W43" s="44"/>
      <c r="X43" s="44"/>
      <c r="Y43" s="44"/>
      <c r="Z43" s="44"/>
      <c r="AA43" s="44"/>
      <c r="AB43" s="44"/>
      <c r="AC43" s="44"/>
    </row>
    <row r="44" spans="1:29" x14ac:dyDescent="0.25">
      <c r="A44" s="44"/>
      <c r="B44" s="44"/>
      <c r="C44" s="44"/>
      <c r="D44" s="44"/>
      <c r="E44" s="67"/>
      <c r="F44" s="67"/>
      <c r="G44" s="67"/>
      <c r="H44" s="67"/>
      <c r="I44" s="67"/>
      <c r="J44" s="67"/>
      <c r="K44" s="67"/>
      <c r="L44" s="67"/>
      <c r="M44" s="67"/>
      <c r="N44" s="67"/>
      <c r="O44" s="44"/>
      <c r="P44" s="46"/>
      <c r="Q44" s="46"/>
      <c r="R44" s="44"/>
      <c r="S44" s="44"/>
      <c r="T44" s="44"/>
      <c r="U44" s="44"/>
      <c r="V44" s="44"/>
      <c r="W44" s="44"/>
      <c r="X44" s="44"/>
      <c r="Y44" s="44"/>
      <c r="Z44" s="44"/>
      <c r="AA44" s="44"/>
      <c r="AB44" s="44"/>
      <c r="AC44" s="44"/>
    </row>
    <row r="45" spans="1:29" x14ac:dyDescent="0.25">
      <c r="A45" s="44"/>
      <c r="B45" s="44"/>
      <c r="C45" s="44"/>
      <c r="D45" s="44"/>
      <c r="E45" s="67"/>
      <c r="F45" s="67"/>
      <c r="G45" s="67"/>
      <c r="H45" s="67"/>
      <c r="I45" s="67"/>
      <c r="J45" s="67"/>
      <c r="K45" s="67"/>
      <c r="L45" s="67"/>
      <c r="M45" s="67"/>
      <c r="N45" s="67"/>
      <c r="O45" s="44"/>
      <c r="P45" s="46"/>
      <c r="Q45" s="46"/>
      <c r="R45" s="44"/>
      <c r="S45" s="44"/>
      <c r="T45" s="44"/>
      <c r="U45" s="44"/>
      <c r="V45" s="44"/>
      <c r="W45" s="44"/>
      <c r="X45" s="44"/>
      <c r="Y45" s="44"/>
      <c r="Z45" s="44"/>
      <c r="AA45" s="44"/>
      <c r="AB45" s="44"/>
      <c r="AC45" s="44"/>
    </row>
    <row r="46" spans="1:29" x14ac:dyDescent="0.25">
      <c r="A46" s="44"/>
      <c r="B46" s="44"/>
      <c r="C46" s="44"/>
      <c r="D46" s="44"/>
      <c r="E46" s="67"/>
      <c r="F46" s="67"/>
      <c r="G46" s="67"/>
      <c r="H46" s="67"/>
      <c r="I46" s="67"/>
      <c r="J46" s="67"/>
      <c r="K46" s="67"/>
      <c r="L46" s="67"/>
      <c r="M46" s="67"/>
      <c r="N46" s="67"/>
      <c r="O46" s="44"/>
      <c r="P46" s="46"/>
      <c r="Q46" s="46"/>
      <c r="R46" s="44"/>
      <c r="S46" s="44"/>
      <c r="T46" s="44"/>
      <c r="U46" s="44"/>
      <c r="V46" s="44"/>
      <c r="W46" s="44"/>
      <c r="X46" s="44"/>
      <c r="Y46" s="44"/>
      <c r="Z46" s="44"/>
      <c r="AA46" s="44"/>
      <c r="AB46" s="44"/>
      <c r="AC46" s="44"/>
    </row>
    <row r="47" spans="1:29" x14ac:dyDescent="0.25">
      <c r="A47" s="44"/>
      <c r="B47" s="44"/>
      <c r="C47" s="44"/>
      <c r="D47" s="44"/>
      <c r="E47" s="67"/>
      <c r="F47" s="67"/>
      <c r="G47" s="67"/>
      <c r="H47" s="67"/>
      <c r="I47" s="67"/>
      <c r="J47" s="67"/>
      <c r="K47" s="67"/>
      <c r="L47" s="67"/>
      <c r="M47" s="67"/>
      <c r="N47" s="67"/>
      <c r="O47" s="44"/>
      <c r="P47" s="46"/>
      <c r="Q47" s="46"/>
      <c r="R47" s="44"/>
      <c r="S47" s="44"/>
      <c r="T47" s="44"/>
      <c r="U47" s="44"/>
      <c r="V47" s="44"/>
      <c r="W47" s="44"/>
      <c r="X47" s="44"/>
      <c r="Y47" s="44"/>
      <c r="Z47" s="44"/>
      <c r="AA47" s="44"/>
      <c r="AB47" s="44"/>
      <c r="AC47" s="44"/>
    </row>
    <row r="48" spans="1:29" x14ac:dyDescent="0.25">
      <c r="A48" s="44"/>
      <c r="B48" s="44"/>
      <c r="C48" s="44"/>
      <c r="D48" s="44"/>
      <c r="E48" s="67"/>
      <c r="F48" s="67"/>
      <c r="G48" s="67"/>
      <c r="H48" s="67"/>
      <c r="I48" s="67"/>
      <c r="J48" s="67"/>
      <c r="K48" s="67"/>
      <c r="L48" s="67"/>
      <c r="M48" s="67"/>
      <c r="N48" s="67"/>
      <c r="O48" s="44"/>
      <c r="P48" s="46"/>
      <c r="Q48" s="46"/>
      <c r="R48" s="44"/>
      <c r="S48" s="44"/>
      <c r="T48" s="44"/>
      <c r="U48" s="44"/>
      <c r="V48" s="44"/>
      <c r="W48" s="44"/>
      <c r="X48" s="44"/>
      <c r="Y48" s="44"/>
      <c r="Z48" s="44"/>
      <c r="AA48" s="44"/>
      <c r="AB48" s="44"/>
      <c r="AC48" s="44"/>
    </row>
    <row r="49" spans="1:29" x14ac:dyDescent="0.25">
      <c r="A49" s="44"/>
      <c r="B49" s="44"/>
      <c r="C49" s="44"/>
      <c r="D49" s="44"/>
      <c r="E49" s="67"/>
      <c r="F49" s="67"/>
      <c r="G49" s="67"/>
      <c r="H49" s="67"/>
      <c r="I49" s="67"/>
      <c r="J49" s="67"/>
      <c r="K49" s="67"/>
      <c r="L49" s="67"/>
      <c r="M49" s="67"/>
      <c r="N49" s="67"/>
      <c r="O49" s="44"/>
      <c r="P49" s="46"/>
      <c r="Q49" s="46"/>
      <c r="R49" s="44"/>
      <c r="S49" s="44"/>
      <c r="T49" s="44"/>
      <c r="U49" s="44"/>
      <c r="V49" s="44"/>
      <c r="W49" s="44"/>
      <c r="X49" s="44"/>
      <c r="Y49" s="44"/>
      <c r="Z49" s="44"/>
      <c r="AA49" s="44"/>
      <c r="AB49" s="44"/>
      <c r="AC49" s="44"/>
    </row>
    <row r="50" spans="1:29" x14ac:dyDescent="0.25">
      <c r="A50" s="44"/>
      <c r="B50" s="44"/>
      <c r="C50" s="44"/>
      <c r="D50" s="44"/>
      <c r="E50" s="67"/>
      <c r="F50" s="67"/>
      <c r="G50" s="67"/>
      <c r="H50" s="67"/>
      <c r="I50" s="67"/>
      <c r="J50" s="67"/>
      <c r="K50" s="67"/>
      <c r="L50" s="67"/>
      <c r="M50" s="67"/>
      <c r="N50" s="67"/>
      <c r="O50" s="44"/>
      <c r="P50" s="46"/>
      <c r="Q50" s="46"/>
      <c r="R50" s="44"/>
      <c r="S50" s="44"/>
      <c r="T50" s="44"/>
      <c r="U50" s="44"/>
      <c r="V50" s="44"/>
      <c r="W50" s="44"/>
      <c r="X50" s="44"/>
      <c r="Y50" s="44"/>
      <c r="Z50" s="44"/>
      <c r="AA50" s="44"/>
      <c r="AB50" s="44"/>
      <c r="AC50" s="44"/>
    </row>
    <row r="51" spans="1:29" x14ac:dyDescent="0.25">
      <c r="A51" s="44"/>
      <c r="B51" s="44"/>
      <c r="C51" s="44"/>
      <c r="D51" s="44"/>
      <c r="E51" s="67"/>
      <c r="F51" s="67"/>
      <c r="G51" s="67"/>
      <c r="H51" s="67"/>
      <c r="I51" s="67"/>
      <c r="J51" s="67"/>
      <c r="K51" s="67"/>
      <c r="L51" s="67"/>
      <c r="M51" s="67"/>
      <c r="N51" s="67"/>
      <c r="O51" s="44"/>
      <c r="P51" s="46"/>
      <c r="Q51" s="46"/>
      <c r="R51" s="44"/>
      <c r="S51" s="44"/>
      <c r="T51" s="44"/>
      <c r="U51" s="44"/>
      <c r="V51" s="44"/>
      <c r="W51" s="44"/>
      <c r="X51" s="44"/>
      <c r="Y51" s="44"/>
      <c r="Z51" s="44"/>
      <c r="AA51" s="44"/>
      <c r="AB51" s="44"/>
      <c r="AC51" s="44"/>
    </row>
    <row r="52" spans="1:29" x14ac:dyDescent="0.25">
      <c r="A52" s="44"/>
      <c r="B52" s="44"/>
      <c r="C52" s="44"/>
      <c r="D52" s="44"/>
      <c r="E52" s="67"/>
      <c r="F52" s="67"/>
      <c r="G52" s="67"/>
      <c r="H52" s="67"/>
      <c r="I52" s="67"/>
      <c r="J52" s="67"/>
      <c r="K52" s="67"/>
      <c r="L52" s="67"/>
      <c r="M52" s="67"/>
      <c r="N52" s="67"/>
      <c r="O52" s="44"/>
      <c r="P52" s="46"/>
      <c r="Q52" s="46"/>
      <c r="R52" s="44"/>
      <c r="S52" s="44"/>
      <c r="T52" s="44"/>
      <c r="U52" s="44"/>
      <c r="V52" s="44"/>
      <c r="W52" s="44"/>
      <c r="X52" s="44"/>
      <c r="Y52" s="44"/>
      <c r="Z52" s="44"/>
      <c r="AA52" s="44"/>
      <c r="AB52" s="44"/>
      <c r="AC52"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9"/>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"&amp;INTRAKURIKULER!D21</f>
        <v>MATA PELAJARAN AKIDAH AKHLAK</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13'!D8</f>
        <v>A</v>
      </c>
      <c r="F15" s="62" t="str">
        <f>'LM 13'!D9</f>
        <v>B</v>
      </c>
      <c r="G15" s="62" t="str">
        <f>'LM 13'!D10</f>
        <v>C</v>
      </c>
      <c r="H15" s="62" t="str">
        <f>'LM 13'!D11</f>
        <v>D</v>
      </c>
      <c r="I15" s="62" t="str">
        <f>'LM 13'!D12</f>
        <v>E</v>
      </c>
      <c r="J15" s="62" t="str">
        <f>'LM 13'!D13</f>
        <v>F</v>
      </c>
      <c r="K15" s="62" t="str">
        <f>'LM 13'!D14</f>
        <v>G</v>
      </c>
      <c r="L15" s="62" t="str">
        <f>'LM 13'!D15</f>
        <v>H</v>
      </c>
      <c r="M15" s="62" t="str">
        <f>'LM 13'!D16</f>
        <v>I</v>
      </c>
      <c r="N15" s="62" t="str">
        <f>'LM 13'!D17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70"/>
  <dimension ref="A1:AC71"/>
  <sheetViews>
    <sheetView workbookViewId="0"/>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"&amp;INTRAKURIKULER!D22</f>
        <v>MATA PELAJARAN BAHASA ARAB</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14'!D8</f>
        <v>A</v>
      </c>
      <c r="F15" s="62" t="str">
        <f>'LM 14'!D9</f>
        <v>B</v>
      </c>
      <c r="G15" s="62" t="str">
        <f>'LM 14'!D10</f>
        <v>C</v>
      </c>
      <c r="H15" s="62" t="str">
        <f>'LM 14'!D11</f>
        <v>D</v>
      </c>
      <c r="I15" s="62" t="str">
        <f>'LM 14'!D12</f>
        <v>E</v>
      </c>
      <c r="J15" s="62" t="str">
        <f>'LM 14'!D13</f>
        <v>F</v>
      </c>
      <c r="K15" s="62" t="str">
        <f>'LM 14'!D14</f>
        <v>G</v>
      </c>
      <c r="L15" s="62" t="str">
        <f>'LM 14'!D15</f>
        <v>H</v>
      </c>
      <c r="M15" s="62" t="str">
        <f>'LM 14'!D16</f>
        <v>I</v>
      </c>
      <c r="N15" s="62" t="str">
        <f>'LM 14'!D17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71"/>
  <dimension ref="A1:AC71"/>
  <sheetViews>
    <sheetView workbookViewId="0">
      <selection activeCell="P9" sqref="P9"/>
    </sheetView>
  </sheetViews>
  <sheetFormatPr defaultColWidth="9.109375" defaultRowHeight="13.8" x14ac:dyDescent="0.25"/>
  <cols>
    <col min="1" max="1" width="3.33203125" style="36" customWidth="1"/>
    <col min="2" max="2" width="6.33203125" style="36" customWidth="1"/>
    <col min="3" max="3" width="5.33203125" style="36" customWidth="1"/>
    <col min="4" max="4" width="44.33203125" style="36" customWidth="1"/>
    <col min="5" max="14" width="7.5546875" style="51" customWidth="1"/>
    <col min="15" max="15" width="7.5546875" style="36" customWidth="1"/>
    <col min="16" max="17" width="7.44140625" style="60" customWidth="1"/>
    <col min="18" max="18" width="9.33203125" style="36" customWidth="1"/>
    <col min="19" max="19" width="8.109375" style="36" customWidth="1"/>
    <col min="20" max="20" width="6.88671875" style="36" customWidth="1"/>
    <col min="21" max="21" width="4.109375" style="36" customWidth="1"/>
    <col min="22" max="26" width="6.88671875" style="36" customWidth="1"/>
    <col min="27" max="16384" width="9.109375" style="36"/>
  </cols>
  <sheetData>
    <row r="1" spans="1:29" x14ac:dyDescent="0.25">
      <c r="A1" s="35"/>
      <c r="B1" s="35"/>
      <c r="C1" s="35"/>
      <c r="D1" s="35"/>
      <c r="E1" s="50"/>
      <c r="F1" s="50"/>
      <c r="G1" s="50"/>
      <c r="H1" s="50"/>
      <c r="I1" s="50"/>
      <c r="J1" s="50"/>
      <c r="K1" s="50"/>
      <c r="L1" s="50"/>
      <c r="M1" s="50"/>
      <c r="N1" s="50"/>
      <c r="O1" s="35"/>
      <c r="P1" s="59"/>
      <c r="Q1" s="59"/>
      <c r="R1" s="35"/>
      <c r="S1" s="35"/>
      <c r="T1" s="35"/>
      <c r="U1" s="35"/>
      <c r="V1" s="44"/>
      <c r="W1" s="44"/>
      <c r="X1" s="44"/>
      <c r="Y1" s="44"/>
      <c r="Z1" s="44"/>
      <c r="AA1" s="44"/>
      <c r="AB1" s="44"/>
      <c r="AC1" s="44"/>
    </row>
    <row r="2" spans="1:29" x14ac:dyDescent="0.25">
      <c r="A2" s="35"/>
      <c r="B2" s="55"/>
      <c r="C2" s="55"/>
      <c r="D2" s="55"/>
      <c r="E2" s="56"/>
      <c r="F2" s="56"/>
      <c r="G2" s="56"/>
      <c r="H2" s="56"/>
      <c r="I2" s="56"/>
      <c r="J2" s="56"/>
      <c r="K2" s="56"/>
      <c r="L2" s="56"/>
      <c r="M2" s="56"/>
      <c r="N2" s="56"/>
      <c r="O2" s="55"/>
      <c r="P2" s="57"/>
      <c r="Q2" s="57"/>
      <c r="R2" s="55"/>
      <c r="S2" s="55"/>
      <c r="T2" s="55"/>
      <c r="U2" s="35"/>
      <c r="V2" s="44"/>
      <c r="W2" s="44"/>
      <c r="X2" s="44"/>
      <c r="Y2" s="44"/>
      <c r="Z2" s="44"/>
      <c r="AA2" s="44"/>
      <c r="AB2" s="44"/>
      <c r="AC2" s="44"/>
    </row>
    <row r="3" spans="1:29" ht="27" customHeight="1" x14ac:dyDescent="0.25">
      <c r="A3" s="35"/>
      <c r="B3" s="366" t="s">
        <v>152</v>
      </c>
      <c r="C3" s="366"/>
      <c r="D3" s="366"/>
      <c r="E3" s="366"/>
      <c r="F3" s="366"/>
      <c r="G3" s="366"/>
      <c r="H3" s="366"/>
      <c r="I3" s="366"/>
      <c r="J3" s="366"/>
      <c r="K3" s="366"/>
      <c r="L3" s="366"/>
      <c r="M3" s="366"/>
      <c r="N3" s="366"/>
      <c r="O3" s="366"/>
      <c r="P3" s="366"/>
      <c r="Q3" s="366"/>
      <c r="R3" s="366"/>
      <c r="S3" s="366"/>
      <c r="T3" s="366"/>
      <c r="U3" s="52"/>
      <c r="V3" s="44"/>
      <c r="W3" s="44"/>
      <c r="X3" s="44"/>
      <c r="Y3" s="44"/>
      <c r="Z3" s="44"/>
      <c r="AA3" s="44"/>
      <c r="AB3" s="44"/>
      <c r="AC3" s="44"/>
    </row>
    <row r="4" spans="1:29" x14ac:dyDescent="0.25">
      <c r="A4" s="35"/>
      <c r="B4" s="55"/>
      <c r="C4" s="55"/>
      <c r="D4" s="55"/>
      <c r="E4" s="56"/>
      <c r="F4" s="56"/>
      <c r="G4" s="56"/>
      <c r="H4" s="56"/>
      <c r="I4" s="56"/>
      <c r="J4" s="56"/>
      <c r="K4" s="56"/>
      <c r="L4" s="56"/>
      <c r="M4" s="56"/>
      <c r="N4" s="56"/>
      <c r="O4" s="55"/>
      <c r="P4" s="57"/>
      <c r="Q4" s="57"/>
      <c r="R4" s="55"/>
      <c r="S4" s="55"/>
      <c r="T4" s="55"/>
      <c r="U4" s="35"/>
      <c r="V4" s="44"/>
      <c r="W4" s="44"/>
      <c r="X4" s="44"/>
      <c r="Y4" s="44"/>
      <c r="Z4" s="44"/>
      <c r="AA4" s="44"/>
      <c r="AB4" s="44"/>
      <c r="AC4" s="44"/>
    </row>
    <row r="5" spans="1:29" x14ac:dyDescent="0.25">
      <c r="A5" s="35"/>
      <c r="B5" s="367" t="str">
        <f>"MATA PELAJARAN "&amp;INTRAKURIKULER!D23</f>
        <v>MATA PELAJARAN TAHFIDZUL QU'RAN</v>
      </c>
      <c r="C5" s="367"/>
      <c r="D5" s="367"/>
      <c r="E5" s="367"/>
      <c r="F5" s="367"/>
      <c r="G5" s="367"/>
      <c r="H5" s="367"/>
      <c r="I5" s="367"/>
      <c r="J5" s="367"/>
      <c r="K5" s="367"/>
      <c r="L5" s="367"/>
      <c r="M5" s="367"/>
      <c r="N5" s="367"/>
      <c r="O5" s="367"/>
      <c r="P5" s="367"/>
      <c r="Q5" s="367"/>
      <c r="R5" s="367"/>
      <c r="S5" s="367"/>
      <c r="T5" s="367"/>
      <c r="U5" s="53"/>
      <c r="V5" s="44"/>
      <c r="W5" s="44"/>
      <c r="X5" s="44"/>
      <c r="Y5" s="44"/>
      <c r="Z5" s="44"/>
      <c r="AA5" s="44"/>
      <c r="AB5" s="44"/>
      <c r="AC5" s="44"/>
    </row>
    <row r="6" spans="1:29" ht="9.75" customHeight="1" x14ac:dyDescent="0.25">
      <c r="A6" s="35"/>
      <c r="B6" s="55"/>
      <c r="C6" s="55"/>
      <c r="D6" s="55"/>
      <c r="E6" s="56"/>
      <c r="F6" s="56"/>
      <c r="G6" s="56"/>
      <c r="H6" s="56"/>
      <c r="I6" s="56"/>
      <c r="J6" s="56"/>
      <c r="K6" s="56"/>
      <c r="L6" s="56"/>
      <c r="M6" s="56"/>
      <c r="N6" s="56"/>
      <c r="O6" s="55"/>
      <c r="P6" s="57"/>
      <c r="Q6" s="57"/>
      <c r="R6" s="55"/>
      <c r="S6" s="55"/>
      <c r="T6" s="55"/>
      <c r="U6" s="35"/>
      <c r="V6" s="44"/>
      <c r="W6" s="44"/>
      <c r="X6" s="44"/>
      <c r="Y6" s="44"/>
      <c r="Z6" s="44"/>
      <c r="AA6" s="44"/>
      <c r="AB6" s="44"/>
      <c r="AC6" s="44"/>
    </row>
    <row r="7" spans="1:29" s="73" customFormat="1" ht="13.2" x14ac:dyDescent="0.25">
      <c r="A7" s="68"/>
      <c r="B7" s="69" t="s">
        <v>138</v>
      </c>
      <c r="C7" s="69"/>
      <c r="D7" s="69"/>
      <c r="E7" s="70"/>
      <c r="F7" s="70"/>
      <c r="G7" s="70"/>
      <c r="H7" s="70"/>
      <c r="I7" s="70"/>
      <c r="J7" s="70"/>
      <c r="K7" s="70"/>
      <c r="L7" s="70"/>
      <c r="M7" s="70"/>
      <c r="N7" s="70"/>
      <c r="O7" s="69"/>
      <c r="P7" s="71"/>
      <c r="Q7" s="71"/>
      <c r="R7" s="69"/>
      <c r="S7" s="69"/>
      <c r="T7" s="69"/>
      <c r="U7" s="68"/>
      <c r="V7" s="72"/>
      <c r="W7" s="72"/>
      <c r="X7" s="72"/>
      <c r="Y7" s="72"/>
      <c r="Z7" s="72"/>
      <c r="AA7" s="72"/>
      <c r="AB7" s="72"/>
      <c r="AC7" s="72"/>
    </row>
    <row r="8" spans="1:29" s="73" customFormat="1" ht="13.2" x14ac:dyDescent="0.25">
      <c r="A8" s="68"/>
      <c r="B8" s="69"/>
      <c r="C8" s="74">
        <v>1</v>
      </c>
      <c r="D8" s="74" t="s">
        <v>155</v>
      </c>
      <c r="E8" s="70"/>
      <c r="F8" s="70"/>
      <c r="G8" s="70"/>
      <c r="H8" s="70"/>
      <c r="I8" s="70"/>
      <c r="J8" s="70"/>
      <c r="K8" s="70"/>
      <c r="L8" s="70"/>
      <c r="M8" s="70"/>
      <c r="N8" s="70"/>
      <c r="O8" s="69"/>
      <c r="P8" s="71"/>
      <c r="Q8" s="71"/>
      <c r="R8" s="69"/>
      <c r="S8" s="69"/>
      <c r="T8" s="69"/>
      <c r="U8" s="68"/>
      <c r="V8" s="72"/>
      <c r="W8" s="72"/>
      <c r="X8" s="72"/>
      <c r="Y8" s="72"/>
      <c r="Z8" s="72"/>
      <c r="AA8" s="72"/>
      <c r="AB8" s="72"/>
      <c r="AC8" s="72"/>
    </row>
    <row r="9" spans="1:29" s="73" customFormat="1" ht="13.2" x14ac:dyDescent="0.25">
      <c r="A9" s="68"/>
      <c r="B9" s="69"/>
      <c r="C9" s="74">
        <v>2</v>
      </c>
      <c r="D9" s="74" t="s">
        <v>156</v>
      </c>
      <c r="E9" s="70"/>
      <c r="F9" s="70"/>
      <c r="G9" s="70"/>
      <c r="H9" s="70"/>
      <c r="I9" s="70"/>
      <c r="J9" s="70"/>
      <c r="K9" s="70"/>
      <c r="L9" s="70"/>
      <c r="M9" s="70"/>
      <c r="N9" s="70"/>
      <c r="O9" s="69"/>
      <c r="P9" s="71"/>
      <c r="Q9" s="71"/>
      <c r="R9" s="69"/>
      <c r="S9" s="69"/>
      <c r="T9" s="69"/>
      <c r="U9" s="68"/>
      <c r="V9" s="72"/>
      <c r="W9" s="72"/>
      <c r="X9" s="72"/>
      <c r="Y9" s="72"/>
      <c r="Z9" s="72"/>
      <c r="AA9" s="72"/>
      <c r="AB9" s="72"/>
      <c r="AC9" s="72"/>
    </row>
    <row r="10" spans="1:29" s="73" customFormat="1" ht="13.2" x14ac:dyDescent="0.25">
      <c r="A10" s="68"/>
      <c r="B10" s="69"/>
      <c r="C10" s="74">
        <v>3</v>
      </c>
      <c r="D10" s="74" t="s">
        <v>172</v>
      </c>
      <c r="E10" s="70"/>
      <c r="F10" s="70"/>
      <c r="G10" s="70"/>
      <c r="H10" s="70"/>
      <c r="I10" s="70"/>
      <c r="J10" s="70"/>
      <c r="K10" s="70"/>
      <c r="L10" s="70"/>
      <c r="M10" s="70"/>
      <c r="N10" s="70"/>
      <c r="O10" s="69"/>
      <c r="P10" s="71"/>
      <c r="Q10" s="71"/>
      <c r="R10" s="69"/>
      <c r="S10" s="69"/>
      <c r="T10" s="69"/>
      <c r="U10" s="68"/>
      <c r="V10" s="72"/>
      <c r="W10" s="72"/>
      <c r="X10" s="72"/>
      <c r="Y10" s="72"/>
      <c r="Z10" s="72"/>
      <c r="AA10" s="72"/>
      <c r="AB10" s="72"/>
      <c r="AC10" s="72"/>
    </row>
    <row r="11" spans="1:29" s="73" customFormat="1" ht="13.2" x14ac:dyDescent="0.25">
      <c r="A11" s="68"/>
      <c r="B11" s="69"/>
      <c r="C11" s="74">
        <v>4</v>
      </c>
      <c r="D11" s="74" t="s">
        <v>174</v>
      </c>
      <c r="E11" s="70"/>
      <c r="F11" s="70"/>
      <c r="G11" s="70"/>
      <c r="H11" s="70"/>
      <c r="I11" s="70"/>
      <c r="J11" s="70"/>
      <c r="K11" s="70"/>
      <c r="L11" s="70"/>
      <c r="M11" s="70"/>
      <c r="N11" s="70"/>
      <c r="O11" s="69"/>
      <c r="P11" s="71"/>
      <c r="Q11" s="71"/>
      <c r="R11" s="69"/>
      <c r="S11" s="69"/>
      <c r="T11" s="69"/>
      <c r="U11" s="68"/>
      <c r="V11" s="72"/>
      <c r="W11" s="72"/>
      <c r="X11" s="72"/>
      <c r="Y11" s="72"/>
      <c r="Z11" s="72"/>
      <c r="AA11" s="72"/>
      <c r="AB11" s="72"/>
      <c r="AC11" s="72"/>
    </row>
    <row r="12" spans="1:29" x14ac:dyDescent="0.25">
      <c r="A12" s="35"/>
      <c r="B12" s="55"/>
      <c r="C12" s="55"/>
      <c r="D12" s="55"/>
      <c r="E12" s="56"/>
      <c r="F12" s="56"/>
      <c r="G12" s="56"/>
      <c r="H12" s="56"/>
      <c r="I12" s="56"/>
      <c r="J12" s="56"/>
      <c r="K12" s="56"/>
      <c r="L12" s="56"/>
      <c r="M12" s="56"/>
      <c r="N12" s="56"/>
      <c r="O12" s="55"/>
      <c r="P12" s="57"/>
      <c r="Q12" s="57"/>
      <c r="R12" s="55"/>
      <c r="S12" s="55"/>
      <c r="T12" s="55"/>
      <c r="U12" s="35"/>
      <c r="V12" s="44"/>
      <c r="W12" s="44"/>
      <c r="X12" s="44"/>
      <c r="Y12" s="44"/>
      <c r="Z12" s="44"/>
      <c r="AA12" s="44"/>
      <c r="AB12" s="44"/>
      <c r="AC12" s="44"/>
    </row>
    <row r="13" spans="1:29" ht="18.75" customHeight="1" x14ac:dyDescent="0.25">
      <c r="A13" s="35"/>
      <c r="B13" s="55"/>
      <c r="C13" s="368" t="s">
        <v>4</v>
      </c>
      <c r="D13" s="368" t="s">
        <v>125</v>
      </c>
      <c r="E13" s="368" t="s">
        <v>173</v>
      </c>
      <c r="F13" s="368"/>
      <c r="G13" s="368"/>
      <c r="H13" s="368"/>
      <c r="I13" s="368"/>
      <c r="J13" s="368"/>
      <c r="K13" s="368"/>
      <c r="L13" s="368"/>
      <c r="M13" s="368"/>
      <c r="N13" s="368"/>
      <c r="O13" s="368"/>
      <c r="P13" s="369" t="s">
        <v>278</v>
      </c>
      <c r="Q13" s="369"/>
      <c r="R13" s="369"/>
      <c r="S13" s="369" t="s">
        <v>161</v>
      </c>
      <c r="T13" s="55"/>
      <c r="U13" s="35"/>
      <c r="V13" s="44"/>
      <c r="W13" s="44"/>
      <c r="X13" s="44"/>
      <c r="Y13" s="44"/>
      <c r="Z13" s="44"/>
      <c r="AA13" s="44"/>
      <c r="AB13" s="44"/>
      <c r="AC13" s="44"/>
    </row>
    <row r="14" spans="1:29" ht="24" customHeight="1" x14ac:dyDescent="0.25">
      <c r="A14" s="35"/>
      <c r="B14" s="55"/>
      <c r="C14" s="368"/>
      <c r="D14" s="368"/>
      <c r="E14" s="61" t="s">
        <v>171</v>
      </c>
      <c r="F14" s="61" t="s">
        <v>162</v>
      </c>
      <c r="G14" s="61" t="s">
        <v>163</v>
      </c>
      <c r="H14" s="61" t="s">
        <v>164</v>
      </c>
      <c r="I14" s="61" t="s">
        <v>165</v>
      </c>
      <c r="J14" s="61" t="s">
        <v>166</v>
      </c>
      <c r="K14" s="61" t="s">
        <v>167</v>
      </c>
      <c r="L14" s="61" t="s">
        <v>168</v>
      </c>
      <c r="M14" s="61" t="s">
        <v>169</v>
      </c>
      <c r="N14" s="61" t="s">
        <v>170</v>
      </c>
      <c r="O14" s="370" t="s">
        <v>160</v>
      </c>
      <c r="P14" s="369"/>
      <c r="Q14" s="369"/>
      <c r="R14" s="369"/>
      <c r="S14" s="369"/>
      <c r="T14" s="55"/>
      <c r="U14" s="35"/>
      <c r="V14" s="44"/>
      <c r="W14" s="44"/>
      <c r="X14" s="44"/>
      <c r="Y14" s="44"/>
      <c r="Z14" s="44"/>
      <c r="AA14" s="44"/>
      <c r="AB14" s="44"/>
      <c r="AC14" s="44"/>
    </row>
    <row r="15" spans="1:29" ht="46.5" customHeight="1" x14ac:dyDescent="0.25">
      <c r="A15" s="35"/>
      <c r="B15" s="55"/>
      <c r="C15" s="368"/>
      <c r="D15" s="368"/>
      <c r="E15" s="62" t="str">
        <f>'LM 15'!D8</f>
        <v>A</v>
      </c>
      <c r="F15" s="62" t="str">
        <f>'LM 15'!D9</f>
        <v>B</v>
      </c>
      <c r="G15" s="62" t="str">
        <f>'LM 15'!D10</f>
        <v>C</v>
      </c>
      <c r="H15" s="62" t="str">
        <f>'LM 15'!D11</f>
        <v>D</v>
      </c>
      <c r="I15" s="62" t="str">
        <f>'LM 15'!D12</f>
        <v>E</v>
      </c>
      <c r="J15" s="62" t="str">
        <f>'LM 15'!D13</f>
        <v>F</v>
      </c>
      <c r="K15" s="62" t="str">
        <f>'LM 15'!D14</f>
        <v>G</v>
      </c>
      <c r="L15" s="62" t="str">
        <f>'LM 15'!D15</f>
        <v>H</v>
      </c>
      <c r="M15" s="62" t="str">
        <f>'LM 15'!D16</f>
        <v>I</v>
      </c>
      <c r="N15" s="62" t="str">
        <f>'LM 15'!D17</f>
        <v>J</v>
      </c>
      <c r="O15" s="371"/>
      <c r="P15" s="62" t="s">
        <v>157</v>
      </c>
      <c r="Q15" s="62" t="s">
        <v>158</v>
      </c>
      <c r="R15" s="62" t="s">
        <v>159</v>
      </c>
      <c r="S15" s="369"/>
      <c r="T15" s="58"/>
      <c r="U15" s="54"/>
      <c r="V15" s="65"/>
      <c r="W15" s="65"/>
      <c r="X15" s="65"/>
      <c r="Y15" s="65"/>
      <c r="Z15" s="66"/>
      <c r="AA15" s="44"/>
      <c r="AB15" s="44"/>
      <c r="AC15" s="44"/>
    </row>
    <row r="16" spans="1:29" x14ac:dyDescent="0.25">
      <c r="A16" s="35"/>
      <c r="B16" s="55"/>
      <c r="C16" s="37">
        <v>1</v>
      </c>
      <c r="D16" s="39" t="str">
        <f>'DATA SISWA'!F10</f>
        <v>Abdul Karim</v>
      </c>
      <c r="E16" s="63"/>
      <c r="F16" s="63"/>
      <c r="G16" s="63"/>
      <c r="H16" s="63"/>
      <c r="I16" s="63"/>
      <c r="J16" s="63"/>
      <c r="K16" s="63"/>
      <c r="L16" s="63"/>
      <c r="M16" s="63"/>
      <c r="N16" s="63"/>
      <c r="O16" s="64" t="str">
        <f>IFERROR(AVERAGE(E16:N16),"-")</f>
        <v>-</v>
      </c>
      <c r="P16" s="64"/>
      <c r="Q16" s="64"/>
      <c r="R16" s="64" t="str">
        <f>IFERROR(AVERAGE(P16:Q16),"-")</f>
        <v>-</v>
      </c>
      <c r="S16" s="37" t="str">
        <f>IFERROR(AVERAGE(O16,R16),"-")</f>
        <v>-</v>
      </c>
      <c r="T16" s="55"/>
      <c r="U16" s="35"/>
      <c r="V16" s="44"/>
      <c r="W16" s="44"/>
      <c r="X16" s="44"/>
      <c r="Y16" s="44"/>
      <c r="Z16" s="44"/>
      <c r="AA16" s="44"/>
      <c r="AB16" s="44"/>
      <c r="AC16" s="44"/>
    </row>
    <row r="17" spans="1:29" x14ac:dyDescent="0.25">
      <c r="A17" s="35"/>
      <c r="B17" s="55"/>
      <c r="C17" s="37">
        <v>2</v>
      </c>
      <c r="D17" s="39" t="str">
        <f>'DATA SISWA'!F11</f>
        <v>Abil Juandika</v>
      </c>
      <c r="E17" s="63"/>
      <c r="F17" s="63"/>
      <c r="G17" s="63"/>
      <c r="H17" s="63"/>
      <c r="I17" s="63"/>
      <c r="J17" s="63"/>
      <c r="K17" s="63"/>
      <c r="L17" s="63"/>
      <c r="M17" s="63"/>
      <c r="N17" s="63"/>
      <c r="O17" s="64" t="str">
        <f t="shared" ref="O17:O55" si="0">IFERROR(AVERAGE(E17:N17),"-")</f>
        <v>-</v>
      </c>
      <c r="P17" s="64"/>
      <c r="Q17" s="64"/>
      <c r="R17" s="64" t="str">
        <f t="shared" ref="R17:R55" si="1">IFERROR(AVERAGE(P17:Q17),"-")</f>
        <v>-</v>
      </c>
      <c r="S17" s="37" t="str">
        <f t="shared" ref="S17:S55" si="2">IFERROR(AVERAGE(O17,R17),"-")</f>
        <v>-</v>
      </c>
      <c r="T17" s="55"/>
      <c r="U17" s="35"/>
      <c r="V17" s="44"/>
      <c r="W17" s="44"/>
      <c r="X17" s="44"/>
      <c r="Y17" s="44"/>
      <c r="Z17" s="44"/>
      <c r="AA17" s="44"/>
      <c r="AB17" s="44"/>
      <c r="AC17" s="44"/>
    </row>
    <row r="18" spans="1:29" x14ac:dyDescent="0.25">
      <c r="A18" s="35"/>
      <c r="B18" s="55"/>
      <c r="C18" s="37">
        <v>3</v>
      </c>
      <c r="D18" s="39" t="str">
        <f>'DATA SISWA'!F12</f>
        <v>Angga. S</v>
      </c>
      <c r="E18" s="63"/>
      <c r="F18" s="63"/>
      <c r="G18" s="63"/>
      <c r="H18" s="63"/>
      <c r="I18" s="63"/>
      <c r="J18" s="63"/>
      <c r="K18" s="63"/>
      <c r="L18" s="63"/>
      <c r="M18" s="63"/>
      <c r="N18" s="63"/>
      <c r="O18" s="64" t="str">
        <f t="shared" si="0"/>
        <v>-</v>
      </c>
      <c r="P18" s="64"/>
      <c r="Q18" s="64"/>
      <c r="R18" s="64" t="str">
        <f t="shared" si="1"/>
        <v>-</v>
      </c>
      <c r="S18" s="37" t="str">
        <f t="shared" si="2"/>
        <v>-</v>
      </c>
      <c r="T18" s="55"/>
      <c r="U18" s="35"/>
      <c r="V18" s="44"/>
      <c r="W18" s="44"/>
      <c r="X18" s="44"/>
      <c r="Y18" s="44"/>
      <c r="Z18" s="44"/>
      <c r="AA18" s="44"/>
      <c r="AB18" s="44"/>
      <c r="AC18" s="44"/>
    </row>
    <row r="19" spans="1:29" x14ac:dyDescent="0.25">
      <c r="A19" s="35"/>
      <c r="B19" s="55"/>
      <c r="C19" s="37">
        <v>4</v>
      </c>
      <c r="D19" s="39" t="str">
        <f>'DATA SISWA'!F13</f>
        <v>Arief Dwi Saputra</v>
      </c>
      <c r="E19" s="63"/>
      <c r="F19" s="63"/>
      <c r="G19" s="63"/>
      <c r="H19" s="63"/>
      <c r="I19" s="63"/>
      <c r="J19" s="63"/>
      <c r="K19" s="63"/>
      <c r="L19" s="63"/>
      <c r="M19" s="63"/>
      <c r="N19" s="63"/>
      <c r="O19" s="64" t="str">
        <f t="shared" si="0"/>
        <v>-</v>
      </c>
      <c r="P19" s="64"/>
      <c r="Q19" s="64"/>
      <c r="R19" s="64" t="str">
        <f t="shared" si="1"/>
        <v>-</v>
      </c>
      <c r="S19" s="37" t="str">
        <f t="shared" si="2"/>
        <v>-</v>
      </c>
      <c r="T19" s="55"/>
      <c r="U19" s="35"/>
      <c r="V19" s="44"/>
      <c r="W19" s="44"/>
      <c r="X19" s="44"/>
      <c r="Y19" s="44"/>
      <c r="Z19" s="44"/>
      <c r="AA19" s="44"/>
      <c r="AB19" s="44"/>
      <c r="AC19" s="44"/>
    </row>
    <row r="20" spans="1:29" x14ac:dyDescent="0.25">
      <c r="A20" s="35"/>
      <c r="B20" s="55"/>
      <c r="C20" s="37">
        <v>5</v>
      </c>
      <c r="D20" s="39" t="str">
        <f>'DATA SISWA'!F14</f>
        <v>Aser Jude Andra</v>
      </c>
      <c r="E20" s="63"/>
      <c r="F20" s="63"/>
      <c r="G20" s="63"/>
      <c r="H20" s="63"/>
      <c r="I20" s="63"/>
      <c r="J20" s="63"/>
      <c r="K20" s="63"/>
      <c r="L20" s="63"/>
      <c r="M20" s="63"/>
      <c r="N20" s="63"/>
      <c r="O20" s="64" t="str">
        <f t="shared" si="0"/>
        <v>-</v>
      </c>
      <c r="P20" s="64"/>
      <c r="Q20" s="64"/>
      <c r="R20" s="64" t="str">
        <f t="shared" si="1"/>
        <v>-</v>
      </c>
      <c r="S20" s="37" t="str">
        <f t="shared" si="2"/>
        <v>-</v>
      </c>
      <c r="T20" s="55"/>
      <c r="U20" s="35"/>
      <c r="V20" s="44"/>
      <c r="W20" s="44"/>
      <c r="X20" s="44"/>
      <c r="Y20" s="44"/>
      <c r="Z20" s="44"/>
      <c r="AA20" s="44"/>
      <c r="AB20" s="44"/>
      <c r="AC20" s="44"/>
    </row>
    <row r="21" spans="1:29" x14ac:dyDescent="0.25">
      <c r="A21" s="35"/>
      <c r="B21" s="55"/>
      <c r="C21" s="37">
        <v>6</v>
      </c>
      <c r="D21" s="39" t="str">
        <f>'DATA SISWA'!F15</f>
        <v>Azwan Syakhrir. D</v>
      </c>
      <c r="E21" s="63"/>
      <c r="F21" s="63"/>
      <c r="G21" s="63"/>
      <c r="H21" s="63"/>
      <c r="I21" s="63"/>
      <c r="J21" s="63"/>
      <c r="K21" s="63"/>
      <c r="L21" s="63"/>
      <c r="M21" s="63"/>
      <c r="N21" s="63"/>
      <c r="O21" s="64" t="str">
        <f t="shared" si="0"/>
        <v>-</v>
      </c>
      <c r="P21" s="64"/>
      <c r="Q21" s="64"/>
      <c r="R21" s="64" t="str">
        <f t="shared" si="1"/>
        <v>-</v>
      </c>
      <c r="S21" s="37" t="str">
        <f t="shared" si="2"/>
        <v>-</v>
      </c>
      <c r="T21" s="55"/>
      <c r="U21" s="35"/>
      <c r="V21" s="44"/>
      <c r="W21" s="44"/>
      <c r="X21" s="44"/>
      <c r="Y21" s="44"/>
      <c r="Z21" s="44"/>
      <c r="AA21" s="44"/>
      <c r="AB21" s="44"/>
      <c r="AC21" s="44"/>
    </row>
    <row r="22" spans="1:29" x14ac:dyDescent="0.25">
      <c r="A22" s="35"/>
      <c r="B22" s="55"/>
      <c r="C22" s="37">
        <v>7</v>
      </c>
      <c r="D22" s="39" t="str">
        <f>'DATA SISWA'!F16</f>
        <v>Bayu Kurniawan</v>
      </c>
      <c r="E22" s="63"/>
      <c r="F22" s="63"/>
      <c r="G22" s="63"/>
      <c r="H22" s="63"/>
      <c r="I22" s="63"/>
      <c r="J22" s="63"/>
      <c r="K22" s="63"/>
      <c r="L22" s="63"/>
      <c r="M22" s="63"/>
      <c r="N22" s="63"/>
      <c r="O22" s="64" t="str">
        <f t="shared" si="0"/>
        <v>-</v>
      </c>
      <c r="P22" s="64"/>
      <c r="Q22" s="64"/>
      <c r="R22" s="64" t="str">
        <f t="shared" si="1"/>
        <v>-</v>
      </c>
      <c r="S22" s="37" t="str">
        <f t="shared" si="2"/>
        <v>-</v>
      </c>
      <c r="T22" s="55"/>
      <c r="U22" s="35"/>
      <c r="V22" s="44"/>
      <c r="W22" s="44"/>
      <c r="X22" s="44"/>
      <c r="Y22" s="44"/>
      <c r="Z22" s="44"/>
      <c r="AA22" s="44"/>
      <c r="AB22" s="44"/>
      <c r="AC22" s="44"/>
    </row>
    <row r="23" spans="1:29" x14ac:dyDescent="0.25">
      <c r="A23" s="35"/>
      <c r="B23" s="55"/>
      <c r="C23" s="37">
        <v>8</v>
      </c>
      <c r="D23" s="39" t="str">
        <f>'DATA SISWA'!F17</f>
        <v>Bintang Harif .R</v>
      </c>
      <c r="E23" s="63"/>
      <c r="F23" s="63"/>
      <c r="G23" s="63"/>
      <c r="H23" s="63"/>
      <c r="I23" s="63"/>
      <c r="J23" s="63"/>
      <c r="K23" s="63"/>
      <c r="L23" s="63"/>
      <c r="M23" s="63"/>
      <c r="N23" s="63"/>
      <c r="O23" s="64" t="str">
        <f t="shared" si="0"/>
        <v>-</v>
      </c>
      <c r="P23" s="64"/>
      <c r="Q23" s="64"/>
      <c r="R23" s="64" t="str">
        <f t="shared" si="1"/>
        <v>-</v>
      </c>
      <c r="S23" s="37" t="str">
        <f t="shared" si="2"/>
        <v>-</v>
      </c>
      <c r="T23" s="55"/>
      <c r="U23" s="35"/>
      <c r="V23" s="44"/>
      <c r="W23" s="44"/>
      <c r="X23" s="44"/>
      <c r="Y23" s="44"/>
      <c r="Z23" s="44"/>
      <c r="AA23" s="44"/>
      <c r="AB23" s="44"/>
      <c r="AC23" s="44"/>
    </row>
    <row r="24" spans="1:29" x14ac:dyDescent="0.25">
      <c r="A24" s="35"/>
      <c r="B24" s="55"/>
      <c r="C24" s="37">
        <v>9</v>
      </c>
      <c r="D24" s="39" t="str">
        <f>'DATA SISWA'!F18</f>
        <v>Daffa Arya Arrozaq</v>
      </c>
      <c r="E24" s="63"/>
      <c r="F24" s="63"/>
      <c r="G24" s="63"/>
      <c r="H24" s="63"/>
      <c r="I24" s="63"/>
      <c r="J24" s="63"/>
      <c r="K24" s="63"/>
      <c r="L24" s="63"/>
      <c r="M24" s="63"/>
      <c r="N24" s="63"/>
      <c r="O24" s="64" t="str">
        <f t="shared" si="0"/>
        <v>-</v>
      </c>
      <c r="P24" s="64"/>
      <c r="Q24" s="64"/>
      <c r="R24" s="64" t="str">
        <f t="shared" si="1"/>
        <v>-</v>
      </c>
      <c r="S24" s="37" t="str">
        <f t="shared" si="2"/>
        <v>-</v>
      </c>
      <c r="T24" s="55"/>
      <c r="U24" s="35"/>
      <c r="V24" s="44"/>
      <c r="W24" s="44"/>
      <c r="X24" s="44"/>
      <c r="Y24" s="44"/>
      <c r="Z24" s="44"/>
      <c r="AA24" s="44"/>
      <c r="AB24" s="44"/>
      <c r="AC24" s="44"/>
    </row>
    <row r="25" spans="1:29" x14ac:dyDescent="0.25">
      <c r="A25" s="35"/>
      <c r="B25" s="55"/>
      <c r="C25" s="37">
        <v>10</v>
      </c>
      <c r="D25" s="39" t="str">
        <f>'DATA SISWA'!F19</f>
        <v>Giovanni</v>
      </c>
      <c r="E25" s="63"/>
      <c r="F25" s="63"/>
      <c r="G25" s="63"/>
      <c r="H25" s="63"/>
      <c r="I25" s="63"/>
      <c r="J25" s="63"/>
      <c r="K25" s="63"/>
      <c r="L25" s="63"/>
      <c r="M25" s="63"/>
      <c r="N25" s="63"/>
      <c r="O25" s="64" t="str">
        <f t="shared" si="0"/>
        <v>-</v>
      </c>
      <c r="P25" s="64"/>
      <c r="Q25" s="64"/>
      <c r="R25" s="64" t="str">
        <f t="shared" si="1"/>
        <v>-</v>
      </c>
      <c r="S25" s="37" t="str">
        <f t="shared" si="2"/>
        <v>-</v>
      </c>
      <c r="T25" s="55"/>
      <c r="U25" s="35"/>
      <c r="V25" s="44"/>
      <c r="W25" s="44"/>
      <c r="X25" s="44"/>
      <c r="Y25" s="44"/>
      <c r="Z25" s="44"/>
      <c r="AA25" s="44"/>
      <c r="AB25" s="44"/>
      <c r="AC25" s="44"/>
    </row>
    <row r="26" spans="1:29" x14ac:dyDescent="0.25">
      <c r="A26" s="35"/>
      <c r="B26" s="55"/>
      <c r="C26" s="37">
        <v>11</v>
      </c>
      <c r="D26" s="39" t="str">
        <f>'DATA SISWA'!F20</f>
        <v>Hafny Nindytia. F</v>
      </c>
      <c r="E26" s="63"/>
      <c r="F26" s="63"/>
      <c r="G26" s="63"/>
      <c r="H26" s="63"/>
      <c r="I26" s="63"/>
      <c r="J26" s="63"/>
      <c r="K26" s="63"/>
      <c r="L26" s="63"/>
      <c r="M26" s="63"/>
      <c r="N26" s="63"/>
      <c r="O26" s="64" t="str">
        <f t="shared" si="0"/>
        <v>-</v>
      </c>
      <c r="P26" s="64"/>
      <c r="Q26" s="64"/>
      <c r="R26" s="64" t="str">
        <f t="shared" si="1"/>
        <v>-</v>
      </c>
      <c r="S26" s="37" t="str">
        <f t="shared" si="2"/>
        <v>-</v>
      </c>
      <c r="T26" s="55"/>
      <c r="U26" s="35"/>
      <c r="V26" s="44"/>
      <c r="W26" s="44"/>
      <c r="X26" s="44"/>
      <c r="Y26" s="44"/>
      <c r="Z26" s="44"/>
      <c r="AA26" s="44"/>
      <c r="AB26" s="44"/>
      <c r="AC26" s="44"/>
    </row>
    <row r="27" spans="1:29" x14ac:dyDescent="0.25">
      <c r="A27" s="35"/>
      <c r="B27" s="55"/>
      <c r="C27" s="37">
        <v>12</v>
      </c>
      <c r="D27" s="39" t="str">
        <f>'DATA SISWA'!F21</f>
        <v>Ilham Apriyan Saputra</v>
      </c>
      <c r="E27" s="63"/>
      <c r="F27" s="63"/>
      <c r="G27" s="63"/>
      <c r="H27" s="63"/>
      <c r="I27" s="63"/>
      <c r="J27" s="63"/>
      <c r="K27" s="63"/>
      <c r="L27" s="63"/>
      <c r="M27" s="63"/>
      <c r="N27" s="63"/>
      <c r="O27" s="64" t="str">
        <f t="shared" si="0"/>
        <v>-</v>
      </c>
      <c r="P27" s="64"/>
      <c r="Q27" s="64"/>
      <c r="R27" s="64" t="str">
        <f t="shared" si="1"/>
        <v>-</v>
      </c>
      <c r="S27" s="37" t="str">
        <f t="shared" si="2"/>
        <v>-</v>
      </c>
      <c r="T27" s="55"/>
      <c r="U27" s="35"/>
      <c r="V27" s="44"/>
      <c r="W27" s="44"/>
      <c r="X27" s="44"/>
      <c r="Y27" s="44"/>
      <c r="Z27" s="44"/>
      <c r="AA27" s="44"/>
      <c r="AB27" s="44"/>
      <c r="AC27" s="44"/>
    </row>
    <row r="28" spans="1:29" x14ac:dyDescent="0.25">
      <c r="A28" s="35"/>
      <c r="B28" s="55"/>
      <c r="C28" s="37">
        <v>13</v>
      </c>
      <c r="D28" s="39" t="str">
        <f>'DATA SISWA'!F22</f>
        <v>M. Aryo Galuh</v>
      </c>
      <c r="E28" s="63"/>
      <c r="F28" s="63"/>
      <c r="G28" s="63"/>
      <c r="H28" s="63"/>
      <c r="I28" s="63"/>
      <c r="J28" s="63"/>
      <c r="K28" s="63"/>
      <c r="L28" s="63"/>
      <c r="M28" s="63"/>
      <c r="N28" s="63"/>
      <c r="O28" s="64" t="str">
        <f t="shared" si="0"/>
        <v>-</v>
      </c>
      <c r="P28" s="64"/>
      <c r="Q28" s="64"/>
      <c r="R28" s="64" t="str">
        <f t="shared" si="1"/>
        <v>-</v>
      </c>
      <c r="S28" s="37" t="str">
        <f t="shared" si="2"/>
        <v>-</v>
      </c>
      <c r="T28" s="55"/>
      <c r="U28" s="35"/>
      <c r="V28" s="44"/>
      <c r="W28" s="44"/>
      <c r="X28" s="44"/>
      <c r="Y28" s="44"/>
      <c r="Z28" s="44"/>
      <c r="AA28" s="44"/>
      <c r="AB28" s="44"/>
      <c r="AC28" s="44"/>
    </row>
    <row r="29" spans="1:29" x14ac:dyDescent="0.25">
      <c r="A29" s="35"/>
      <c r="B29" s="55"/>
      <c r="C29" s="37">
        <v>14</v>
      </c>
      <c r="D29" s="39" t="str">
        <f>'DATA SISWA'!F23</f>
        <v>M. Facri Salim</v>
      </c>
      <c r="E29" s="63"/>
      <c r="F29" s="63"/>
      <c r="G29" s="63"/>
      <c r="H29" s="63"/>
      <c r="I29" s="63"/>
      <c r="J29" s="63"/>
      <c r="K29" s="63"/>
      <c r="L29" s="63"/>
      <c r="M29" s="63"/>
      <c r="N29" s="63"/>
      <c r="O29" s="64" t="str">
        <f t="shared" si="0"/>
        <v>-</v>
      </c>
      <c r="P29" s="64"/>
      <c r="Q29" s="64"/>
      <c r="R29" s="64" t="str">
        <f t="shared" si="1"/>
        <v>-</v>
      </c>
      <c r="S29" s="37" t="str">
        <f t="shared" si="2"/>
        <v>-</v>
      </c>
      <c r="T29" s="55"/>
      <c r="U29" s="35"/>
      <c r="V29" s="44"/>
      <c r="W29" s="44"/>
      <c r="X29" s="44"/>
      <c r="Y29" s="44"/>
      <c r="Z29" s="44"/>
      <c r="AA29" s="44"/>
      <c r="AB29" s="44"/>
      <c r="AC29" s="44"/>
    </row>
    <row r="30" spans="1:29" x14ac:dyDescent="0.25">
      <c r="A30" s="35"/>
      <c r="B30" s="55"/>
      <c r="C30" s="37">
        <v>15</v>
      </c>
      <c r="D30" s="39" t="str">
        <f>'DATA SISWA'!F24</f>
        <v>Ghaitsya Ataya Haura Riedy</v>
      </c>
      <c r="E30" s="63"/>
      <c r="F30" s="63"/>
      <c r="G30" s="63"/>
      <c r="H30" s="63"/>
      <c r="I30" s="63"/>
      <c r="J30" s="63"/>
      <c r="K30" s="63"/>
      <c r="L30" s="63"/>
      <c r="M30" s="63"/>
      <c r="N30" s="63"/>
      <c r="O30" s="64" t="str">
        <f t="shared" si="0"/>
        <v>-</v>
      </c>
      <c r="P30" s="64"/>
      <c r="Q30" s="64"/>
      <c r="R30" s="64" t="str">
        <f t="shared" si="1"/>
        <v>-</v>
      </c>
      <c r="S30" s="37" t="str">
        <f t="shared" si="2"/>
        <v>-</v>
      </c>
      <c r="T30" s="55"/>
      <c r="U30" s="35"/>
      <c r="V30" s="44"/>
      <c r="W30" s="44"/>
      <c r="X30" s="44"/>
      <c r="Y30" s="44"/>
      <c r="Z30" s="44"/>
      <c r="AA30" s="44"/>
      <c r="AB30" s="44"/>
      <c r="AC30" s="44"/>
    </row>
    <row r="31" spans="1:29" x14ac:dyDescent="0.25">
      <c r="A31" s="35"/>
      <c r="B31" s="55"/>
      <c r="C31" s="37">
        <v>16</v>
      </c>
      <c r="D31" s="39" t="str">
        <f>'DATA SISWA'!F25</f>
        <v>Muhammad Hamdani. D</v>
      </c>
      <c r="E31" s="63"/>
      <c r="F31" s="63"/>
      <c r="G31" s="63"/>
      <c r="H31" s="63"/>
      <c r="I31" s="63"/>
      <c r="J31" s="63"/>
      <c r="K31" s="63"/>
      <c r="L31" s="63"/>
      <c r="M31" s="63"/>
      <c r="N31" s="63"/>
      <c r="O31" s="64" t="str">
        <f t="shared" si="0"/>
        <v>-</v>
      </c>
      <c r="P31" s="64"/>
      <c r="Q31" s="64"/>
      <c r="R31" s="64" t="str">
        <f t="shared" si="1"/>
        <v>-</v>
      </c>
      <c r="S31" s="37" t="str">
        <f t="shared" si="2"/>
        <v>-</v>
      </c>
      <c r="T31" s="55"/>
      <c r="U31" s="35"/>
      <c r="V31" s="44"/>
      <c r="W31" s="44"/>
      <c r="X31" s="44"/>
      <c r="Y31" s="44"/>
      <c r="Z31" s="44"/>
      <c r="AA31" s="44"/>
      <c r="AB31" s="44"/>
      <c r="AC31" s="44"/>
    </row>
    <row r="32" spans="1:29" x14ac:dyDescent="0.25">
      <c r="A32" s="35"/>
      <c r="B32" s="55"/>
      <c r="C32" s="37">
        <v>17</v>
      </c>
      <c r="D32" s="39" t="str">
        <f>'DATA SISWA'!F26</f>
        <v>Muhammad Rasyid</v>
      </c>
      <c r="E32" s="63"/>
      <c r="F32" s="63"/>
      <c r="G32" s="63"/>
      <c r="H32" s="63"/>
      <c r="I32" s="63"/>
      <c r="J32" s="63"/>
      <c r="K32" s="63"/>
      <c r="L32" s="63"/>
      <c r="M32" s="63"/>
      <c r="N32" s="63"/>
      <c r="O32" s="64" t="str">
        <f t="shared" si="0"/>
        <v>-</v>
      </c>
      <c r="P32" s="64"/>
      <c r="Q32" s="64"/>
      <c r="R32" s="64" t="str">
        <f t="shared" si="1"/>
        <v>-</v>
      </c>
      <c r="S32" s="37" t="str">
        <f t="shared" si="2"/>
        <v>-</v>
      </c>
      <c r="T32" s="55"/>
      <c r="U32" s="35"/>
      <c r="V32" s="44"/>
      <c r="W32" s="44"/>
      <c r="X32" s="44"/>
      <c r="Y32" s="44"/>
      <c r="Z32" s="44"/>
      <c r="AA32" s="44"/>
      <c r="AB32" s="44"/>
      <c r="AC32" s="44"/>
    </row>
    <row r="33" spans="1:29" x14ac:dyDescent="0.25">
      <c r="A33" s="35"/>
      <c r="B33" s="55"/>
      <c r="C33" s="37">
        <v>18</v>
      </c>
      <c r="D33" s="39" t="str">
        <f>'DATA SISWA'!F27</f>
        <v>Raja Arhavis Moralis Akbar</v>
      </c>
      <c r="E33" s="63"/>
      <c r="F33" s="63"/>
      <c r="G33" s="63"/>
      <c r="H33" s="63"/>
      <c r="I33" s="63"/>
      <c r="J33" s="63"/>
      <c r="K33" s="63"/>
      <c r="L33" s="63"/>
      <c r="M33" s="63"/>
      <c r="N33" s="63"/>
      <c r="O33" s="64" t="str">
        <f t="shared" si="0"/>
        <v>-</v>
      </c>
      <c r="P33" s="64"/>
      <c r="Q33" s="64"/>
      <c r="R33" s="64" t="str">
        <f t="shared" si="1"/>
        <v>-</v>
      </c>
      <c r="S33" s="37" t="str">
        <f t="shared" si="2"/>
        <v>-</v>
      </c>
      <c r="T33" s="55"/>
      <c r="U33" s="35"/>
      <c r="V33" s="44"/>
      <c r="W33" s="44"/>
      <c r="X33" s="44"/>
      <c r="Y33" s="44"/>
      <c r="Z33" s="44"/>
      <c r="AA33" s="44"/>
      <c r="AB33" s="44"/>
      <c r="AC33" s="44"/>
    </row>
    <row r="34" spans="1:29" x14ac:dyDescent="0.25">
      <c r="A34" s="35"/>
      <c r="B34" s="55"/>
      <c r="C34" s="37">
        <v>19</v>
      </c>
      <c r="D34" s="39" t="str">
        <f>'DATA SISWA'!F28</f>
        <v>Revan Aljisri</v>
      </c>
      <c r="E34" s="63"/>
      <c r="F34" s="63"/>
      <c r="G34" s="63"/>
      <c r="H34" s="63"/>
      <c r="I34" s="63"/>
      <c r="J34" s="63"/>
      <c r="K34" s="63"/>
      <c r="L34" s="63"/>
      <c r="M34" s="63"/>
      <c r="N34" s="63"/>
      <c r="O34" s="64" t="str">
        <f t="shared" si="0"/>
        <v>-</v>
      </c>
      <c r="P34" s="64"/>
      <c r="Q34" s="64"/>
      <c r="R34" s="64" t="str">
        <f t="shared" si="1"/>
        <v>-</v>
      </c>
      <c r="S34" s="37" t="str">
        <f t="shared" si="2"/>
        <v>-</v>
      </c>
      <c r="T34" s="55"/>
      <c r="U34" s="35"/>
      <c r="V34" s="44"/>
      <c r="W34" s="44"/>
      <c r="X34" s="44"/>
      <c r="Y34" s="44"/>
      <c r="Z34" s="44"/>
      <c r="AA34" s="44"/>
      <c r="AB34" s="44"/>
      <c r="AC34" s="44"/>
    </row>
    <row r="35" spans="1:29" x14ac:dyDescent="0.25">
      <c r="A35" s="35"/>
      <c r="B35" s="55"/>
      <c r="C35" s="37">
        <v>20</v>
      </c>
      <c r="D35" s="39" t="str">
        <f>'DATA SISWA'!F29</f>
        <v>Shakira Ramadhani</v>
      </c>
      <c r="E35" s="63"/>
      <c r="F35" s="63"/>
      <c r="G35" s="63"/>
      <c r="H35" s="63"/>
      <c r="I35" s="63"/>
      <c r="J35" s="63"/>
      <c r="K35" s="63"/>
      <c r="L35" s="63"/>
      <c r="M35" s="63"/>
      <c r="N35" s="63"/>
      <c r="O35" s="64" t="str">
        <f t="shared" si="0"/>
        <v>-</v>
      </c>
      <c r="P35" s="64"/>
      <c r="Q35" s="64"/>
      <c r="R35" s="64" t="str">
        <f t="shared" si="1"/>
        <v>-</v>
      </c>
      <c r="S35" s="37" t="str">
        <f t="shared" si="2"/>
        <v>-</v>
      </c>
      <c r="T35" s="55"/>
      <c r="U35" s="35"/>
      <c r="V35" s="44"/>
      <c r="W35" s="44"/>
      <c r="X35" s="44"/>
      <c r="Y35" s="44"/>
      <c r="Z35" s="44"/>
      <c r="AA35" s="44"/>
      <c r="AB35" s="44"/>
      <c r="AC35" s="44"/>
    </row>
    <row r="36" spans="1:29" x14ac:dyDescent="0.25">
      <c r="A36" s="35"/>
      <c r="B36" s="55"/>
      <c r="C36" s="37">
        <v>21</v>
      </c>
      <c r="D36" s="39" t="str">
        <f>'DATA SISWA'!F30</f>
        <v>Zafif Al Syathir</v>
      </c>
      <c r="E36" s="63"/>
      <c r="F36" s="63"/>
      <c r="G36" s="63"/>
      <c r="H36" s="63"/>
      <c r="I36" s="63"/>
      <c r="J36" s="63"/>
      <c r="K36" s="63"/>
      <c r="L36" s="63"/>
      <c r="M36" s="63"/>
      <c r="N36" s="63"/>
      <c r="O36" s="64" t="str">
        <f t="shared" si="0"/>
        <v>-</v>
      </c>
      <c r="P36" s="64"/>
      <c r="Q36" s="64"/>
      <c r="R36" s="64" t="str">
        <f t="shared" si="1"/>
        <v>-</v>
      </c>
      <c r="S36" s="37" t="str">
        <f t="shared" si="2"/>
        <v>-</v>
      </c>
      <c r="T36" s="55"/>
      <c r="U36" s="35"/>
      <c r="V36" s="44"/>
      <c r="W36" s="44"/>
      <c r="X36" s="44"/>
      <c r="Y36" s="44"/>
      <c r="Z36" s="44"/>
      <c r="AA36" s="44"/>
      <c r="AB36" s="44"/>
      <c r="AC36" s="44"/>
    </row>
    <row r="37" spans="1:29" x14ac:dyDescent="0.25">
      <c r="A37" s="35"/>
      <c r="B37" s="55"/>
      <c r="C37" s="37">
        <v>22</v>
      </c>
      <c r="D37" s="39">
        <f>'DATA SISWA'!F31</f>
        <v>0</v>
      </c>
      <c r="E37" s="63"/>
      <c r="F37" s="63"/>
      <c r="G37" s="63"/>
      <c r="H37" s="63"/>
      <c r="I37" s="63"/>
      <c r="J37" s="63"/>
      <c r="K37" s="63"/>
      <c r="L37" s="63"/>
      <c r="M37" s="63"/>
      <c r="N37" s="63"/>
      <c r="O37" s="64" t="str">
        <f t="shared" si="0"/>
        <v>-</v>
      </c>
      <c r="P37" s="64"/>
      <c r="Q37" s="64"/>
      <c r="R37" s="64" t="str">
        <f t="shared" si="1"/>
        <v>-</v>
      </c>
      <c r="S37" s="37" t="str">
        <f t="shared" si="2"/>
        <v>-</v>
      </c>
      <c r="T37" s="55"/>
      <c r="U37" s="35"/>
      <c r="V37" s="44"/>
      <c r="W37" s="44"/>
      <c r="X37" s="44"/>
      <c r="Y37" s="44"/>
      <c r="Z37" s="44"/>
      <c r="AA37" s="44"/>
      <c r="AB37" s="44"/>
      <c r="AC37" s="44"/>
    </row>
    <row r="38" spans="1:29" x14ac:dyDescent="0.25">
      <c r="A38" s="35"/>
      <c r="B38" s="55"/>
      <c r="C38" s="37">
        <v>23</v>
      </c>
      <c r="D38" s="39">
        <f>'DATA SISWA'!F32</f>
        <v>0</v>
      </c>
      <c r="E38" s="63"/>
      <c r="F38" s="63"/>
      <c r="G38" s="63"/>
      <c r="H38" s="63"/>
      <c r="I38" s="63"/>
      <c r="J38" s="63"/>
      <c r="K38" s="63"/>
      <c r="L38" s="63"/>
      <c r="M38" s="63"/>
      <c r="N38" s="63"/>
      <c r="O38" s="64" t="str">
        <f t="shared" si="0"/>
        <v>-</v>
      </c>
      <c r="P38" s="64"/>
      <c r="Q38" s="64"/>
      <c r="R38" s="64" t="str">
        <f t="shared" si="1"/>
        <v>-</v>
      </c>
      <c r="S38" s="37" t="str">
        <f t="shared" si="2"/>
        <v>-</v>
      </c>
      <c r="T38" s="55"/>
      <c r="U38" s="35"/>
      <c r="V38" s="44"/>
      <c r="W38" s="44"/>
      <c r="X38" s="44"/>
      <c r="Y38" s="44"/>
      <c r="Z38" s="44"/>
      <c r="AA38" s="44"/>
      <c r="AB38" s="44"/>
      <c r="AC38" s="44"/>
    </row>
    <row r="39" spans="1:29" x14ac:dyDescent="0.25">
      <c r="A39" s="35"/>
      <c r="B39" s="55"/>
      <c r="C39" s="37">
        <v>24</v>
      </c>
      <c r="D39" s="39">
        <f>'DATA SISWA'!F33</f>
        <v>0</v>
      </c>
      <c r="E39" s="63"/>
      <c r="F39" s="63"/>
      <c r="G39" s="63"/>
      <c r="H39" s="63"/>
      <c r="I39" s="63"/>
      <c r="J39" s="63"/>
      <c r="K39" s="63"/>
      <c r="L39" s="63"/>
      <c r="M39" s="63"/>
      <c r="N39" s="63"/>
      <c r="O39" s="64" t="str">
        <f t="shared" si="0"/>
        <v>-</v>
      </c>
      <c r="P39" s="64"/>
      <c r="Q39" s="64"/>
      <c r="R39" s="64" t="str">
        <f t="shared" si="1"/>
        <v>-</v>
      </c>
      <c r="S39" s="37" t="str">
        <f t="shared" si="2"/>
        <v>-</v>
      </c>
      <c r="T39" s="55"/>
      <c r="U39" s="35"/>
      <c r="V39" s="44"/>
      <c r="W39" s="44"/>
      <c r="X39" s="44"/>
      <c r="Y39" s="44"/>
      <c r="Z39" s="44"/>
      <c r="AA39" s="44"/>
      <c r="AB39" s="44"/>
      <c r="AC39" s="44"/>
    </row>
    <row r="40" spans="1:29" x14ac:dyDescent="0.25">
      <c r="A40" s="35"/>
      <c r="B40" s="55"/>
      <c r="C40" s="37">
        <v>25</v>
      </c>
      <c r="D40" s="39">
        <f>'DATA SISWA'!F34</f>
        <v>0</v>
      </c>
      <c r="E40" s="63"/>
      <c r="F40" s="63"/>
      <c r="G40" s="63"/>
      <c r="H40" s="63"/>
      <c r="I40" s="63"/>
      <c r="J40" s="63"/>
      <c r="K40" s="63"/>
      <c r="L40" s="63"/>
      <c r="M40" s="63"/>
      <c r="N40" s="63"/>
      <c r="O40" s="64" t="str">
        <f t="shared" si="0"/>
        <v>-</v>
      </c>
      <c r="P40" s="64"/>
      <c r="Q40" s="64"/>
      <c r="R40" s="64" t="str">
        <f t="shared" si="1"/>
        <v>-</v>
      </c>
      <c r="S40" s="37" t="str">
        <f t="shared" si="2"/>
        <v>-</v>
      </c>
      <c r="T40" s="55"/>
      <c r="U40" s="35"/>
      <c r="V40" s="44"/>
      <c r="W40" s="44"/>
      <c r="X40" s="44"/>
      <c r="Y40" s="44"/>
      <c r="Z40" s="44"/>
      <c r="AA40" s="44"/>
      <c r="AB40" s="44"/>
      <c r="AC40" s="44"/>
    </row>
    <row r="41" spans="1:29" x14ac:dyDescent="0.25">
      <c r="A41" s="35"/>
      <c r="B41" s="55"/>
      <c r="C41" s="37">
        <v>26</v>
      </c>
      <c r="D41" s="39">
        <f>'DATA SISWA'!F35</f>
        <v>0</v>
      </c>
      <c r="E41" s="63"/>
      <c r="F41" s="63"/>
      <c r="G41" s="63"/>
      <c r="H41" s="63"/>
      <c r="I41" s="63"/>
      <c r="J41" s="63"/>
      <c r="K41" s="63"/>
      <c r="L41" s="63"/>
      <c r="M41" s="63"/>
      <c r="N41" s="63"/>
      <c r="O41" s="64" t="str">
        <f t="shared" si="0"/>
        <v>-</v>
      </c>
      <c r="P41" s="64"/>
      <c r="Q41" s="64"/>
      <c r="R41" s="64" t="str">
        <f t="shared" si="1"/>
        <v>-</v>
      </c>
      <c r="S41" s="37" t="str">
        <f t="shared" si="2"/>
        <v>-</v>
      </c>
      <c r="T41" s="55"/>
      <c r="U41" s="35"/>
      <c r="V41" s="44"/>
      <c r="W41" s="44"/>
      <c r="X41" s="44"/>
      <c r="Y41" s="44"/>
      <c r="Z41" s="44"/>
      <c r="AA41" s="44"/>
      <c r="AB41" s="44"/>
      <c r="AC41" s="44"/>
    </row>
    <row r="42" spans="1:29" x14ac:dyDescent="0.25">
      <c r="A42" s="35"/>
      <c r="B42" s="55"/>
      <c r="C42" s="37">
        <v>27</v>
      </c>
      <c r="D42" s="39">
        <f>'DATA SISWA'!F36</f>
        <v>0</v>
      </c>
      <c r="E42" s="63"/>
      <c r="F42" s="63"/>
      <c r="G42" s="63"/>
      <c r="H42" s="63"/>
      <c r="I42" s="63"/>
      <c r="J42" s="63"/>
      <c r="K42" s="63"/>
      <c r="L42" s="63"/>
      <c r="M42" s="63"/>
      <c r="N42" s="63"/>
      <c r="O42" s="64" t="str">
        <f t="shared" si="0"/>
        <v>-</v>
      </c>
      <c r="P42" s="64"/>
      <c r="Q42" s="64"/>
      <c r="R42" s="64" t="str">
        <f t="shared" si="1"/>
        <v>-</v>
      </c>
      <c r="S42" s="37" t="str">
        <f t="shared" si="2"/>
        <v>-</v>
      </c>
      <c r="T42" s="55"/>
      <c r="U42" s="35"/>
      <c r="V42" s="44"/>
      <c r="W42" s="44"/>
      <c r="X42" s="44"/>
      <c r="Y42" s="44"/>
      <c r="Z42" s="44"/>
      <c r="AA42" s="44"/>
      <c r="AB42" s="44"/>
      <c r="AC42" s="44"/>
    </row>
    <row r="43" spans="1:29" x14ac:dyDescent="0.25">
      <c r="A43" s="35"/>
      <c r="B43" s="55"/>
      <c r="C43" s="37">
        <v>28</v>
      </c>
      <c r="D43" s="39">
        <f>'DATA SISWA'!F37</f>
        <v>0</v>
      </c>
      <c r="E43" s="63"/>
      <c r="F43" s="63"/>
      <c r="G43" s="63"/>
      <c r="H43" s="63"/>
      <c r="I43" s="63"/>
      <c r="J43" s="63"/>
      <c r="K43" s="63"/>
      <c r="L43" s="63"/>
      <c r="M43" s="63"/>
      <c r="N43" s="63"/>
      <c r="O43" s="64" t="str">
        <f t="shared" si="0"/>
        <v>-</v>
      </c>
      <c r="P43" s="64"/>
      <c r="Q43" s="64"/>
      <c r="R43" s="64" t="str">
        <f t="shared" si="1"/>
        <v>-</v>
      </c>
      <c r="S43" s="37" t="str">
        <f t="shared" si="2"/>
        <v>-</v>
      </c>
      <c r="T43" s="55"/>
      <c r="U43" s="35"/>
      <c r="V43" s="44"/>
      <c r="W43" s="44"/>
      <c r="X43" s="44"/>
      <c r="Y43" s="44"/>
      <c r="Z43" s="44"/>
      <c r="AA43" s="44"/>
      <c r="AB43" s="44"/>
      <c r="AC43" s="44"/>
    </row>
    <row r="44" spans="1:29" x14ac:dyDescent="0.25">
      <c r="A44" s="35"/>
      <c r="B44" s="55"/>
      <c r="C44" s="37">
        <v>29</v>
      </c>
      <c r="D44" s="39">
        <f>'DATA SISWA'!F38</f>
        <v>0</v>
      </c>
      <c r="E44" s="63"/>
      <c r="F44" s="63"/>
      <c r="G44" s="63"/>
      <c r="H44" s="63"/>
      <c r="I44" s="63"/>
      <c r="J44" s="63"/>
      <c r="K44" s="63"/>
      <c r="L44" s="63"/>
      <c r="M44" s="63"/>
      <c r="N44" s="63"/>
      <c r="O44" s="64" t="str">
        <f t="shared" si="0"/>
        <v>-</v>
      </c>
      <c r="P44" s="64"/>
      <c r="Q44" s="64"/>
      <c r="R44" s="64" t="str">
        <f t="shared" si="1"/>
        <v>-</v>
      </c>
      <c r="S44" s="37" t="str">
        <f t="shared" si="2"/>
        <v>-</v>
      </c>
      <c r="T44" s="55"/>
      <c r="U44" s="35"/>
      <c r="V44" s="44"/>
      <c r="W44" s="44"/>
      <c r="X44" s="44"/>
      <c r="Y44" s="44"/>
      <c r="Z44" s="44"/>
      <c r="AA44" s="44"/>
      <c r="AB44" s="44"/>
      <c r="AC44" s="44"/>
    </row>
    <row r="45" spans="1:29" x14ac:dyDescent="0.25">
      <c r="A45" s="35"/>
      <c r="B45" s="55"/>
      <c r="C45" s="37">
        <v>30</v>
      </c>
      <c r="D45" s="39">
        <f>'DATA SISWA'!F39</f>
        <v>0</v>
      </c>
      <c r="E45" s="63"/>
      <c r="F45" s="63"/>
      <c r="G45" s="63"/>
      <c r="H45" s="63"/>
      <c r="I45" s="63"/>
      <c r="J45" s="63"/>
      <c r="K45" s="63"/>
      <c r="L45" s="63"/>
      <c r="M45" s="63"/>
      <c r="N45" s="63"/>
      <c r="O45" s="64" t="str">
        <f t="shared" si="0"/>
        <v>-</v>
      </c>
      <c r="P45" s="64"/>
      <c r="Q45" s="64"/>
      <c r="R45" s="64" t="str">
        <f t="shared" si="1"/>
        <v>-</v>
      </c>
      <c r="S45" s="37" t="str">
        <f t="shared" si="2"/>
        <v>-</v>
      </c>
      <c r="T45" s="55"/>
      <c r="U45" s="35"/>
      <c r="V45" s="44"/>
      <c r="W45" s="44"/>
      <c r="X45" s="44"/>
      <c r="Y45" s="44"/>
      <c r="Z45" s="44"/>
      <c r="AA45" s="44"/>
      <c r="AB45" s="44"/>
      <c r="AC45" s="44"/>
    </row>
    <row r="46" spans="1:29" x14ac:dyDescent="0.25">
      <c r="A46" s="35"/>
      <c r="B46" s="55"/>
      <c r="C46" s="37">
        <v>31</v>
      </c>
      <c r="D46" s="39">
        <f>'DATA SISWA'!F40</f>
        <v>0</v>
      </c>
      <c r="E46" s="63"/>
      <c r="F46" s="63"/>
      <c r="G46" s="63"/>
      <c r="H46" s="63"/>
      <c r="I46" s="63"/>
      <c r="J46" s="63"/>
      <c r="K46" s="63"/>
      <c r="L46" s="63"/>
      <c r="M46" s="63"/>
      <c r="N46" s="63"/>
      <c r="O46" s="64" t="str">
        <f t="shared" si="0"/>
        <v>-</v>
      </c>
      <c r="P46" s="64"/>
      <c r="Q46" s="64"/>
      <c r="R46" s="64" t="str">
        <f t="shared" si="1"/>
        <v>-</v>
      </c>
      <c r="S46" s="37" t="str">
        <f t="shared" si="2"/>
        <v>-</v>
      </c>
      <c r="T46" s="55"/>
      <c r="U46" s="35"/>
      <c r="V46" s="44"/>
      <c r="W46" s="44"/>
      <c r="X46" s="44"/>
      <c r="Y46" s="44"/>
      <c r="Z46" s="44"/>
      <c r="AA46" s="44"/>
      <c r="AB46" s="44"/>
      <c r="AC46" s="44"/>
    </row>
    <row r="47" spans="1:29" x14ac:dyDescent="0.25">
      <c r="A47" s="35"/>
      <c r="B47" s="55"/>
      <c r="C47" s="37">
        <v>32</v>
      </c>
      <c r="D47" s="39">
        <f>'DATA SISWA'!F41</f>
        <v>0</v>
      </c>
      <c r="E47" s="63"/>
      <c r="F47" s="63"/>
      <c r="G47" s="63"/>
      <c r="H47" s="63"/>
      <c r="I47" s="63"/>
      <c r="J47" s="63"/>
      <c r="K47" s="63"/>
      <c r="L47" s="63"/>
      <c r="M47" s="63"/>
      <c r="N47" s="63"/>
      <c r="O47" s="64" t="str">
        <f t="shared" si="0"/>
        <v>-</v>
      </c>
      <c r="P47" s="64"/>
      <c r="Q47" s="64"/>
      <c r="R47" s="64" t="str">
        <f t="shared" si="1"/>
        <v>-</v>
      </c>
      <c r="S47" s="37" t="str">
        <f t="shared" si="2"/>
        <v>-</v>
      </c>
      <c r="T47" s="55"/>
      <c r="U47" s="35"/>
      <c r="V47" s="44"/>
      <c r="W47" s="44"/>
      <c r="X47" s="44"/>
      <c r="Y47" s="44"/>
      <c r="Z47" s="44"/>
      <c r="AA47" s="44"/>
      <c r="AB47" s="44"/>
      <c r="AC47" s="44"/>
    </row>
    <row r="48" spans="1:29" x14ac:dyDescent="0.25">
      <c r="A48" s="35"/>
      <c r="B48" s="55"/>
      <c r="C48" s="37">
        <v>33</v>
      </c>
      <c r="D48" s="39">
        <f>'DATA SISWA'!F42</f>
        <v>0</v>
      </c>
      <c r="E48" s="63"/>
      <c r="F48" s="63"/>
      <c r="G48" s="63"/>
      <c r="H48" s="63"/>
      <c r="I48" s="63"/>
      <c r="J48" s="63"/>
      <c r="K48" s="63"/>
      <c r="L48" s="63"/>
      <c r="M48" s="63"/>
      <c r="N48" s="63"/>
      <c r="O48" s="64" t="str">
        <f t="shared" si="0"/>
        <v>-</v>
      </c>
      <c r="P48" s="64"/>
      <c r="Q48" s="64"/>
      <c r="R48" s="64" t="str">
        <f t="shared" si="1"/>
        <v>-</v>
      </c>
      <c r="S48" s="37" t="str">
        <f t="shared" si="2"/>
        <v>-</v>
      </c>
      <c r="T48" s="55"/>
      <c r="U48" s="35"/>
      <c r="V48" s="44"/>
      <c r="W48" s="44"/>
      <c r="X48" s="44"/>
      <c r="Y48" s="44"/>
      <c r="Z48" s="44"/>
      <c r="AA48" s="44"/>
      <c r="AB48" s="44"/>
      <c r="AC48" s="44"/>
    </row>
    <row r="49" spans="1:29" x14ac:dyDescent="0.25">
      <c r="A49" s="35"/>
      <c r="B49" s="55"/>
      <c r="C49" s="37">
        <v>34</v>
      </c>
      <c r="D49" s="39">
        <f>'DATA SISWA'!F43</f>
        <v>0</v>
      </c>
      <c r="E49" s="63"/>
      <c r="F49" s="63"/>
      <c r="G49" s="63"/>
      <c r="H49" s="63"/>
      <c r="I49" s="63"/>
      <c r="J49" s="63"/>
      <c r="K49" s="63"/>
      <c r="L49" s="63"/>
      <c r="M49" s="63"/>
      <c r="N49" s="63"/>
      <c r="O49" s="64" t="str">
        <f t="shared" si="0"/>
        <v>-</v>
      </c>
      <c r="P49" s="64"/>
      <c r="Q49" s="64"/>
      <c r="R49" s="64" t="str">
        <f t="shared" si="1"/>
        <v>-</v>
      </c>
      <c r="S49" s="37" t="str">
        <f t="shared" si="2"/>
        <v>-</v>
      </c>
      <c r="T49" s="55"/>
      <c r="U49" s="35"/>
      <c r="V49" s="44"/>
      <c r="W49" s="44"/>
      <c r="X49" s="44"/>
      <c r="Y49" s="44"/>
      <c r="Z49" s="44"/>
      <c r="AA49" s="44"/>
      <c r="AB49" s="44"/>
      <c r="AC49" s="44"/>
    </row>
    <row r="50" spans="1:29" x14ac:dyDescent="0.25">
      <c r="A50" s="35"/>
      <c r="B50" s="55"/>
      <c r="C50" s="37">
        <v>35</v>
      </c>
      <c r="D50" s="39">
        <f>'DATA SISWA'!F44</f>
        <v>0</v>
      </c>
      <c r="E50" s="63"/>
      <c r="F50" s="63"/>
      <c r="G50" s="63"/>
      <c r="H50" s="63"/>
      <c r="I50" s="63"/>
      <c r="J50" s="63"/>
      <c r="K50" s="63"/>
      <c r="L50" s="63"/>
      <c r="M50" s="63"/>
      <c r="N50" s="63"/>
      <c r="O50" s="64" t="str">
        <f t="shared" si="0"/>
        <v>-</v>
      </c>
      <c r="P50" s="64"/>
      <c r="Q50" s="64"/>
      <c r="R50" s="64" t="str">
        <f t="shared" si="1"/>
        <v>-</v>
      </c>
      <c r="S50" s="37" t="str">
        <f t="shared" si="2"/>
        <v>-</v>
      </c>
      <c r="T50" s="55"/>
      <c r="U50" s="35"/>
      <c r="V50" s="44"/>
      <c r="W50" s="44"/>
      <c r="X50" s="44"/>
      <c r="Y50" s="44"/>
      <c r="Z50" s="44"/>
      <c r="AA50" s="44"/>
      <c r="AB50" s="44"/>
      <c r="AC50" s="44"/>
    </row>
    <row r="51" spans="1:29" x14ac:dyDescent="0.25">
      <c r="A51" s="35"/>
      <c r="B51" s="55"/>
      <c r="C51" s="37">
        <v>36</v>
      </c>
      <c r="D51" s="39">
        <f>'DATA SISWA'!F45</f>
        <v>0</v>
      </c>
      <c r="E51" s="63"/>
      <c r="F51" s="63"/>
      <c r="G51" s="63"/>
      <c r="H51" s="63"/>
      <c r="I51" s="63"/>
      <c r="J51" s="63"/>
      <c r="K51" s="63"/>
      <c r="L51" s="63"/>
      <c r="M51" s="63"/>
      <c r="N51" s="63"/>
      <c r="O51" s="64" t="str">
        <f t="shared" si="0"/>
        <v>-</v>
      </c>
      <c r="P51" s="64"/>
      <c r="Q51" s="64"/>
      <c r="R51" s="64" t="str">
        <f t="shared" si="1"/>
        <v>-</v>
      </c>
      <c r="S51" s="37" t="str">
        <f t="shared" si="2"/>
        <v>-</v>
      </c>
      <c r="T51" s="55"/>
      <c r="U51" s="35"/>
      <c r="V51" s="44"/>
      <c r="W51" s="44"/>
      <c r="X51" s="44"/>
      <c r="Y51" s="44"/>
      <c r="Z51" s="44"/>
      <c r="AA51" s="44"/>
      <c r="AB51" s="44"/>
      <c r="AC51" s="44"/>
    </row>
    <row r="52" spans="1:29" x14ac:dyDescent="0.25">
      <c r="A52" s="35"/>
      <c r="B52" s="55"/>
      <c r="C52" s="37">
        <v>37</v>
      </c>
      <c r="D52" s="39">
        <f>'DATA SISWA'!F46</f>
        <v>0</v>
      </c>
      <c r="E52" s="63"/>
      <c r="F52" s="63"/>
      <c r="G52" s="63"/>
      <c r="H52" s="63"/>
      <c r="I52" s="63"/>
      <c r="J52" s="63"/>
      <c r="K52" s="63"/>
      <c r="L52" s="63"/>
      <c r="M52" s="63"/>
      <c r="N52" s="63"/>
      <c r="O52" s="64" t="str">
        <f t="shared" si="0"/>
        <v>-</v>
      </c>
      <c r="P52" s="64"/>
      <c r="Q52" s="64"/>
      <c r="R52" s="64" t="str">
        <f t="shared" si="1"/>
        <v>-</v>
      </c>
      <c r="S52" s="37" t="str">
        <f t="shared" si="2"/>
        <v>-</v>
      </c>
      <c r="T52" s="55"/>
      <c r="U52" s="35"/>
      <c r="V52" s="44"/>
      <c r="W52" s="44"/>
      <c r="X52" s="44"/>
      <c r="Y52" s="44"/>
      <c r="Z52" s="44"/>
      <c r="AA52" s="44"/>
      <c r="AB52" s="44"/>
      <c r="AC52" s="44"/>
    </row>
    <row r="53" spans="1:29" x14ac:dyDescent="0.25">
      <c r="A53" s="35"/>
      <c r="B53" s="55"/>
      <c r="C53" s="37">
        <v>38</v>
      </c>
      <c r="D53" s="39">
        <f>'DATA SISWA'!F47</f>
        <v>0</v>
      </c>
      <c r="E53" s="63"/>
      <c r="F53" s="63"/>
      <c r="G53" s="63"/>
      <c r="H53" s="63"/>
      <c r="I53" s="63"/>
      <c r="J53" s="63"/>
      <c r="K53" s="63"/>
      <c r="L53" s="63"/>
      <c r="M53" s="63"/>
      <c r="N53" s="63"/>
      <c r="O53" s="64" t="str">
        <f t="shared" si="0"/>
        <v>-</v>
      </c>
      <c r="P53" s="64"/>
      <c r="Q53" s="64"/>
      <c r="R53" s="64" t="str">
        <f t="shared" si="1"/>
        <v>-</v>
      </c>
      <c r="S53" s="37" t="str">
        <f t="shared" si="2"/>
        <v>-</v>
      </c>
      <c r="T53" s="55"/>
      <c r="U53" s="35"/>
      <c r="V53" s="44"/>
      <c r="W53" s="44"/>
      <c r="X53" s="44"/>
      <c r="Y53" s="44"/>
      <c r="Z53" s="44"/>
      <c r="AA53" s="44"/>
      <c r="AB53" s="44"/>
      <c r="AC53" s="44"/>
    </row>
    <row r="54" spans="1:29" x14ac:dyDescent="0.25">
      <c r="A54" s="35"/>
      <c r="B54" s="55"/>
      <c r="C54" s="37">
        <v>39</v>
      </c>
      <c r="D54" s="39">
        <f>'DATA SISWA'!F48</f>
        <v>0</v>
      </c>
      <c r="E54" s="63"/>
      <c r="F54" s="63"/>
      <c r="G54" s="63"/>
      <c r="H54" s="63"/>
      <c r="I54" s="63"/>
      <c r="J54" s="63"/>
      <c r="K54" s="63"/>
      <c r="L54" s="63"/>
      <c r="M54" s="63"/>
      <c r="N54" s="63"/>
      <c r="O54" s="64" t="str">
        <f t="shared" si="0"/>
        <v>-</v>
      </c>
      <c r="P54" s="64"/>
      <c r="Q54" s="64"/>
      <c r="R54" s="64" t="str">
        <f t="shared" si="1"/>
        <v>-</v>
      </c>
      <c r="S54" s="37" t="str">
        <f t="shared" si="2"/>
        <v>-</v>
      </c>
      <c r="T54" s="55"/>
      <c r="U54" s="35"/>
      <c r="V54" s="44"/>
      <c r="W54" s="44"/>
      <c r="X54" s="44"/>
      <c r="Y54" s="44"/>
      <c r="Z54" s="44"/>
      <c r="AA54" s="44"/>
      <c r="AB54" s="44"/>
      <c r="AC54" s="44"/>
    </row>
    <row r="55" spans="1:29" x14ac:dyDescent="0.25">
      <c r="A55" s="35"/>
      <c r="B55" s="55"/>
      <c r="C55" s="37">
        <v>40</v>
      </c>
      <c r="D55" s="39">
        <f>'DATA SISWA'!F49</f>
        <v>0</v>
      </c>
      <c r="E55" s="63"/>
      <c r="F55" s="63"/>
      <c r="G55" s="63"/>
      <c r="H55" s="63"/>
      <c r="I55" s="63"/>
      <c r="J55" s="63"/>
      <c r="K55" s="63"/>
      <c r="L55" s="63"/>
      <c r="M55" s="63"/>
      <c r="N55" s="63"/>
      <c r="O55" s="64" t="str">
        <f t="shared" si="0"/>
        <v>-</v>
      </c>
      <c r="P55" s="64"/>
      <c r="Q55" s="64"/>
      <c r="R55" s="64" t="str">
        <f t="shared" si="1"/>
        <v>-</v>
      </c>
      <c r="S55" s="37" t="str">
        <f t="shared" si="2"/>
        <v>-</v>
      </c>
      <c r="T55" s="55"/>
      <c r="U55" s="35"/>
      <c r="V55" s="44"/>
      <c r="W55" s="44"/>
      <c r="X55" s="44"/>
      <c r="Y55" s="44"/>
      <c r="Z55" s="44"/>
      <c r="AA55" s="44"/>
      <c r="AB55" s="44"/>
      <c r="AC55" s="44"/>
    </row>
    <row r="56" spans="1:29" x14ac:dyDescent="0.25">
      <c r="A56" s="35"/>
      <c r="B56" s="55"/>
      <c r="C56" s="55"/>
      <c r="D56" s="55"/>
      <c r="E56" s="56"/>
      <c r="F56" s="56"/>
      <c r="G56" s="56"/>
      <c r="H56" s="56"/>
      <c r="I56" s="56"/>
      <c r="J56" s="56"/>
      <c r="K56" s="56"/>
      <c r="L56" s="56"/>
      <c r="M56" s="56"/>
      <c r="N56" s="56"/>
      <c r="O56" s="55"/>
      <c r="P56" s="57"/>
      <c r="Q56" s="57"/>
      <c r="R56" s="55"/>
      <c r="S56" s="55"/>
      <c r="T56" s="55"/>
      <c r="U56" s="35"/>
      <c r="V56" s="44"/>
      <c r="W56" s="44"/>
      <c r="X56" s="44"/>
      <c r="Y56" s="44"/>
      <c r="Z56" s="44"/>
      <c r="AA56" s="44"/>
      <c r="AB56" s="44"/>
      <c r="AC56" s="44"/>
    </row>
    <row r="57" spans="1:29" x14ac:dyDescent="0.25">
      <c r="A57" s="35"/>
      <c r="B57" s="55"/>
      <c r="C57" s="55"/>
      <c r="D57" s="55"/>
      <c r="E57" s="56"/>
      <c r="F57" s="56"/>
      <c r="G57" s="56"/>
      <c r="H57" s="56"/>
      <c r="I57" s="56"/>
      <c r="J57" s="56"/>
      <c r="K57" s="56"/>
      <c r="L57" s="56"/>
      <c r="M57" s="56"/>
      <c r="N57" s="56"/>
      <c r="O57" s="55"/>
      <c r="P57" s="57"/>
      <c r="Q57" s="57"/>
      <c r="R57" s="55"/>
      <c r="S57" s="55"/>
      <c r="T57" s="55"/>
      <c r="U57" s="35"/>
      <c r="V57" s="44"/>
      <c r="W57" s="44"/>
      <c r="X57" s="44"/>
      <c r="Y57" s="44"/>
      <c r="Z57" s="44"/>
      <c r="AA57" s="44"/>
      <c r="AB57" s="44"/>
      <c r="AC57" s="44"/>
    </row>
    <row r="58" spans="1:29" x14ac:dyDescent="0.25">
      <c r="A58" s="35"/>
      <c r="B58" s="55"/>
      <c r="C58" s="55"/>
      <c r="D58" s="55"/>
      <c r="E58" s="56"/>
      <c r="F58" s="56"/>
      <c r="G58" s="56"/>
      <c r="H58" s="56"/>
      <c r="I58" s="56"/>
      <c r="J58" s="56"/>
      <c r="K58" s="56"/>
      <c r="L58" s="56"/>
      <c r="M58" s="56"/>
      <c r="N58" s="56"/>
      <c r="O58" s="55"/>
      <c r="P58" s="57"/>
      <c r="Q58" s="57"/>
      <c r="R58" s="55"/>
      <c r="S58" s="55"/>
      <c r="T58" s="55"/>
      <c r="U58" s="35"/>
      <c r="V58" s="44"/>
      <c r="W58" s="44"/>
      <c r="X58" s="44"/>
      <c r="Y58" s="44"/>
      <c r="Z58" s="44"/>
      <c r="AA58" s="44"/>
      <c r="AB58" s="44"/>
      <c r="AC58" s="44"/>
    </row>
    <row r="59" spans="1:29" x14ac:dyDescent="0.25">
      <c r="A59" s="35"/>
      <c r="B59" s="55"/>
      <c r="C59" s="55"/>
      <c r="D59" s="55"/>
      <c r="E59" s="56"/>
      <c r="F59" s="56"/>
      <c r="G59" s="56"/>
      <c r="H59" s="56"/>
      <c r="I59" s="56"/>
      <c r="J59" s="56"/>
      <c r="K59" s="56"/>
      <c r="L59" s="56"/>
      <c r="M59" s="56"/>
      <c r="N59" s="56"/>
      <c r="O59" s="55"/>
      <c r="P59" s="57"/>
      <c r="Q59" s="57"/>
      <c r="R59" s="55"/>
      <c r="S59" s="55"/>
      <c r="T59" s="55"/>
      <c r="U59" s="35"/>
      <c r="V59" s="44"/>
      <c r="W59" s="44"/>
      <c r="X59" s="44"/>
      <c r="Y59" s="44"/>
      <c r="Z59" s="44"/>
      <c r="AA59" s="44"/>
      <c r="AB59" s="44"/>
      <c r="AC59" s="44"/>
    </row>
    <row r="60" spans="1:29" x14ac:dyDescent="0.25">
      <c r="A60" s="35"/>
      <c r="B60" s="55"/>
      <c r="C60" s="55"/>
      <c r="D60" s="55"/>
      <c r="E60" s="56"/>
      <c r="F60" s="56"/>
      <c r="G60" s="56"/>
      <c r="H60" s="56"/>
      <c r="I60" s="56"/>
      <c r="J60" s="56"/>
      <c r="K60" s="56"/>
      <c r="L60" s="56"/>
      <c r="M60" s="56"/>
      <c r="N60" s="56"/>
      <c r="O60" s="55"/>
      <c r="P60" s="57"/>
      <c r="Q60" s="57"/>
      <c r="R60" s="55"/>
      <c r="S60" s="55"/>
      <c r="T60" s="55"/>
      <c r="U60" s="35"/>
      <c r="V60" s="44"/>
      <c r="W60" s="44"/>
      <c r="X60" s="44"/>
      <c r="Y60" s="44"/>
      <c r="Z60" s="44"/>
      <c r="AA60" s="44"/>
      <c r="AB60" s="44"/>
      <c r="AC60" s="44"/>
    </row>
    <row r="61" spans="1:29" x14ac:dyDescent="0.25">
      <c r="A61" s="35"/>
      <c r="B61" s="35"/>
      <c r="C61" s="35"/>
      <c r="D61" s="35"/>
      <c r="E61" s="50"/>
      <c r="F61" s="50"/>
      <c r="G61" s="50"/>
      <c r="H61" s="50"/>
      <c r="I61" s="50"/>
      <c r="J61" s="50"/>
      <c r="K61" s="50"/>
      <c r="L61" s="50"/>
      <c r="M61" s="50"/>
      <c r="N61" s="50"/>
      <c r="O61" s="35"/>
      <c r="P61" s="59"/>
      <c r="Q61" s="59"/>
      <c r="R61" s="35"/>
      <c r="S61" s="35"/>
      <c r="T61" s="35"/>
      <c r="U61" s="35"/>
      <c r="V61" s="44"/>
      <c r="W61" s="44"/>
      <c r="X61" s="44"/>
      <c r="Y61" s="44"/>
      <c r="Z61" s="44"/>
      <c r="AA61" s="44"/>
      <c r="AB61" s="44"/>
      <c r="AC61" s="44"/>
    </row>
    <row r="62" spans="1:29" x14ac:dyDescent="0.25">
      <c r="A62" s="44"/>
      <c r="B62" s="44"/>
      <c r="C62" s="44"/>
      <c r="D62" s="44"/>
      <c r="E62" s="67"/>
      <c r="F62" s="67"/>
      <c r="G62" s="67"/>
      <c r="H62" s="67"/>
      <c r="I62" s="67"/>
      <c r="J62" s="67"/>
      <c r="K62" s="67"/>
      <c r="L62" s="67"/>
      <c r="M62" s="67"/>
      <c r="N62" s="67"/>
      <c r="O62" s="44"/>
      <c r="P62" s="46"/>
      <c r="Q62" s="46"/>
      <c r="R62" s="44"/>
      <c r="S62" s="44"/>
      <c r="T62" s="44"/>
      <c r="U62" s="44"/>
      <c r="V62" s="44"/>
      <c r="W62" s="44"/>
      <c r="X62" s="44"/>
      <c r="Y62" s="44"/>
      <c r="Z62" s="44"/>
      <c r="AA62" s="44"/>
      <c r="AB62" s="44"/>
      <c r="AC62" s="44"/>
    </row>
    <row r="63" spans="1:29" x14ac:dyDescent="0.25">
      <c r="A63" s="44"/>
      <c r="B63" s="44"/>
      <c r="C63" s="44"/>
      <c r="D63" s="44"/>
      <c r="E63" s="67"/>
      <c r="F63" s="67"/>
      <c r="G63" s="67"/>
      <c r="H63" s="67"/>
      <c r="I63" s="67"/>
      <c r="J63" s="67"/>
      <c r="K63" s="67"/>
      <c r="L63" s="67"/>
      <c r="M63" s="67"/>
      <c r="N63" s="67"/>
      <c r="O63" s="44"/>
      <c r="P63" s="46"/>
      <c r="Q63" s="46"/>
      <c r="R63" s="44"/>
      <c r="S63" s="44"/>
      <c r="T63" s="44"/>
      <c r="U63" s="44"/>
      <c r="V63" s="44"/>
      <c r="W63" s="44"/>
      <c r="X63" s="44"/>
      <c r="Y63" s="44"/>
      <c r="Z63" s="44"/>
      <c r="AA63" s="44"/>
      <c r="AB63" s="44"/>
      <c r="AC63" s="44"/>
    </row>
    <row r="64" spans="1:29" x14ac:dyDescent="0.25">
      <c r="A64" s="44"/>
      <c r="B64" s="44"/>
      <c r="C64" s="44"/>
      <c r="D64" s="44"/>
      <c r="E64" s="67"/>
      <c r="F64" s="67"/>
      <c r="G64" s="67"/>
      <c r="H64" s="67"/>
      <c r="I64" s="67"/>
      <c r="J64" s="67"/>
      <c r="K64" s="67"/>
      <c r="L64" s="67"/>
      <c r="M64" s="67"/>
      <c r="N64" s="67"/>
      <c r="O64" s="44"/>
      <c r="P64" s="46"/>
      <c r="Q64" s="46"/>
      <c r="R64" s="44"/>
      <c r="S64" s="44"/>
      <c r="T64" s="44"/>
      <c r="U64" s="44"/>
      <c r="V64" s="44"/>
      <c r="W64" s="44"/>
      <c r="X64" s="44"/>
      <c r="Y64" s="44"/>
      <c r="Z64" s="44"/>
      <c r="AA64" s="44"/>
      <c r="AB64" s="44"/>
      <c r="AC64" s="44"/>
    </row>
    <row r="65" spans="1:29" x14ac:dyDescent="0.25">
      <c r="A65" s="44"/>
      <c r="B65" s="44"/>
      <c r="C65" s="44"/>
      <c r="D65" s="44"/>
      <c r="E65" s="67"/>
      <c r="F65" s="67"/>
      <c r="G65" s="67"/>
      <c r="H65" s="67"/>
      <c r="I65" s="67"/>
      <c r="J65" s="67"/>
      <c r="K65" s="67"/>
      <c r="L65" s="67"/>
      <c r="M65" s="67"/>
      <c r="N65" s="67"/>
      <c r="O65" s="44"/>
      <c r="P65" s="46"/>
      <c r="Q65" s="46"/>
      <c r="R65" s="44"/>
      <c r="S65" s="44"/>
      <c r="T65" s="44"/>
      <c r="U65" s="44"/>
      <c r="V65" s="44"/>
      <c r="W65" s="44"/>
      <c r="X65" s="44"/>
      <c r="Y65" s="44"/>
      <c r="Z65" s="44"/>
      <c r="AA65" s="44"/>
      <c r="AB65" s="44"/>
      <c r="AC65" s="44"/>
    </row>
    <row r="66" spans="1:29" x14ac:dyDescent="0.25">
      <c r="A66" s="44"/>
      <c r="B66" s="44"/>
      <c r="C66" s="44"/>
      <c r="D66" s="44"/>
      <c r="E66" s="67"/>
      <c r="F66" s="67"/>
      <c r="G66" s="67"/>
      <c r="H66" s="67"/>
      <c r="I66" s="67"/>
      <c r="J66" s="67"/>
      <c r="K66" s="67"/>
      <c r="L66" s="67"/>
      <c r="M66" s="67"/>
      <c r="N66" s="67"/>
      <c r="O66" s="44"/>
      <c r="P66" s="46"/>
      <c r="Q66" s="46"/>
      <c r="R66" s="44"/>
      <c r="S66" s="44"/>
      <c r="T66" s="44"/>
      <c r="U66" s="44"/>
      <c r="V66" s="44"/>
      <c r="W66" s="44"/>
      <c r="X66" s="44"/>
      <c r="Y66" s="44"/>
      <c r="Z66" s="44"/>
      <c r="AA66" s="44"/>
      <c r="AB66" s="44"/>
      <c r="AC66" s="44"/>
    </row>
    <row r="67" spans="1:29" x14ac:dyDescent="0.25">
      <c r="A67" s="44"/>
      <c r="B67" s="44"/>
      <c r="C67" s="44"/>
      <c r="D67" s="44"/>
      <c r="E67" s="67"/>
      <c r="F67" s="67"/>
      <c r="G67" s="67"/>
      <c r="H67" s="67"/>
      <c r="I67" s="67"/>
      <c r="J67" s="67"/>
      <c r="K67" s="67"/>
      <c r="L67" s="67"/>
      <c r="M67" s="67"/>
      <c r="N67" s="67"/>
      <c r="O67" s="44"/>
      <c r="P67" s="46"/>
      <c r="Q67" s="46"/>
      <c r="R67" s="44"/>
      <c r="S67" s="44"/>
      <c r="T67" s="44"/>
      <c r="U67" s="44"/>
      <c r="V67" s="44"/>
      <c r="W67" s="44"/>
      <c r="X67" s="44"/>
      <c r="Y67" s="44"/>
      <c r="Z67" s="44"/>
      <c r="AA67" s="44"/>
      <c r="AB67" s="44"/>
      <c r="AC67" s="44"/>
    </row>
    <row r="68" spans="1:29" x14ac:dyDescent="0.25">
      <c r="A68" s="44"/>
      <c r="B68" s="44"/>
      <c r="C68" s="44"/>
      <c r="D68" s="44"/>
      <c r="E68" s="67"/>
      <c r="F68" s="67"/>
      <c r="G68" s="67"/>
      <c r="H68" s="67"/>
      <c r="I68" s="67"/>
      <c r="J68" s="67"/>
      <c r="K68" s="67"/>
      <c r="L68" s="67"/>
      <c r="M68" s="67"/>
      <c r="N68" s="67"/>
      <c r="O68" s="44"/>
      <c r="P68" s="46"/>
      <c r="Q68" s="46"/>
      <c r="R68" s="44"/>
      <c r="S68" s="44"/>
      <c r="T68" s="44"/>
      <c r="U68" s="44"/>
      <c r="V68" s="44"/>
      <c r="W68" s="44"/>
      <c r="X68" s="44"/>
      <c r="Y68" s="44"/>
      <c r="Z68" s="44"/>
      <c r="AA68" s="44"/>
      <c r="AB68" s="44"/>
      <c r="AC68" s="44"/>
    </row>
    <row r="69" spans="1:29" x14ac:dyDescent="0.25">
      <c r="A69" s="44"/>
      <c r="B69" s="44"/>
      <c r="C69" s="44"/>
      <c r="D69" s="44"/>
      <c r="E69" s="67"/>
      <c r="F69" s="67"/>
      <c r="G69" s="67"/>
      <c r="H69" s="67"/>
      <c r="I69" s="67"/>
      <c r="J69" s="67"/>
      <c r="K69" s="67"/>
      <c r="L69" s="67"/>
      <c r="M69" s="67"/>
      <c r="N69" s="67"/>
      <c r="O69" s="44"/>
      <c r="P69" s="46"/>
      <c r="Q69" s="46"/>
      <c r="R69" s="44"/>
      <c r="S69" s="44"/>
      <c r="T69" s="44"/>
      <c r="U69" s="44"/>
      <c r="V69" s="44"/>
      <c r="W69" s="44"/>
      <c r="X69" s="44"/>
      <c r="Y69" s="44"/>
      <c r="Z69" s="44"/>
      <c r="AA69" s="44"/>
      <c r="AB69" s="44"/>
      <c r="AC69" s="44"/>
    </row>
    <row r="70" spans="1:29" x14ac:dyDescent="0.25">
      <c r="A70" s="44"/>
      <c r="B70" s="44"/>
      <c r="C70" s="44"/>
      <c r="D70" s="44"/>
      <c r="E70" s="67"/>
      <c r="F70" s="67"/>
      <c r="G70" s="67"/>
      <c r="H70" s="67"/>
      <c r="I70" s="67"/>
      <c r="J70" s="67"/>
      <c r="K70" s="67"/>
      <c r="L70" s="67"/>
      <c r="M70" s="67"/>
      <c r="N70" s="67"/>
      <c r="O70" s="44"/>
      <c r="P70" s="46"/>
      <c r="Q70" s="46"/>
      <c r="R70" s="44"/>
      <c r="S70" s="44"/>
      <c r="T70" s="44"/>
      <c r="U70" s="44"/>
      <c r="V70" s="44"/>
      <c r="W70" s="44"/>
      <c r="X70" s="44"/>
      <c r="Y70" s="44"/>
      <c r="Z70" s="44"/>
      <c r="AA70" s="44"/>
      <c r="AB70" s="44"/>
      <c r="AC70" s="44"/>
    </row>
    <row r="71" spans="1:29" x14ac:dyDescent="0.25">
      <c r="A71" s="44"/>
      <c r="B71" s="44"/>
      <c r="C71" s="44"/>
      <c r="D71" s="44"/>
      <c r="E71" s="67"/>
      <c r="F71" s="67"/>
      <c r="G71" s="67"/>
      <c r="H71" s="67"/>
      <c r="I71" s="67"/>
      <c r="J71" s="67"/>
      <c r="K71" s="67"/>
      <c r="L71" s="67"/>
      <c r="M71" s="67"/>
      <c r="N71" s="67"/>
      <c r="O71" s="44"/>
      <c r="P71" s="46"/>
      <c r="Q71" s="46"/>
      <c r="R71" s="44"/>
      <c r="S71" s="44"/>
      <c r="T71" s="44"/>
      <c r="U71" s="44"/>
      <c r="V71" s="44"/>
      <c r="W71" s="44"/>
      <c r="X71" s="44"/>
      <c r="Y71" s="44"/>
      <c r="Z71" s="44"/>
      <c r="AA71" s="44"/>
      <c r="AB71" s="44"/>
      <c r="AC71" s="44"/>
    </row>
  </sheetData>
  <mergeCells count="8">
    <mergeCell ref="B3:T3"/>
    <mergeCell ref="B5:T5"/>
    <mergeCell ref="C13:C15"/>
    <mergeCell ref="D13:D15"/>
    <mergeCell ref="E13:O13"/>
    <mergeCell ref="P13:R14"/>
    <mergeCell ref="S13:S15"/>
    <mergeCell ref="O14:O15"/>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73"/>
  <dimension ref="A1:AQ79"/>
  <sheetViews>
    <sheetView topLeftCell="C1" workbookViewId="0"/>
  </sheetViews>
  <sheetFormatPr defaultRowHeight="14.4" x14ac:dyDescent="0.3"/>
  <cols>
    <col min="1" max="1" width="3.33203125" customWidth="1"/>
    <col min="2" max="2" width="4.109375" customWidth="1"/>
    <col min="3" max="3" width="5.5546875" customWidth="1"/>
    <col min="4" max="4" width="34.33203125" customWidth="1"/>
    <col min="5" max="19" width="8.5546875" style="77" customWidth="1"/>
    <col min="20" max="20" width="7" style="77" customWidth="1"/>
    <col min="21" max="21" width="3.6640625" customWidth="1"/>
  </cols>
  <sheetData>
    <row r="1" spans="1:43" x14ac:dyDescent="0.3">
      <c r="A1" s="5"/>
      <c r="B1" s="5"/>
      <c r="C1" s="5"/>
      <c r="D1" s="5"/>
      <c r="E1" s="75"/>
      <c r="F1" s="75"/>
      <c r="G1" s="75"/>
      <c r="H1" s="75"/>
      <c r="I1" s="75"/>
      <c r="J1" s="75"/>
      <c r="K1" s="75"/>
      <c r="L1" s="75"/>
      <c r="M1" s="75"/>
      <c r="N1" s="75"/>
      <c r="O1" s="75"/>
      <c r="P1" s="75"/>
      <c r="Q1" s="75"/>
      <c r="R1" s="75"/>
      <c r="S1" s="75"/>
      <c r="T1" s="75"/>
      <c r="U1" s="5"/>
      <c r="V1" s="9"/>
      <c r="W1" s="9"/>
      <c r="X1" s="9"/>
      <c r="Y1" s="9"/>
      <c r="Z1" s="9"/>
      <c r="AA1" s="9"/>
      <c r="AB1" s="9"/>
      <c r="AC1" s="9"/>
      <c r="AD1" s="9"/>
      <c r="AE1" s="9"/>
      <c r="AF1" s="9"/>
      <c r="AG1" s="9"/>
      <c r="AH1" s="9"/>
      <c r="AI1" s="9"/>
      <c r="AJ1" s="9"/>
      <c r="AK1" s="9"/>
      <c r="AL1" s="9"/>
      <c r="AM1" s="9"/>
      <c r="AN1" s="9"/>
      <c r="AO1" s="9"/>
      <c r="AP1" s="9"/>
      <c r="AQ1" s="9"/>
    </row>
    <row r="2" spans="1:43" x14ac:dyDescent="0.3">
      <c r="A2" s="5"/>
      <c r="B2" s="1"/>
      <c r="C2" s="1"/>
      <c r="D2" s="1"/>
      <c r="E2" s="76"/>
      <c r="F2" s="76"/>
      <c r="G2" s="76"/>
      <c r="H2" s="76"/>
      <c r="I2" s="76"/>
      <c r="J2" s="76"/>
      <c r="K2" s="76"/>
      <c r="L2" s="76"/>
      <c r="M2" s="76"/>
      <c r="N2" s="76"/>
      <c r="O2" s="76"/>
      <c r="P2" s="76"/>
      <c r="Q2" s="76"/>
      <c r="R2" s="76"/>
      <c r="S2" s="76"/>
      <c r="T2" s="76"/>
      <c r="U2" s="5"/>
      <c r="V2" s="9"/>
      <c r="W2" s="9"/>
      <c r="X2" s="9"/>
      <c r="Y2" s="9"/>
      <c r="Z2" s="9"/>
      <c r="AA2" s="9"/>
      <c r="AB2" s="9"/>
      <c r="AC2" s="9"/>
      <c r="AD2" s="9"/>
      <c r="AE2" s="9"/>
      <c r="AF2" s="9"/>
      <c r="AG2" s="9"/>
      <c r="AH2" s="9"/>
      <c r="AI2" s="9"/>
      <c r="AJ2" s="9"/>
      <c r="AK2" s="9"/>
      <c r="AL2" s="9"/>
      <c r="AM2" s="9"/>
      <c r="AN2" s="9"/>
      <c r="AO2" s="9"/>
      <c r="AP2" s="9"/>
      <c r="AQ2" s="9"/>
    </row>
    <row r="3" spans="1:43" ht="27.75" customHeight="1" x14ac:dyDescent="0.3">
      <c r="A3" s="5"/>
      <c r="B3" s="372" t="s">
        <v>176</v>
      </c>
      <c r="C3" s="372"/>
      <c r="D3" s="372"/>
      <c r="E3" s="372"/>
      <c r="F3" s="372"/>
      <c r="G3" s="372"/>
      <c r="H3" s="372"/>
      <c r="I3" s="372"/>
      <c r="J3" s="372"/>
      <c r="K3" s="372"/>
      <c r="L3" s="372"/>
      <c r="M3" s="372"/>
      <c r="N3" s="372"/>
      <c r="O3" s="372"/>
      <c r="P3" s="372"/>
      <c r="Q3" s="372"/>
      <c r="R3" s="372"/>
      <c r="S3" s="372"/>
      <c r="T3" s="372"/>
      <c r="U3" s="5"/>
      <c r="V3" s="9"/>
      <c r="W3" s="9"/>
      <c r="X3" s="9"/>
      <c r="Y3" s="9"/>
      <c r="Z3" s="9"/>
      <c r="AA3" s="9"/>
      <c r="AB3" s="9"/>
      <c r="AC3" s="9"/>
      <c r="AD3" s="9"/>
      <c r="AE3" s="9"/>
      <c r="AF3" s="9"/>
      <c r="AG3" s="9"/>
      <c r="AH3" s="9"/>
      <c r="AI3" s="9"/>
      <c r="AJ3" s="9"/>
      <c r="AK3" s="9"/>
      <c r="AL3" s="9"/>
      <c r="AM3" s="9"/>
      <c r="AN3" s="9"/>
      <c r="AO3" s="9"/>
      <c r="AP3" s="9"/>
      <c r="AQ3" s="9"/>
    </row>
    <row r="4" spans="1:43" ht="21" customHeight="1" x14ac:dyDescent="0.3">
      <c r="A4" s="5"/>
      <c r="B4" s="1"/>
      <c r="C4" s="1"/>
      <c r="D4" s="1"/>
      <c r="E4" s="76"/>
      <c r="F4" s="76"/>
      <c r="G4" s="76"/>
      <c r="H4" s="76"/>
      <c r="I4" s="76"/>
      <c r="J4" s="76"/>
      <c r="K4" s="76"/>
      <c r="L4" s="76"/>
      <c r="M4" s="76"/>
      <c r="N4" s="76"/>
      <c r="O4" s="76"/>
      <c r="P4" s="76"/>
      <c r="Q4" s="76"/>
      <c r="R4" s="76"/>
      <c r="S4" s="76"/>
      <c r="T4" s="76"/>
      <c r="U4" s="5"/>
      <c r="V4" s="9"/>
      <c r="W4" s="9"/>
      <c r="X4" s="9"/>
      <c r="Y4" s="9"/>
      <c r="Z4" s="9"/>
      <c r="AA4" s="9"/>
      <c r="AB4" s="9"/>
      <c r="AC4" s="9"/>
      <c r="AD4" s="9"/>
      <c r="AE4" s="9"/>
      <c r="AF4" s="9"/>
      <c r="AG4" s="9"/>
      <c r="AH4" s="9"/>
      <c r="AI4" s="9"/>
      <c r="AJ4" s="9"/>
      <c r="AK4" s="9"/>
      <c r="AL4" s="9"/>
      <c r="AM4" s="9"/>
      <c r="AN4" s="9"/>
      <c r="AO4" s="9"/>
      <c r="AP4" s="9"/>
      <c r="AQ4" s="9"/>
    </row>
    <row r="5" spans="1:43" x14ac:dyDescent="0.3">
      <c r="A5" s="5"/>
      <c r="B5" s="1"/>
      <c r="C5" s="26" t="s">
        <v>175</v>
      </c>
      <c r="D5" s="1"/>
      <c r="E5" s="76"/>
      <c r="F5" s="76"/>
      <c r="G5" s="76"/>
      <c r="H5" s="76"/>
      <c r="I5" s="76"/>
      <c r="J5" s="76"/>
      <c r="K5" s="76"/>
      <c r="L5" s="76"/>
      <c r="M5" s="76"/>
      <c r="N5" s="76"/>
      <c r="O5" s="76"/>
      <c r="P5" s="76"/>
      <c r="Q5" s="76"/>
      <c r="R5" s="76"/>
      <c r="S5" s="76"/>
      <c r="T5" s="76"/>
      <c r="U5" s="5"/>
      <c r="V5" s="9"/>
      <c r="W5" s="9"/>
      <c r="X5" s="9"/>
      <c r="Y5" s="9"/>
      <c r="Z5" s="9"/>
      <c r="AA5" s="9"/>
      <c r="AB5" s="9"/>
      <c r="AC5" s="9"/>
      <c r="AD5" s="9"/>
      <c r="AE5" s="9"/>
      <c r="AF5" s="9"/>
      <c r="AG5" s="9"/>
      <c r="AH5" s="9"/>
      <c r="AI5" s="9"/>
      <c r="AJ5" s="9"/>
      <c r="AK5" s="9"/>
      <c r="AL5" s="9"/>
      <c r="AM5" s="9"/>
      <c r="AN5" s="9"/>
      <c r="AO5" s="9"/>
      <c r="AP5" s="9"/>
      <c r="AQ5" s="9"/>
    </row>
    <row r="6" spans="1:43" x14ac:dyDescent="0.3">
      <c r="A6" s="5"/>
      <c r="B6" s="1"/>
      <c r="C6" s="1"/>
      <c r="D6" s="1"/>
      <c r="E6" s="76"/>
      <c r="F6" s="76"/>
      <c r="G6" s="76"/>
      <c r="H6" s="76"/>
      <c r="I6" s="76"/>
      <c r="J6" s="76"/>
      <c r="K6" s="76"/>
      <c r="L6" s="76"/>
      <c r="M6" s="76"/>
      <c r="N6" s="76"/>
      <c r="O6" s="76"/>
      <c r="P6" s="76"/>
      <c r="Q6" s="76"/>
      <c r="R6" s="76"/>
      <c r="S6" s="76"/>
      <c r="T6" s="76"/>
      <c r="U6" s="5"/>
      <c r="V6" s="9"/>
      <c r="W6" s="9"/>
      <c r="X6" s="9"/>
      <c r="Y6" s="9"/>
      <c r="Z6" s="9"/>
      <c r="AA6" s="9"/>
      <c r="AB6" s="9"/>
      <c r="AC6" s="9"/>
      <c r="AD6" s="9"/>
      <c r="AE6" s="9"/>
      <c r="AF6" s="9"/>
      <c r="AG6" s="9"/>
      <c r="AH6" s="9"/>
      <c r="AI6" s="9"/>
      <c r="AJ6" s="9"/>
      <c r="AK6" s="9"/>
      <c r="AL6" s="9"/>
      <c r="AM6" s="9"/>
      <c r="AN6" s="9"/>
      <c r="AO6" s="9"/>
      <c r="AP6" s="9"/>
      <c r="AQ6" s="9"/>
    </row>
    <row r="7" spans="1:43" ht="50.25" customHeight="1" x14ac:dyDescent="0.3">
      <c r="A7" s="5"/>
      <c r="B7" s="1"/>
      <c r="C7" s="81" t="s">
        <v>4</v>
      </c>
      <c r="D7" s="81" t="s">
        <v>75</v>
      </c>
      <c r="E7" s="82" t="str">
        <f>INTRAKURIKULER!D9</f>
        <v>PENDIDIKAN AGAMA ISLAM DAN BUDI PEKERTI</v>
      </c>
      <c r="F7" s="82" t="str">
        <f>INTRAKURIKULER!D10</f>
        <v>PPKN</v>
      </c>
      <c r="G7" s="82" t="str">
        <f>INTRAKURIKULER!D11</f>
        <v>BAHASA INDONESIA</v>
      </c>
      <c r="H7" s="82" t="str">
        <f>INTRAKURIKULER!D12</f>
        <v>MATEMATIKA</v>
      </c>
      <c r="I7" s="82" t="str">
        <f>INTRAKURIKULER!D13</f>
        <v>ILMU PENGETAHUAN ALAM</v>
      </c>
      <c r="J7" s="82" t="str">
        <f>INTRAKURIKULER!D14</f>
        <v>ILMU PENGETAHUAN SOSIAL</v>
      </c>
      <c r="K7" s="82" t="str">
        <f>INTRAKURIKULER!D15</f>
        <v>BAHASA INGGRIS</v>
      </c>
      <c r="L7" s="82" t="str">
        <f>INTRAKURIKULER!D16</f>
        <v>PJOK</v>
      </c>
      <c r="M7" s="82" t="str">
        <f>INTRAKURIKULER!D17</f>
        <v>INFORMATIKA</v>
      </c>
      <c r="N7" s="82" t="str">
        <f>INTRAKURIKULER!D18</f>
        <v>SENI TARI</v>
      </c>
      <c r="O7" s="82" t="str">
        <f>INTRAKURIKULER!D19</f>
        <v>BUDAYA MELAYU RIAU</v>
      </c>
      <c r="P7" s="82" t="str">
        <f>INTRAKURIKULER!D20</f>
        <v>SEJARAH KEBUDAYAAN ISLAM</v>
      </c>
      <c r="Q7" s="82" t="str">
        <f>INTRAKURIKULER!D21</f>
        <v>AKIDAH AKHLAK</v>
      </c>
      <c r="R7" s="82" t="str">
        <f>INTRAKURIKULER!D22</f>
        <v>BAHASA ARAB</v>
      </c>
      <c r="S7" s="82" t="str">
        <f>INTRAKURIKULER!D23</f>
        <v>TAHFIDZUL QU'RAN</v>
      </c>
      <c r="T7" s="79"/>
      <c r="U7" s="5"/>
      <c r="V7" s="9"/>
      <c r="W7" s="9"/>
      <c r="X7" s="9"/>
      <c r="Y7" s="9"/>
      <c r="Z7" s="9"/>
      <c r="AA7" s="9"/>
      <c r="AB7" s="9"/>
      <c r="AC7" s="9"/>
      <c r="AD7" s="9"/>
      <c r="AE7" s="9"/>
      <c r="AF7" s="9"/>
      <c r="AG7" s="9"/>
      <c r="AH7" s="9"/>
      <c r="AI7" s="9"/>
      <c r="AJ7" s="9"/>
      <c r="AK7" s="9"/>
      <c r="AL7" s="9"/>
      <c r="AM7" s="9"/>
      <c r="AN7" s="9"/>
      <c r="AO7" s="9"/>
      <c r="AP7" s="9"/>
      <c r="AQ7" s="9"/>
    </row>
    <row r="8" spans="1:43" x14ac:dyDescent="0.3">
      <c r="A8" s="5"/>
      <c r="B8" s="1"/>
      <c r="C8" s="37">
        <v>1</v>
      </c>
      <c r="D8" s="39" t="str">
        <f>'DATA SISWA'!F10</f>
        <v>Abdul Karim</v>
      </c>
      <c r="E8" s="78" t="str">
        <f>'S1'!S16</f>
        <v>-</v>
      </c>
      <c r="F8" s="78" t="str">
        <f>'S2'!S16</f>
        <v>-</v>
      </c>
      <c r="G8" s="78">
        <f>'S3'!S16</f>
        <v>78.5</v>
      </c>
      <c r="H8" s="78" t="str">
        <f>'S4'!S16</f>
        <v>-</v>
      </c>
      <c r="I8" s="78" t="str">
        <f>'S5'!S16</f>
        <v>-</v>
      </c>
      <c r="J8" s="78">
        <f>'S6'!S16</f>
        <v>84</v>
      </c>
      <c r="K8" s="78" t="str">
        <f>'S7'!S16</f>
        <v>-</v>
      </c>
      <c r="L8" s="78">
        <f>'S8'!S16</f>
        <v>87.75</v>
      </c>
      <c r="M8" s="78" t="str">
        <f>'S9'!S16</f>
        <v>-</v>
      </c>
      <c r="N8" s="78" t="str">
        <f>'S10'!S16</f>
        <v>-</v>
      </c>
      <c r="O8" s="78" t="str">
        <f>'S11'!S16</f>
        <v>-</v>
      </c>
      <c r="P8" s="78" t="str">
        <f>'S12'!S16</f>
        <v>-</v>
      </c>
      <c r="Q8" s="78" t="str">
        <f>'S13'!S16</f>
        <v>-</v>
      </c>
      <c r="R8" s="78" t="str">
        <f>'S14'!S16</f>
        <v>-</v>
      </c>
      <c r="S8" s="78" t="str">
        <f>'S15'!S16</f>
        <v>-</v>
      </c>
      <c r="T8" s="76"/>
      <c r="U8" s="5"/>
      <c r="V8" s="9"/>
      <c r="W8" s="9"/>
      <c r="X8" s="9"/>
      <c r="Y8" s="9"/>
      <c r="Z8" s="9"/>
      <c r="AA8" s="9"/>
      <c r="AB8" s="9"/>
      <c r="AC8" s="9"/>
      <c r="AD8" s="9"/>
      <c r="AE8" s="9"/>
      <c r="AF8" s="9"/>
      <c r="AG8" s="9"/>
      <c r="AH8" s="9"/>
      <c r="AI8" s="9"/>
      <c r="AJ8" s="9"/>
      <c r="AK8" s="9"/>
      <c r="AL8" s="9"/>
      <c r="AM8" s="9"/>
      <c r="AN8" s="9"/>
      <c r="AO8" s="9"/>
      <c r="AP8" s="9"/>
      <c r="AQ8" s="9"/>
    </row>
    <row r="9" spans="1:43" x14ac:dyDescent="0.3">
      <c r="A9" s="5"/>
      <c r="B9" s="1"/>
      <c r="C9" s="37">
        <v>2</v>
      </c>
      <c r="D9" s="39" t="str">
        <f>'DATA SISWA'!F11</f>
        <v>Abil Juandika</v>
      </c>
      <c r="E9" s="78" t="str">
        <f>'S1'!S17</f>
        <v>-</v>
      </c>
      <c r="F9" s="78" t="str">
        <f>'S2'!S17</f>
        <v>-</v>
      </c>
      <c r="G9" s="78">
        <f>'S3'!S17</f>
        <v>80.25</v>
      </c>
      <c r="H9" s="78" t="str">
        <f>'S4'!S17</f>
        <v>-</v>
      </c>
      <c r="I9" s="78" t="str">
        <f>'S5'!S17</f>
        <v>-</v>
      </c>
      <c r="J9" s="78">
        <f>'S6'!S17</f>
        <v>83</v>
      </c>
      <c r="K9" s="78" t="str">
        <f>'S7'!S17</f>
        <v>-</v>
      </c>
      <c r="L9" s="78">
        <f>'S8'!S17</f>
        <v>89</v>
      </c>
      <c r="M9" s="78" t="str">
        <f>'S9'!S17</f>
        <v>-</v>
      </c>
      <c r="N9" s="78" t="str">
        <f>'S10'!S17</f>
        <v>-</v>
      </c>
      <c r="O9" s="78" t="str">
        <f>'S11'!S17</f>
        <v>-</v>
      </c>
      <c r="P9" s="78" t="str">
        <f>'S12'!S17</f>
        <v>-</v>
      </c>
      <c r="Q9" s="78" t="str">
        <f>'S13'!S17</f>
        <v>-</v>
      </c>
      <c r="R9" s="78" t="str">
        <f>'S14'!S17</f>
        <v>-</v>
      </c>
      <c r="S9" s="78" t="str">
        <f>'S15'!S17</f>
        <v>-</v>
      </c>
      <c r="T9" s="76"/>
      <c r="U9" s="5"/>
      <c r="V9" s="9"/>
      <c r="W9" s="9"/>
      <c r="X9" s="9"/>
      <c r="Y9" s="9"/>
      <c r="Z9" s="9"/>
      <c r="AA9" s="9"/>
      <c r="AB9" s="9"/>
      <c r="AC9" s="9"/>
      <c r="AD9" s="9"/>
      <c r="AE9" s="9"/>
      <c r="AF9" s="9"/>
      <c r="AG9" s="9"/>
      <c r="AH9" s="9"/>
      <c r="AI9" s="9"/>
      <c r="AJ9" s="9"/>
      <c r="AK9" s="9"/>
      <c r="AL9" s="9"/>
      <c r="AM9" s="9"/>
      <c r="AN9" s="9"/>
      <c r="AO9" s="9"/>
      <c r="AP9" s="9"/>
      <c r="AQ9" s="9"/>
    </row>
    <row r="10" spans="1:43" x14ac:dyDescent="0.3">
      <c r="A10" s="5"/>
      <c r="B10" s="1"/>
      <c r="C10" s="37">
        <v>3</v>
      </c>
      <c r="D10" s="39" t="str">
        <f>'DATA SISWA'!F12</f>
        <v>Angga. S</v>
      </c>
      <c r="E10" s="78" t="str">
        <f>'S1'!S18</f>
        <v>-</v>
      </c>
      <c r="F10" s="78" t="str">
        <f>'S2'!S18</f>
        <v>-</v>
      </c>
      <c r="G10" s="78">
        <f>'S3'!S18</f>
        <v>83.25</v>
      </c>
      <c r="H10" s="78" t="str">
        <f>'S4'!S18</f>
        <v>-</v>
      </c>
      <c r="I10" s="78" t="str">
        <f>'S5'!S18</f>
        <v>-</v>
      </c>
      <c r="J10" s="78">
        <f>'S6'!S18</f>
        <v>86</v>
      </c>
      <c r="K10" s="78" t="str">
        <f>'S7'!S18</f>
        <v>-</v>
      </c>
      <c r="L10" s="78">
        <f>'S8'!S18</f>
        <v>88.5</v>
      </c>
      <c r="M10" s="78" t="str">
        <f>'S9'!S18</f>
        <v>-</v>
      </c>
      <c r="N10" s="78" t="str">
        <f>'S10'!S18</f>
        <v>-</v>
      </c>
      <c r="O10" s="78" t="str">
        <f>'S11'!S18</f>
        <v>-</v>
      </c>
      <c r="P10" s="78" t="str">
        <f>'S12'!S18</f>
        <v>-</v>
      </c>
      <c r="Q10" s="78" t="str">
        <f>'S13'!S18</f>
        <v>-</v>
      </c>
      <c r="R10" s="78" t="str">
        <f>'S14'!S18</f>
        <v>-</v>
      </c>
      <c r="S10" s="78" t="str">
        <f>'S15'!S18</f>
        <v>-</v>
      </c>
      <c r="T10" s="76"/>
      <c r="U10" s="5"/>
      <c r="V10" s="9"/>
      <c r="W10" s="9"/>
      <c r="X10" s="9"/>
      <c r="Y10" s="9"/>
      <c r="Z10" s="9"/>
      <c r="AA10" s="9"/>
      <c r="AB10" s="9"/>
      <c r="AC10" s="9"/>
      <c r="AD10" s="9"/>
      <c r="AE10" s="9"/>
      <c r="AF10" s="9"/>
      <c r="AG10" s="9"/>
      <c r="AH10" s="9"/>
      <c r="AI10" s="9"/>
      <c r="AJ10" s="9"/>
      <c r="AK10" s="9"/>
      <c r="AL10" s="9"/>
      <c r="AM10" s="9"/>
      <c r="AN10" s="9"/>
      <c r="AO10" s="9"/>
      <c r="AP10" s="9"/>
      <c r="AQ10" s="9"/>
    </row>
    <row r="11" spans="1:43" x14ac:dyDescent="0.3">
      <c r="A11" s="5"/>
      <c r="B11" s="1"/>
      <c r="C11" s="37">
        <v>4</v>
      </c>
      <c r="D11" s="39" t="str">
        <f>'DATA SISWA'!F13</f>
        <v>Arief Dwi Saputra</v>
      </c>
      <c r="E11" s="78" t="str">
        <f>'S1'!S19</f>
        <v>-</v>
      </c>
      <c r="F11" s="78" t="str">
        <f>'S2'!S19</f>
        <v>-</v>
      </c>
      <c r="G11" s="78">
        <f>'S3'!S19</f>
        <v>88</v>
      </c>
      <c r="H11" s="78" t="str">
        <f>'S4'!S19</f>
        <v>-</v>
      </c>
      <c r="I11" s="78" t="str">
        <f>'S5'!S19</f>
        <v>-</v>
      </c>
      <c r="J11" s="78">
        <f>'S6'!S19</f>
        <v>82</v>
      </c>
      <c r="K11" s="78" t="str">
        <f>'S7'!S19</f>
        <v>-</v>
      </c>
      <c r="L11" s="78">
        <f>'S8'!S19</f>
        <v>89</v>
      </c>
      <c r="M11" s="78" t="str">
        <f>'S9'!S19</f>
        <v>-</v>
      </c>
      <c r="N11" s="78" t="str">
        <f>'S10'!S19</f>
        <v>-</v>
      </c>
      <c r="O11" s="78" t="str">
        <f>'S11'!S19</f>
        <v>-</v>
      </c>
      <c r="P11" s="78" t="str">
        <f>'S12'!S19</f>
        <v>-</v>
      </c>
      <c r="Q11" s="78" t="str">
        <f>'S13'!S19</f>
        <v>-</v>
      </c>
      <c r="R11" s="78" t="str">
        <f>'S14'!S19</f>
        <v>-</v>
      </c>
      <c r="S11" s="78" t="str">
        <f>'S15'!S19</f>
        <v>-</v>
      </c>
      <c r="T11" s="76"/>
      <c r="U11" s="5"/>
      <c r="V11" s="9"/>
      <c r="W11" s="9"/>
      <c r="X11" s="9"/>
      <c r="Y11" s="9"/>
      <c r="Z11" s="9"/>
      <c r="AA11" s="9"/>
      <c r="AB11" s="9"/>
      <c r="AC11" s="9"/>
      <c r="AD11" s="9"/>
      <c r="AE11" s="9"/>
      <c r="AF11" s="9"/>
      <c r="AG11" s="9"/>
      <c r="AH11" s="9"/>
      <c r="AI11" s="9"/>
      <c r="AJ11" s="9"/>
      <c r="AK11" s="9"/>
      <c r="AL11" s="9"/>
      <c r="AM11" s="9"/>
      <c r="AN11" s="9"/>
      <c r="AO11" s="9"/>
      <c r="AP11" s="9"/>
      <c r="AQ11" s="9"/>
    </row>
    <row r="12" spans="1:43" x14ac:dyDescent="0.3">
      <c r="A12" s="5"/>
      <c r="B12" s="1"/>
      <c r="C12" s="37">
        <v>5</v>
      </c>
      <c r="D12" s="39" t="str">
        <f>'DATA SISWA'!F14</f>
        <v>Aser Jude Andra</v>
      </c>
      <c r="E12" s="78" t="str">
        <f>'S1'!S20</f>
        <v>-</v>
      </c>
      <c r="F12" s="78" t="str">
        <f>'S2'!S20</f>
        <v>-</v>
      </c>
      <c r="G12" s="78">
        <f>'S3'!S20</f>
        <v>88.75</v>
      </c>
      <c r="H12" s="78" t="str">
        <f>'S4'!S20</f>
        <v>-</v>
      </c>
      <c r="I12" s="78" t="str">
        <f>'S5'!S20</f>
        <v>-</v>
      </c>
      <c r="J12" s="78">
        <f>'S6'!S20</f>
        <v>85</v>
      </c>
      <c r="K12" s="78" t="str">
        <f>'S7'!S20</f>
        <v>-</v>
      </c>
      <c r="L12" s="78">
        <f>'S8'!S20</f>
        <v>85.8125</v>
      </c>
      <c r="M12" s="78" t="str">
        <f>'S9'!S20</f>
        <v>-</v>
      </c>
      <c r="N12" s="78" t="str">
        <f>'S10'!S20</f>
        <v>-</v>
      </c>
      <c r="O12" s="78" t="str">
        <f>'S11'!S20</f>
        <v>-</v>
      </c>
      <c r="P12" s="78" t="str">
        <f>'S12'!S20</f>
        <v>-</v>
      </c>
      <c r="Q12" s="78" t="str">
        <f>'S13'!S20</f>
        <v>-</v>
      </c>
      <c r="R12" s="78" t="str">
        <f>'S14'!S20</f>
        <v>-</v>
      </c>
      <c r="S12" s="78" t="str">
        <f>'S15'!S20</f>
        <v>-</v>
      </c>
      <c r="T12" s="76"/>
      <c r="U12" s="5"/>
      <c r="V12" s="9"/>
      <c r="W12" s="9"/>
      <c r="X12" s="9"/>
      <c r="Y12" s="9"/>
      <c r="Z12" s="9"/>
      <c r="AA12" s="9"/>
      <c r="AB12" s="9"/>
      <c r="AC12" s="9"/>
      <c r="AD12" s="9"/>
      <c r="AE12" s="9"/>
      <c r="AF12" s="9"/>
      <c r="AG12" s="9"/>
      <c r="AH12" s="9"/>
      <c r="AI12" s="9"/>
      <c r="AJ12" s="9"/>
      <c r="AK12" s="9"/>
      <c r="AL12" s="9"/>
      <c r="AM12" s="9"/>
      <c r="AN12" s="9"/>
      <c r="AO12" s="9"/>
      <c r="AP12" s="9"/>
      <c r="AQ12" s="9"/>
    </row>
    <row r="13" spans="1:43" x14ac:dyDescent="0.3">
      <c r="A13" s="5"/>
      <c r="B13" s="1"/>
      <c r="C13" s="37">
        <v>6</v>
      </c>
      <c r="D13" s="39" t="str">
        <f>'DATA SISWA'!F15</f>
        <v>Azwan Syakhrir. D</v>
      </c>
      <c r="E13" s="78" t="str">
        <f>'S1'!S21</f>
        <v>-</v>
      </c>
      <c r="F13" s="78" t="str">
        <f>'S2'!S21</f>
        <v>-</v>
      </c>
      <c r="G13" s="78">
        <f>'S3'!S21</f>
        <v>88.75</v>
      </c>
      <c r="H13" s="78" t="str">
        <f>'S4'!S21</f>
        <v>-</v>
      </c>
      <c r="I13" s="78" t="str">
        <f>'S5'!S21</f>
        <v>-</v>
      </c>
      <c r="J13" s="78">
        <f>'S6'!S21</f>
        <v>84</v>
      </c>
      <c r="K13" s="78" t="str">
        <f>'S7'!S21</f>
        <v>-</v>
      </c>
      <c r="L13" s="78">
        <f>'S8'!S21</f>
        <v>89.5</v>
      </c>
      <c r="M13" s="78" t="str">
        <f>'S9'!S21</f>
        <v>-</v>
      </c>
      <c r="N13" s="78" t="str">
        <f>'S10'!S21</f>
        <v>-</v>
      </c>
      <c r="O13" s="78" t="str">
        <f>'S11'!S21</f>
        <v>-</v>
      </c>
      <c r="P13" s="78" t="str">
        <f>'S12'!S21</f>
        <v>-</v>
      </c>
      <c r="Q13" s="78" t="str">
        <f>'S13'!S21</f>
        <v>-</v>
      </c>
      <c r="R13" s="78" t="str">
        <f>'S14'!S21</f>
        <v>-</v>
      </c>
      <c r="S13" s="78" t="str">
        <f>'S15'!S21</f>
        <v>-</v>
      </c>
      <c r="T13" s="76"/>
      <c r="U13" s="5"/>
      <c r="V13" s="9"/>
      <c r="W13" s="9"/>
      <c r="X13" s="9"/>
      <c r="Y13" s="9"/>
      <c r="Z13" s="9"/>
      <c r="AA13" s="9"/>
      <c r="AB13" s="9"/>
      <c r="AC13" s="9"/>
      <c r="AD13" s="9"/>
      <c r="AE13" s="9"/>
      <c r="AF13" s="9"/>
      <c r="AG13" s="9"/>
      <c r="AH13" s="9"/>
      <c r="AI13" s="9"/>
      <c r="AJ13" s="9"/>
      <c r="AK13" s="9"/>
      <c r="AL13" s="9"/>
      <c r="AM13" s="9"/>
      <c r="AN13" s="9"/>
      <c r="AO13" s="9"/>
      <c r="AP13" s="9"/>
      <c r="AQ13" s="9"/>
    </row>
    <row r="14" spans="1:43" x14ac:dyDescent="0.3">
      <c r="A14" s="5"/>
      <c r="B14" s="1"/>
      <c r="C14" s="37">
        <v>7</v>
      </c>
      <c r="D14" s="39" t="str">
        <f>'DATA SISWA'!F16</f>
        <v>Bayu Kurniawan</v>
      </c>
      <c r="E14" s="78" t="str">
        <f>'S1'!S22</f>
        <v>-</v>
      </c>
      <c r="F14" s="78" t="str">
        <f>'S2'!S22</f>
        <v>-</v>
      </c>
      <c r="G14" s="78">
        <f>'S3'!S22</f>
        <v>80.75</v>
      </c>
      <c r="H14" s="78" t="str">
        <f>'S4'!S22</f>
        <v>-</v>
      </c>
      <c r="I14" s="78" t="str">
        <f>'S5'!S22</f>
        <v>-</v>
      </c>
      <c r="J14" s="78">
        <f>'S6'!S22</f>
        <v>82</v>
      </c>
      <c r="K14" s="78" t="str">
        <f>'S7'!S22</f>
        <v>-</v>
      </c>
      <c r="L14" s="78">
        <f>'S8'!S22</f>
        <v>89.5</v>
      </c>
      <c r="M14" s="78" t="str">
        <f>'S9'!S22</f>
        <v>-</v>
      </c>
      <c r="N14" s="78" t="str">
        <f>'S10'!S22</f>
        <v>-</v>
      </c>
      <c r="O14" s="78" t="str">
        <f>'S11'!S22</f>
        <v>-</v>
      </c>
      <c r="P14" s="78" t="str">
        <f>'S12'!S22</f>
        <v>-</v>
      </c>
      <c r="Q14" s="78" t="str">
        <f>'S13'!S22</f>
        <v>-</v>
      </c>
      <c r="R14" s="78" t="str">
        <f>'S14'!S22</f>
        <v>-</v>
      </c>
      <c r="S14" s="78" t="str">
        <f>'S15'!S22</f>
        <v>-</v>
      </c>
      <c r="T14" s="76"/>
      <c r="U14" s="5"/>
      <c r="V14" s="9"/>
      <c r="W14" s="9"/>
      <c r="X14" s="9"/>
      <c r="Y14" s="9"/>
      <c r="Z14" s="9"/>
      <c r="AA14" s="9"/>
      <c r="AB14" s="9"/>
      <c r="AC14" s="9"/>
      <c r="AD14" s="9"/>
      <c r="AE14" s="9"/>
      <c r="AF14" s="9"/>
      <c r="AG14" s="9"/>
      <c r="AH14" s="9"/>
      <c r="AI14" s="9"/>
      <c r="AJ14" s="9"/>
      <c r="AK14" s="9"/>
      <c r="AL14" s="9"/>
      <c r="AM14" s="9"/>
      <c r="AN14" s="9"/>
      <c r="AO14" s="9"/>
      <c r="AP14" s="9"/>
      <c r="AQ14" s="9"/>
    </row>
    <row r="15" spans="1:43" x14ac:dyDescent="0.3">
      <c r="A15" s="5"/>
      <c r="B15" s="1"/>
      <c r="C15" s="37">
        <v>8</v>
      </c>
      <c r="D15" s="39" t="str">
        <f>'DATA SISWA'!F17</f>
        <v>Bintang Harif .R</v>
      </c>
      <c r="E15" s="78" t="str">
        <f>'S1'!S23</f>
        <v>-</v>
      </c>
      <c r="F15" s="78" t="str">
        <f>'S2'!S23</f>
        <v>-</v>
      </c>
      <c r="G15" s="78">
        <f>'S3'!S23</f>
        <v>82</v>
      </c>
      <c r="H15" s="78" t="str">
        <f>'S4'!S23</f>
        <v>-</v>
      </c>
      <c r="I15" s="78" t="str">
        <f>'S5'!S23</f>
        <v>-</v>
      </c>
      <c r="J15" s="78">
        <f>'S6'!S23</f>
        <v>84</v>
      </c>
      <c r="K15" s="78" t="str">
        <f>'S7'!S23</f>
        <v>-</v>
      </c>
      <c r="L15" s="78">
        <f>'S8'!S23</f>
        <v>88.25</v>
      </c>
      <c r="M15" s="78" t="str">
        <f>'S9'!S23</f>
        <v>-</v>
      </c>
      <c r="N15" s="78" t="str">
        <f>'S10'!S23</f>
        <v>-</v>
      </c>
      <c r="O15" s="78" t="str">
        <f>'S11'!S23</f>
        <v>-</v>
      </c>
      <c r="P15" s="78" t="str">
        <f>'S12'!S23</f>
        <v>-</v>
      </c>
      <c r="Q15" s="78" t="str">
        <f>'S13'!S23</f>
        <v>-</v>
      </c>
      <c r="R15" s="78" t="str">
        <f>'S14'!S23</f>
        <v>-</v>
      </c>
      <c r="S15" s="78" t="str">
        <f>'S15'!S23</f>
        <v>-</v>
      </c>
      <c r="T15" s="76"/>
      <c r="U15" s="5"/>
      <c r="V15" s="9"/>
      <c r="W15" s="9"/>
      <c r="X15" s="9"/>
      <c r="Y15" s="9"/>
      <c r="Z15" s="9"/>
      <c r="AA15" s="9"/>
      <c r="AB15" s="9"/>
      <c r="AC15" s="9"/>
      <c r="AD15" s="9"/>
      <c r="AE15" s="9"/>
      <c r="AF15" s="9"/>
      <c r="AG15" s="9"/>
      <c r="AH15" s="9"/>
      <c r="AI15" s="9"/>
      <c r="AJ15" s="9"/>
      <c r="AK15" s="9"/>
      <c r="AL15" s="9"/>
      <c r="AM15" s="9"/>
      <c r="AN15" s="9"/>
      <c r="AO15" s="9"/>
      <c r="AP15" s="9"/>
      <c r="AQ15" s="9"/>
    </row>
    <row r="16" spans="1:43" x14ac:dyDescent="0.3">
      <c r="A16" s="5"/>
      <c r="B16" s="1"/>
      <c r="C16" s="37">
        <v>9</v>
      </c>
      <c r="D16" s="39" t="str">
        <f>'DATA SISWA'!F18</f>
        <v>Daffa Arya Arrozaq</v>
      </c>
      <c r="E16" s="78" t="str">
        <f>'S1'!S24</f>
        <v>-</v>
      </c>
      <c r="F16" s="78" t="str">
        <f>'S2'!S24</f>
        <v>-</v>
      </c>
      <c r="G16" s="78">
        <f>'S3'!S24</f>
        <v>89.25</v>
      </c>
      <c r="H16" s="78" t="str">
        <f>'S4'!S24</f>
        <v>-</v>
      </c>
      <c r="I16" s="78" t="str">
        <f>'S5'!S24</f>
        <v>-</v>
      </c>
      <c r="J16" s="78">
        <f>'S6'!S24</f>
        <v>82</v>
      </c>
      <c r="K16" s="78" t="str">
        <f>'S7'!S24</f>
        <v>-</v>
      </c>
      <c r="L16" s="78">
        <f>'S8'!S24</f>
        <v>88.75</v>
      </c>
      <c r="M16" s="78" t="str">
        <f>'S9'!S24</f>
        <v>-</v>
      </c>
      <c r="N16" s="78" t="str">
        <f>'S10'!S24</f>
        <v>-</v>
      </c>
      <c r="O16" s="78" t="str">
        <f>'S11'!S24</f>
        <v>-</v>
      </c>
      <c r="P16" s="78" t="str">
        <f>'S12'!S24</f>
        <v>-</v>
      </c>
      <c r="Q16" s="78" t="str">
        <f>'S13'!S24</f>
        <v>-</v>
      </c>
      <c r="R16" s="78" t="str">
        <f>'S14'!S24</f>
        <v>-</v>
      </c>
      <c r="S16" s="78" t="str">
        <f>'S15'!S24</f>
        <v>-</v>
      </c>
      <c r="T16" s="76"/>
      <c r="U16" s="5"/>
      <c r="V16" s="9"/>
      <c r="W16" s="9"/>
      <c r="X16" s="9"/>
      <c r="Y16" s="9"/>
      <c r="Z16" s="9"/>
      <c r="AA16" s="9"/>
      <c r="AB16" s="9"/>
      <c r="AC16" s="9"/>
      <c r="AD16" s="9"/>
      <c r="AE16" s="9"/>
      <c r="AF16" s="9"/>
      <c r="AG16" s="9"/>
      <c r="AH16" s="9"/>
      <c r="AI16" s="9"/>
      <c r="AJ16" s="9"/>
      <c r="AK16" s="9"/>
      <c r="AL16" s="9"/>
      <c r="AM16" s="9"/>
      <c r="AN16" s="9"/>
      <c r="AO16" s="9"/>
      <c r="AP16" s="9"/>
      <c r="AQ16" s="9"/>
    </row>
    <row r="17" spans="1:43" x14ac:dyDescent="0.3">
      <c r="A17" s="5"/>
      <c r="B17" s="1"/>
      <c r="C17" s="37">
        <v>10</v>
      </c>
      <c r="D17" s="39" t="str">
        <f>'DATA SISWA'!F19</f>
        <v>Giovanni</v>
      </c>
      <c r="E17" s="78" t="str">
        <f>'S1'!S25</f>
        <v>-</v>
      </c>
      <c r="F17" s="78" t="str">
        <f>'S2'!S25</f>
        <v>-</v>
      </c>
      <c r="G17" s="78">
        <f>'S3'!S25</f>
        <v>88.5</v>
      </c>
      <c r="H17" s="78" t="str">
        <f>'S4'!S25</f>
        <v>-</v>
      </c>
      <c r="I17" s="78" t="str">
        <f>'S5'!S25</f>
        <v>-</v>
      </c>
      <c r="J17" s="78">
        <f>'S6'!S25</f>
        <v>98</v>
      </c>
      <c r="K17" s="78" t="str">
        <f>'S7'!S25</f>
        <v>-</v>
      </c>
      <c r="L17" s="78">
        <f>'S8'!S25</f>
        <v>88.1875</v>
      </c>
      <c r="M17" s="78" t="str">
        <f>'S9'!S25</f>
        <v>-</v>
      </c>
      <c r="N17" s="78" t="str">
        <f>'S10'!S25</f>
        <v>-</v>
      </c>
      <c r="O17" s="78" t="str">
        <f>'S11'!S25</f>
        <v>-</v>
      </c>
      <c r="P17" s="78" t="str">
        <f>'S12'!S25</f>
        <v>-</v>
      </c>
      <c r="Q17" s="78" t="str">
        <f>'S13'!S25</f>
        <v>-</v>
      </c>
      <c r="R17" s="78" t="str">
        <f>'S14'!S25</f>
        <v>-</v>
      </c>
      <c r="S17" s="78" t="str">
        <f>'S15'!S25</f>
        <v>-</v>
      </c>
      <c r="T17" s="76"/>
      <c r="U17" s="5"/>
      <c r="V17" s="9"/>
      <c r="W17" s="9"/>
      <c r="X17" s="9"/>
      <c r="Y17" s="9"/>
      <c r="Z17" s="9"/>
      <c r="AA17" s="9"/>
      <c r="AB17" s="9"/>
      <c r="AC17" s="9"/>
      <c r="AD17" s="9"/>
      <c r="AE17" s="9"/>
      <c r="AF17" s="9"/>
      <c r="AG17" s="9"/>
      <c r="AH17" s="9"/>
      <c r="AI17" s="9"/>
      <c r="AJ17" s="9"/>
      <c r="AK17" s="9"/>
      <c r="AL17" s="9"/>
      <c r="AM17" s="9"/>
      <c r="AN17" s="9"/>
      <c r="AO17" s="9"/>
      <c r="AP17" s="9"/>
      <c r="AQ17" s="9"/>
    </row>
    <row r="18" spans="1:43" x14ac:dyDescent="0.3">
      <c r="A18" s="5"/>
      <c r="B18" s="1"/>
      <c r="C18" s="37">
        <v>11</v>
      </c>
      <c r="D18" s="39" t="str">
        <f>'DATA SISWA'!F20</f>
        <v>Hafny Nindytia. F</v>
      </c>
      <c r="E18" s="78" t="str">
        <f>'S1'!S26</f>
        <v>-</v>
      </c>
      <c r="F18" s="78" t="str">
        <f>'S2'!S26</f>
        <v>-</v>
      </c>
      <c r="G18" s="78">
        <f>'S3'!S26</f>
        <v>88.75</v>
      </c>
      <c r="H18" s="78" t="str">
        <f>'S4'!S26</f>
        <v>-</v>
      </c>
      <c r="I18" s="78" t="str">
        <f>'S5'!S26</f>
        <v>-</v>
      </c>
      <c r="J18" s="78">
        <f>'S6'!S26</f>
        <v>92</v>
      </c>
      <c r="K18" s="78" t="str">
        <f>'S7'!S26</f>
        <v>-</v>
      </c>
      <c r="L18" s="78">
        <f>'S8'!S26</f>
        <v>87.3125</v>
      </c>
      <c r="M18" s="78" t="str">
        <f>'S9'!S26</f>
        <v>-</v>
      </c>
      <c r="N18" s="78" t="str">
        <f>'S10'!S26</f>
        <v>-</v>
      </c>
      <c r="O18" s="78" t="str">
        <f>'S11'!S26</f>
        <v>-</v>
      </c>
      <c r="P18" s="78" t="str">
        <f>'S12'!S26</f>
        <v>-</v>
      </c>
      <c r="Q18" s="78" t="str">
        <f>'S13'!S26</f>
        <v>-</v>
      </c>
      <c r="R18" s="78" t="str">
        <f>'S14'!S26</f>
        <v>-</v>
      </c>
      <c r="S18" s="78" t="str">
        <f>'S15'!S26</f>
        <v>-</v>
      </c>
      <c r="T18" s="76"/>
      <c r="U18" s="5"/>
      <c r="V18" s="9"/>
      <c r="W18" s="9"/>
      <c r="X18" s="9"/>
      <c r="Y18" s="9"/>
      <c r="Z18" s="9"/>
      <c r="AA18" s="9"/>
      <c r="AB18" s="9"/>
      <c r="AC18" s="9"/>
      <c r="AD18" s="9"/>
      <c r="AE18" s="9"/>
      <c r="AF18" s="9"/>
      <c r="AG18" s="9"/>
      <c r="AH18" s="9"/>
      <c r="AI18" s="9"/>
      <c r="AJ18" s="9"/>
      <c r="AK18" s="9"/>
      <c r="AL18" s="9"/>
      <c r="AM18" s="9"/>
      <c r="AN18" s="9"/>
      <c r="AO18" s="9"/>
      <c r="AP18" s="9"/>
      <c r="AQ18" s="9"/>
    </row>
    <row r="19" spans="1:43" x14ac:dyDescent="0.3">
      <c r="A19" s="5"/>
      <c r="B19" s="1"/>
      <c r="C19" s="37">
        <v>12</v>
      </c>
      <c r="D19" s="39" t="str">
        <f>'DATA SISWA'!F21</f>
        <v>Ilham Apriyan Saputra</v>
      </c>
      <c r="E19" s="78" t="str">
        <f>'S1'!S27</f>
        <v>-</v>
      </c>
      <c r="F19" s="78" t="str">
        <f>'S2'!S27</f>
        <v>-</v>
      </c>
      <c r="G19" s="78">
        <f>'S3'!S27</f>
        <v>83.25</v>
      </c>
      <c r="H19" s="78" t="str">
        <f>'S4'!S27</f>
        <v>-</v>
      </c>
      <c r="I19" s="78" t="str">
        <f>'S5'!S27</f>
        <v>-</v>
      </c>
      <c r="J19" s="78">
        <f>'S6'!S27</f>
        <v>80</v>
      </c>
      <c r="K19" s="78" t="str">
        <f>'S7'!S27</f>
        <v>-</v>
      </c>
      <c r="L19" s="78">
        <f>'S8'!S27</f>
        <v>87</v>
      </c>
      <c r="M19" s="78" t="str">
        <f>'S9'!S27</f>
        <v>-</v>
      </c>
      <c r="N19" s="78" t="str">
        <f>'S10'!S27</f>
        <v>-</v>
      </c>
      <c r="O19" s="78" t="str">
        <f>'S11'!S27</f>
        <v>-</v>
      </c>
      <c r="P19" s="78" t="str">
        <f>'S12'!S27</f>
        <v>-</v>
      </c>
      <c r="Q19" s="78" t="str">
        <f>'S13'!S27</f>
        <v>-</v>
      </c>
      <c r="R19" s="78" t="str">
        <f>'S14'!S27</f>
        <v>-</v>
      </c>
      <c r="S19" s="78" t="str">
        <f>'S15'!S27</f>
        <v>-</v>
      </c>
      <c r="T19" s="76"/>
      <c r="U19" s="5"/>
      <c r="V19" s="9"/>
      <c r="W19" s="9"/>
      <c r="X19" s="9"/>
      <c r="Y19" s="9"/>
      <c r="Z19" s="9"/>
      <c r="AA19" s="9"/>
      <c r="AB19" s="9"/>
      <c r="AC19" s="9"/>
      <c r="AD19" s="9"/>
      <c r="AE19" s="9"/>
      <c r="AF19" s="9"/>
      <c r="AG19" s="9"/>
      <c r="AH19" s="9"/>
      <c r="AI19" s="9"/>
      <c r="AJ19" s="9"/>
      <c r="AK19" s="9"/>
      <c r="AL19" s="9"/>
      <c r="AM19" s="9"/>
      <c r="AN19" s="9"/>
      <c r="AO19" s="9"/>
      <c r="AP19" s="9"/>
      <c r="AQ19" s="9"/>
    </row>
    <row r="20" spans="1:43" x14ac:dyDescent="0.3">
      <c r="A20" s="5"/>
      <c r="B20" s="1"/>
      <c r="C20" s="37">
        <v>13</v>
      </c>
      <c r="D20" s="39" t="str">
        <f>'DATA SISWA'!F22</f>
        <v>M. Aryo Galuh</v>
      </c>
      <c r="E20" s="78" t="str">
        <f>'S1'!S28</f>
        <v>-</v>
      </c>
      <c r="F20" s="78" t="str">
        <f>'S2'!S28</f>
        <v>-</v>
      </c>
      <c r="G20" s="78">
        <f>'S3'!S28</f>
        <v>83.5</v>
      </c>
      <c r="H20" s="78" t="str">
        <f>'S4'!S28</f>
        <v>-</v>
      </c>
      <c r="I20" s="78" t="str">
        <f>'S5'!S28</f>
        <v>-</v>
      </c>
      <c r="J20" s="78">
        <f>'S6'!S28</f>
        <v>85</v>
      </c>
      <c r="K20" s="78" t="str">
        <f>'S7'!S28</f>
        <v>-</v>
      </c>
      <c r="L20" s="78">
        <f>'S8'!S28</f>
        <v>86.5</v>
      </c>
      <c r="M20" s="78" t="str">
        <f>'S9'!S28</f>
        <v>-</v>
      </c>
      <c r="N20" s="78" t="str">
        <f>'S10'!S28</f>
        <v>-</v>
      </c>
      <c r="O20" s="78" t="str">
        <f>'S11'!S28</f>
        <v>-</v>
      </c>
      <c r="P20" s="78" t="str">
        <f>'S12'!S28</f>
        <v>-</v>
      </c>
      <c r="Q20" s="78" t="str">
        <f>'S13'!S28</f>
        <v>-</v>
      </c>
      <c r="R20" s="78" t="str">
        <f>'S14'!S28</f>
        <v>-</v>
      </c>
      <c r="S20" s="78" t="str">
        <f>'S15'!S28</f>
        <v>-</v>
      </c>
      <c r="T20" s="76"/>
      <c r="U20" s="5"/>
      <c r="V20" s="9"/>
      <c r="W20" s="9"/>
      <c r="X20" s="9"/>
      <c r="Y20" s="9"/>
      <c r="Z20" s="9"/>
      <c r="AA20" s="9"/>
      <c r="AB20" s="9"/>
      <c r="AC20" s="9"/>
      <c r="AD20" s="9"/>
      <c r="AE20" s="9"/>
      <c r="AF20" s="9"/>
      <c r="AG20" s="9"/>
      <c r="AH20" s="9"/>
      <c r="AI20" s="9"/>
      <c r="AJ20" s="9"/>
      <c r="AK20" s="9"/>
      <c r="AL20" s="9"/>
      <c r="AM20" s="9"/>
      <c r="AN20" s="9"/>
      <c r="AO20" s="9"/>
      <c r="AP20" s="9"/>
      <c r="AQ20" s="9"/>
    </row>
    <row r="21" spans="1:43" x14ac:dyDescent="0.3">
      <c r="A21" s="5"/>
      <c r="B21" s="1"/>
      <c r="C21" s="37">
        <v>14</v>
      </c>
      <c r="D21" s="39" t="str">
        <f>'DATA SISWA'!F23</f>
        <v>M. Facri Salim</v>
      </c>
      <c r="E21" s="78" t="str">
        <f>'S1'!S29</f>
        <v>-</v>
      </c>
      <c r="F21" s="78" t="str">
        <f>'S2'!S29</f>
        <v>-</v>
      </c>
      <c r="G21" s="78">
        <f>'S3'!S29</f>
        <v>82.5</v>
      </c>
      <c r="H21" s="78" t="str">
        <f>'S4'!S29</f>
        <v>-</v>
      </c>
      <c r="I21" s="78" t="str">
        <f>'S5'!S29</f>
        <v>-</v>
      </c>
      <c r="J21" s="78">
        <f>'S6'!S29</f>
        <v>90</v>
      </c>
      <c r="K21" s="78" t="str">
        <f>'S7'!S29</f>
        <v>-</v>
      </c>
      <c r="L21" s="78">
        <f>'S8'!S29</f>
        <v>90.25</v>
      </c>
      <c r="M21" s="78" t="str">
        <f>'S9'!S29</f>
        <v>-</v>
      </c>
      <c r="N21" s="78" t="str">
        <f>'S10'!S29</f>
        <v>-</v>
      </c>
      <c r="O21" s="78" t="str">
        <f>'S11'!S29</f>
        <v>-</v>
      </c>
      <c r="P21" s="78" t="str">
        <f>'S12'!S29</f>
        <v>-</v>
      </c>
      <c r="Q21" s="78" t="str">
        <f>'S13'!S29</f>
        <v>-</v>
      </c>
      <c r="R21" s="78" t="str">
        <f>'S14'!S29</f>
        <v>-</v>
      </c>
      <c r="S21" s="78" t="str">
        <f>'S15'!S29</f>
        <v>-</v>
      </c>
      <c r="T21" s="76"/>
      <c r="U21" s="5"/>
      <c r="V21" s="9"/>
      <c r="W21" s="9"/>
      <c r="X21" s="9"/>
      <c r="Y21" s="9"/>
      <c r="Z21" s="9"/>
      <c r="AA21" s="9"/>
      <c r="AB21" s="9"/>
      <c r="AC21" s="9"/>
      <c r="AD21" s="9"/>
      <c r="AE21" s="9"/>
      <c r="AF21" s="9"/>
      <c r="AG21" s="9"/>
      <c r="AH21" s="9"/>
      <c r="AI21" s="9"/>
      <c r="AJ21" s="9"/>
      <c r="AK21" s="9"/>
      <c r="AL21" s="9"/>
      <c r="AM21" s="9"/>
      <c r="AN21" s="9"/>
      <c r="AO21" s="9"/>
      <c r="AP21" s="9"/>
      <c r="AQ21" s="9"/>
    </row>
    <row r="22" spans="1:43" x14ac:dyDescent="0.3">
      <c r="A22" s="5"/>
      <c r="B22" s="1"/>
      <c r="C22" s="37">
        <v>15</v>
      </c>
      <c r="D22" s="39" t="str">
        <f>'DATA SISWA'!F24</f>
        <v>Ghaitsya Ataya Haura Riedy</v>
      </c>
      <c r="E22" s="78" t="str">
        <f>'S1'!S30</f>
        <v>-</v>
      </c>
      <c r="F22" s="78" t="str">
        <f>'S2'!S30</f>
        <v>-</v>
      </c>
      <c r="G22" s="78">
        <f>'S3'!S30</f>
        <v>82.5</v>
      </c>
      <c r="H22" s="78" t="str">
        <f>'S4'!S30</f>
        <v>-</v>
      </c>
      <c r="I22" s="78" t="str">
        <f>'S5'!S30</f>
        <v>-</v>
      </c>
      <c r="J22" s="78">
        <f>'S6'!S30</f>
        <v>92</v>
      </c>
      <c r="K22" s="78" t="str">
        <f>'S7'!S30</f>
        <v>-</v>
      </c>
      <c r="L22" s="78">
        <f>'S8'!S30</f>
        <v>87.25</v>
      </c>
      <c r="M22" s="78" t="str">
        <f>'S9'!S30</f>
        <v>-</v>
      </c>
      <c r="N22" s="78" t="str">
        <f>'S10'!S30</f>
        <v>-</v>
      </c>
      <c r="O22" s="78" t="str">
        <f>'S11'!S30</f>
        <v>-</v>
      </c>
      <c r="P22" s="78" t="str">
        <f>'S12'!S30</f>
        <v>-</v>
      </c>
      <c r="Q22" s="78" t="str">
        <f>'S13'!S30</f>
        <v>-</v>
      </c>
      <c r="R22" s="78" t="str">
        <f>'S14'!S30</f>
        <v>-</v>
      </c>
      <c r="S22" s="78" t="str">
        <f>'S15'!S30</f>
        <v>-</v>
      </c>
      <c r="T22" s="76"/>
      <c r="U22" s="5"/>
      <c r="V22" s="9"/>
      <c r="W22" s="9"/>
      <c r="X22" s="9"/>
      <c r="Y22" s="9"/>
      <c r="Z22" s="9"/>
      <c r="AA22" s="9"/>
      <c r="AB22" s="9"/>
      <c r="AC22" s="9"/>
      <c r="AD22" s="9"/>
      <c r="AE22" s="9"/>
      <c r="AF22" s="9"/>
      <c r="AG22" s="9"/>
      <c r="AH22" s="9"/>
      <c r="AI22" s="9"/>
      <c r="AJ22" s="9"/>
      <c r="AK22" s="9"/>
      <c r="AL22" s="9"/>
      <c r="AM22" s="9"/>
      <c r="AN22" s="9"/>
      <c r="AO22" s="9"/>
      <c r="AP22" s="9"/>
      <c r="AQ22" s="9"/>
    </row>
    <row r="23" spans="1:43" x14ac:dyDescent="0.3">
      <c r="A23" s="5"/>
      <c r="B23" s="1"/>
      <c r="C23" s="37">
        <v>16</v>
      </c>
      <c r="D23" s="39" t="str">
        <f>'DATA SISWA'!F25</f>
        <v>Muhammad Hamdani. D</v>
      </c>
      <c r="E23" s="78" t="str">
        <f>'S1'!S31</f>
        <v>-</v>
      </c>
      <c r="F23" s="78" t="str">
        <f>'S2'!S31</f>
        <v>-</v>
      </c>
      <c r="G23" s="78">
        <f>'S3'!S31</f>
        <v>81.75</v>
      </c>
      <c r="H23" s="78" t="str">
        <f>'S4'!S31</f>
        <v>-</v>
      </c>
      <c r="I23" s="78" t="str">
        <f>'S5'!S31</f>
        <v>-</v>
      </c>
      <c r="J23" s="78">
        <f>'S6'!S31</f>
        <v>92</v>
      </c>
      <c r="K23" s="78" t="str">
        <f>'S7'!S31</f>
        <v>-</v>
      </c>
      <c r="L23" s="78">
        <f>'S8'!S31</f>
        <v>95</v>
      </c>
      <c r="M23" s="78" t="str">
        <f>'S9'!S31</f>
        <v>-</v>
      </c>
      <c r="N23" s="78" t="str">
        <f>'S10'!S31</f>
        <v>-</v>
      </c>
      <c r="O23" s="78" t="str">
        <f>'S11'!S31</f>
        <v>-</v>
      </c>
      <c r="P23" s="78" t="str">
        <f>'S12'!S31</f>
        <v>-</v>
      </c>
      <c r="Q23" s="78" t="str">
        <f>'S13'!S31</f>
        <v>-</v>
      </c>
      <c r="R23" s="78" t="str">
        <f>'S14'!S31</f>
        <v>-</v>
      </c>
      <c r="S23" s="78" t="str">
        <f>'S15'!S31</f>
        <v>-</v>
      </c>
      <c r="T23" s="76"/>
      <c r="U23" s="5"/>
      <c r="V23" s="9"/>
      <c r="W23" s="9"/>
      <c r="X23" s="9"/>
      <c r="Y23" s="9"/>
      <c r="Z23" s="9"/>
      <c r="AA23" s="9"/>
      <c r="AB23" s="9"/>
      <c r="AC23" s="9"/>
      <c r="AD23" s="9"/>
      <c r="AE23" s="9"/>
      <c r="AF23" s="9"/>
      <c r="AG23" s="9"/>
      <c r="AH23" s="9"/>
      <c r="AI23" s="9"/>
      <c r="AJ23" s="9"/>
      <c r="AK23" s="9"/>
      <c r="AL23" s="9"/>
      <c r="AM23" s="9"/>
      <c r="AN23" s="9"/>
      <c r="AO23" s="9"/>
      <c r="AP23" s="9"/>
      <c r="AQ23" s="9"/>
    </row>
    <row r="24" spans="1:43" x14ac:dyDescent="0.3">
      <c r="A24" s="5"/>
      <c r="B24" s="1"/>
      <c r="C24" s="37">
        <v>17</v>
      </c>
      <c r="D24" s="39" t="str">
        <f>'DATA SISWA'!F26</f>
        <v>Muhammad Rasyid</v>
      </c>
      <c r="E24" s="78" t="str">
        <f>'S1'!S32</f>
        <v>-</v>
      </c>
      <c r="F24" s="78" t="str">
        <f>'S2'!S32</f>
        <v>-</v>
      </c>
      <c r="G24" s="78">
        <f>'S3'!S32</f>
        <v>83.5</v>
      </c>
      <c r="H24" s="78" t="str">
        <f>'S4'!S32</f>
        <v>-</v>
      </c>
      <c r="I24" s="78" t="str">
        <f>'S5'!S32</f>
        <v>-</v>
      </c>
      <c r="J24" s="78">
        <f>'S6'!S32</f>
        <v>92</v>
      </c>
      <c r="K24" s="78" t="str">
        <f>'S7'!S32</f>
        <v>-</v>
      </c>
      <c r="L24" s="78">
        <f>'S8'!S32</f>
        <v>85.8125</v>
      </c>
      <c r="M24" s="78" t="str">
        <f>'S9'!S32</f>
        <v>-</v>
      </c>
      <c r="N24" s="78" t="str">
        <f>'S10'!S32</f>
        <v>-</v>
      </c>
      <c r="O24" s="78" t="str">
        <f>'S11'!S32</f>
        <v>-</v>
      </c>
      <c r="P24" s="78" t="str">
        <f>'S12'!S32</f>
        <v>-</v>
      </c>
      <c r="Q24" s="78" t="str">
        <f>'S13'!S32</f>
        <v>-</v>
      </c>
      <c r="R24" s="78" t="str">
        <f>'S14'!S32</f>
        <v>-</v>
      </c>
      <c r="S24" s="78" t="str">
        <f>'S15'!S32</f>
        <v>-</v>
      </c>
      <c r="T24" s="76"/>
      <c r="U24" s="5"/>
      <c r="V24" s="9"/>
      <c r="W24" s="9"/>
      <c r="X24" s="9"/>
      <c r="Y24" s="9"/>
      <c r="Z24" s="9"/>
      <c r="AA24" s="9"/>
      <c r="AB24" s="9"/>
      <c r="AC24" s="9"/>
      <c r="AD24" s="9"/>
      <c r="AE24" s="9"/>
      <c r="AF24" s="9"/>
      <c r="AG24" s="9"/>
      <c r="AH24" s="9"/>
      <c r="AI24" s="9"/>
      <c r="AJ24" s="9"/>
      <c r="AK24" s="9"/>
      <c r="AL24" s="9"/>
      <c r="AM24" s="9"/>
      <c r="AN24" s="9"/>
      <c r="AO24" s="9"/>
      <c r="AP24" s="9"/>
      <c r="AQ24" s="9"/>
    </row>
    <row r="25" spans="1:43" x14ac:dyDescent="0.3">
      <c r="A25" s="5"/>
      <c r="B25" s="1"/>
      <c r="C25" s="37">
        <v>18</v>
      </c>
      <c r="D25" s="39" t="str">
        <f>'DATA SISWA'!F27</f>
        <v>Raja Arhavis Moralis Akbar</v>
      </c>
      <c r="E25" s="78" t="str">
        <f>'S1'!S33</f>
        <v>-</v>
      </c>
      <c r="F25" s="78" t="str">
        <f>'S2'!S33</f>
        <v>-</v>
      </c>
      <c r="G25" s="78">
        <f>'S3'!S33</f>
        <v>88.25</v>
      </c>
      <c r="H25" s="78" t="str">
        <f>'S4'!S33</f>
        <v>-</v>
      </c>
      <c r="I25" s="78" t="str">
        <f>'S5'!S33</f>
        <v>-</v>
      </c>
      <c r="J25" s="78">
        <f>'S6'!S33</f>
        <v>90</v>
      </c>
      <c r="K25" s="78" t="str">
        <f>'S7'!S33</f>
        <v>-</v>
      </c>
      <c r="L25" s="78">
        <f>'S8'!S33</f>
        <v>87.5</v>
      </c>
      <c r="M25" s="78" t="str">
        <f>'S9'!S33</f>
        <v>-</v>
      </c>
      <c r="N25" s="78" t="str">
        <f>'S10'!S33</f>
        <v>-</v>
      </c>
      <c r="O25" s="78" t="str">
        <f>'S11'!S33</f>
        <v>-</v>
      </c>
      <c r="P25" s="78" t="str">
        <f>'S12'!S33</f>
        <v>-</v>
      </c>
      <c r="Q25" s="78" t="str">
        <f>'S13'!S33</f>
        <v>-</v>
      </c>
      <c r="R25" s="78" t="str">
        <f>'S14'!S33</f>
        <v>-</v>
      </c>
      <c r="S25" s="78" t="str">
        <f>'S15'!S33</f>
        <v>-</v>
      </c>
      <c r="T25" s="76"/>
      <c r="U25" s="5"/>
      <c r="V25" s="9"/>
      <c r="W25" s="9"/>
      <c r="X25" s="9"/>
      <c r="Y25" s="9"/>
      <c r="Z25" s="9"/>
      <c r="AA25" s="9"/>
      <c r="AB25" s="9"/>
      <c r="AC25" s="9"/>
      <c r="AD25" s="9"/>
      <c r="AE25" s="9"/>
      <c r="AF25" s="9"/>
      <c r="AG25" s="9"/>
      <c r="AH25" s="9"/>
      <c r="AI25" s="9"/>
      <c r="AJ25" s="9"/>
      <c r="AK25" s="9"/>
      <c r="AL25" s="9"/>
      <c r="AM25" s="9"/>
      <c r="AN25" s="9"/>
      <c r="AO25" s="9"/>
      <c r="AP25" s="9"/>
      <c r="AQ25" s="9"/>
    </row>
    <row r="26" spans="1:43" x14ac:dyDescent="0.3">
      <c r="A26" s="5"/>
      <c r="B26" s="1"/>
      <c r="C26" s="37">
        <v>19</v>
      </c>
      <c r="D26" s="39" t="str">
        <f>'DATA SISWA'!F28</f>
        <v>Revan Aljisri</v>
      </c>
      <c r="E26" s="78" t="str">
        <f>'S1'!S34</f>
        <v>-</v>
      </c>
      <c r="F26" s="78" t="str">
        <f>'S2'!S34</f>
        <v>-</v>
      </c>
      <c r="G26" s="78">
        <f>'S3'!S34</f>
        <v>80</v>
      </c>
      <c r="H26" s="78" t="str">
        <f>'S4'!S34</f>
        <v>-</v>
      </c>
      <c r="I26" s="78" t="str">
        <f>'S5'!S34</f>
        <v>-</v>
      </c>
      <c r="J26" s="78">
        <f>'S6'!S34</f>
        <v>90</v>
      </c>
      <c r="K26" s="78" t="str">
        <f>'S7'!S34</f>
        <v>-</v>
      </c>
      <c r="L26" s="78">
        <f>'S8'!S34</f>
        <v>88.4375</v>
      </c>
      <c r="M26" s="78" t="str">
        <f>'S9'!S34</f>
        <v>-</v>
      </c>
      <c r="N26" s="78" t="str">
        <f>'S10'!S34</f>
        <v>-</v>
      </c>
      <c r="O26" s="78" t="str">
        <f>'S11'!S34</f>
        <v>-</v>
      </c>
      <c r="P26" s="78" t="str">
        <f>'S12'!S34</f>
        <v>-</v>
      </c>
      <c r="Q26" s="78" t="str">
        <f>'S13'!S34</f>
        <v>-</v>
      </c>
      <c r="R26" s="78" t="str">
        <f>'S14'!S34</f>
        <v>-</v>
      </c>
      <c r="S26" s="78" t="str">
        <f>'S15'!S34</f>
        <v>-</v>
      </c>
      <c r="T26" s="76"/>
      <c r="U26" s="5"/>
      <c r="V26" s="9"/>
      <c r="W26" s="9"/>
      <c r="X26" s="9"/>
      <c r="Y26" s="9"/>
      <c r="Z26" s="9"/>
      <c r="AA26" s="9"/>
      <c r="AB26" s="9"/>
      <c r="AC26" s="9"/>
      <c r="AD26" s="9"/>
      <c r="AE26" s="9"/>
      <c r="AF26" s="9"/>
      <c r="AG26" s="9"/>
      <c r="AH26" s="9"/>
      <c r="AI26" s="9"/>
      <c r="AJ26" s="9"/>
      <c r="AK26" s="9"/>
      <c r="AL26" s="9"/>
      <c r="AM26" s="9"/>
      <c r="AN26" s="9"/>
      <c r="AO26" s="9"/>
      <c r="AP26" s="9"/>
      <c r="AQ26" s="9"/>
    </row>
    <row r="27" spans="1:43" x14ac:dyDescent="0.3">
      <c r="A27" s="5"/>
      <c r="B27" s="1"/>
      <c r="C27" s="37">
        <v>20</v>
      </c>
      <c r="D27" s="39" t="str">
        <f>'DATA SISWA'!F29</f>
        <v>Shakira Ramadhani</v>
      </c>
      <c r="E27" s="78" t="str">
        <f>'S1'!S35</f>
        <v>-</v>
      </c>
      <c r="F27" s="78" t="str">
        <f>'S2'!S35</f>
        <v>-</v>
      </c>
      <c r="G27" s="78">
        <f>'S3'!S35</f>
        <v>80.5</v>
      </c>
      <c r="H27" s="78" t="str">
        <f>'S4'!S35</f>
        <v>-</v>
      </c>
      <c r="I27" s="78" t="str">
        <f>'S5'!S35</f>
        <v>-</v>
      </c>
      <c r="J27" s="78">
        <f>'S6'!S35</f>
        <v>80</v>
      </c>
      <c r="K27" s="78" t="str">
        <f>'S7'!S35</f>
        <v>-</v>
      </c>
      <c r="L27" s="78">
        <f>'S8'!S35</f>
        <v>87.3125</v>
      </c>
      <c r="M27" s="78" t="str">
        <f>'S9'!S35</f>
        <v>-</v>
      </c>
      <c r="N27" s="78" t="str">
        <f>'S10'!S35</f>
        <v>-</v>
      </c>
      <c r="O27" s="78" t="str">
        <f>'S11'!S35</f>
        <v>-</v>
      </c>
      <c r="P27" s="78" t="str">
        <f>'S12'!S35</f>
        <v>-</v>
      </c>
      <c r="Q27" s="78" t="str">
        <f>'S13'!S35</f>
        <v>-</v>
      </c>
      <c r="R27" s="78" t="str">
        <f>'S14'!S35</f>
        <v>-</v>
      </c>
      <c r="S27" s="78" t="str">
        <f>'S15'!S35</f>
        <v>-</v>
      </c>
      <c r="T27" s="76"/>
      <c r="U27" s="5"/>
      <c r="V27" s="9"/>
      <c r="W27" s="9"/>
      <c r="X27" s="9"/>
      <c r="Y27" s="9"/>
      <c r="Z27" s="9"/>
      <c r="AA27" s="9"/>
      <c r="AB27" s="9"/>
      <c r="AC27" s="9"/>
      <c r="AD27" s="9"/>
      <c r="AE27" s="9"/>
      <c r="AF27" s="9"/>
      <c r="AG27" s="9"/>
      <c r="AH27" s="9"/>
      <c r="AI27" s="9"/>
      <c r="AJ27" s="9"/>
      <c r="AK27" s="9"/>
      <c r="AL27" s="9"/>
      <c r="AM27" s="9"/>
      <c r="AN27" s="9"/>
      <c r="AO27" s="9"/>
      <c r="AP27" s="9"/>
      <c r="AQ27" s="9"/>
    </row>
    <row r="28" spans="1:43" x14ac:dyDescent="0.3">
      <c r="A28" s="5"/>
      <c r="B28" s="1"/>
      <c r="C28" s="37">
        <v>21</v>
      </c>
      <c r="D28" s="39" t="str">
        <f>'DATA SISWA'!F30</f>
        <v>Zafif Al Syathir</v>
      </c>
      <c r="E28" s="78" t="str">
        <f>'S1'!S36</f>
        <v>-</v>
      </c>
      <c r="F28" s="78" t="str">
        <f>'S2'!S36</f>
        <v>-</v>
      </c>
      <c r="G28" s="78">
        <f>'S3'!S36</f>
        <v>87.25</v>
      </c>
      <c r="H28" s="78" t="str">
        <f>'S4'!S36</f>
        <v>-</v>
      </c>
      <c r="I28" s="78" t="str">
        <f>'S5'!S36</f>
        <v>-</v>
      </c>
      <c r="J28" s="78">
        <f>'S6'!S36</f>
        <v>0</v>
      </c>
      <c r="K28" s="78" t="str">
        <f>'S7'!S36</f>
        <v>-</v>
      </c>
      <c r="L28" s="78">
        <f>'S8'!S36</f>
        <v>87.25</v>
      </c>
      <c r="M28" s="78" t="str">
        <f>'S9'!S36</f>
        <v>-</v>
      </c>
      <c r="N28" s="78" t="str">
        <f>'S10'!S36</f>
        <v>-</v>
      </c>
      <c r="O28" s="78" t="str">
        <f>'S11'!S36</f>
        <v>-</v>
      </c>
      <c r="P28" s="78" t="str">
        <f>'S12'!S36</f>
        <v>-</v>
      </c>
      <c r="Q28" s="78" t="str">
        <f>'S13'!S36</f>
        <v>-</v>
      </c>
      <c r="R28" s="78" t="str">
        <f>'S14'!S36</f>
        <v>-</v>
      </c>
      <c r="S28" s="78" t="str">
        <f>'S15'!S36</f>
        <v>-</v>
      </c>
      <c r="T28" s="76"/>
      <c r="U28" s="5"/>
      <c r="V28" s="9"/>
      <c r="W28" s="9"/>
      <c r="X28" s="9"/>
      <c r="Y28" s="9"/>
      <c r="Z28" s="9"/>
      <c r="AA28" s="9"/>
      <c r="AB28" s="9"/>
      <c r="AC28" s="9"/>
      <c r="AD28" s="9"/>
      <c r="AE28" s="9"/>
      <c r="AF28" s="9"/>
      <c r="AG28" s="9"/>
      <c r="AH28" s="9"/>
      <c r="AI28" s="9"/>
      <c r="AJ28" s="9"/>
      <c r="AK28" s="9"/>
      <c r="AL28" s="9"/>
      <c r="AM28" s="9"/>
      <c r="AN28" s="9"/>
      <c r="AO28" s="9"/>
      <c r="AP28" s="9"/>
      <c r="AQ28" s="9"/>
    </row>
    <row r="29" spans="1:43" x14ac:dyDescent="0.3">
      <c r="A29" s="5"/>
      <c r="B29" s="1"/>
      <c r="C29" s="37">
        <v>22</v>
      </c>
      <c r="D29" s="39">
        <f>'DATA SISWA'!F31</f>
        <v>0</v>
      </c>
      <c r="E29" s="78" t="str">
        <f>'S1'!S37</f>
        <v>-</v>
      </c>
      <c r="F29" s="78" t="str">
        <f>'S2'!S37</f>
        <v>-</v>
      </c>
      <c r="G29" s="78">
        <f>'S3'!S37</f>
        <v>89</v>
      </c>
      <c r="H29" s="78" t="str">
        <f>'S4'!S37</f>
        <v>-</v>
      </c>
      <c r="I29" s="78" t="str">
        <f>'S5'!S37</f>
        <v>-</v>
      </c>
      <c r="J29" s="78" t="e">
        <f>'S6'!#REF!</f>
        <v>#REF!</v>
      </c>
      <c r="K29" s="78" t="e">
        <f>'S7'!#REF!</f>
        <v>#REF!</v>
      </c>
      <c r="L29" s="78" t="e">
        <f>'S8'!#REF!</f>
        <v>#REF!</v>
      </c>
      <c r="M29" s="78" t="str">
        <f>'S9'!S37</f>
        <v>-</v>
      </c>
      <c r="N29" s="78" t="str">
        <f>'S10'!S37</f>
        <v>-</v>
      </c>
      <c r="O29" s="78" t="str">
        <f>'S11'!S37</f>
        <v>-</v>
      </c>
      <c r="P29" s="78" t="e">
        <f>'S12'!#REF!</f>
        <v>#REF!</v>
      </c>
      <c r="Q29" s="78" t="str">
        <f>'S13'!S37</f>
        <v>-</v>
      </c>
      <c r="R29" s="78" t="str">
        <f>'S14'!S37</f>
        <v>-</v>
      </c>
      <c r="S29" s="78" t="str">
        <f>'S15'!S37</f>
        <v>-</v>
      </c>
      <c r="T29" s="76"/>
      <c r="U29" s="5"/>
      <c r="V29" s="9"/>
      <c r="W29" s="9"/>
      <c r="X29" s="9"/>
      <c r="Y29" s="9"/>
      <c r="Z29" s="9"/>
      <c r="AA29" s="9"/>
      <c r="AB29" s="9"/>
      <c r="AC29" s="9"/>
      <c r="AD29" s="9"/>
      <c r="AE29" s="9"/>
      <c r="AF29" s="9"/>
      <c r="AG29" s="9"/>
      <c r="AH29" s="9"/>
      <c r="AI29" s="9"/>
      <c r="AJ29" s="9"/>
      <c r="AK29" s="9"/>
      <c r="AL29" s="9"/>
      <c r="AM29" s="9"/>
      <c r="AN29" s="9"/>
      <c r="AO29" s="9"/>
      <c r="AP29" s="9"/>
      <c r="AQ29" s="9"/>
    </row>
    <row r="30" spans="1:43" x14ac:dyDescent="0.3">
      <c r="A30" s="5"/>
      <c r="B30" s="1"/>
      <c r="C30" s="37">
        <v>23</v>
      </c>
      <c r="D30" s="39">
        <f>'DATA SISWA'!F32</f>
        <v>0</v>
      </c>
      <c r="E30" s="78" t="str">
        <f>'S1'!S38</f>
        <v>-</v>
      </c>
      <c r="F30" s="78" t="str">
        <f>'S2'!S38</f>
        <v>-</v>
      </c>
      <c r="G30" s="78">
        <f>'S3'!S38</f>
        <v>89</v>
      </c>
      <c r="H30" s="78" t="str">
        <f>'S4'!S38</f>
        <v>-</v>
      </c>
      <c r="I30" s="78" t="str">
        <f>'S5'!S38</f>
        <v>-</v>
      </c>
      <c r="J30" s="78" t="e">
        <f>'S6'!#REF!</f>
        <v>#REF!</v>
      </c>
      <c r="K30" s="78" t="e">
        <f>'S7'!#REF!</f>
        <v>#REF!</v>
      </c>
      <c r="L30" s="78" t="e">
        <f>'S8'!#REF!</f>
        <v>#REF!</v>
      </c>
      <c r="M30" s="78" t="str">
        <f>'S9'!S38</f>
        <v>-</v>
      </c>
      <c r="N30" s="78" t="str">
        <f>'S10'!S38</f>
        <v>-</v>
      </c>
      <c r="O30" s="78" t="str">
        <f>'S11'!S38</f>
        <v>-</v>
      </c>
      <c r="P30" s="78" t="e">
        <f>'S12'!#REF!</f>
        <v>#REF!</v>
      </c>
      <c r="Q30" s="78" t="str">
        <f>'S13'!S38</f>
        <v>-</v>
      </c>
      <c r="R30" s="78" t="str">
        <f>'S14'!S38</f>
        <v>-</v>
      </c>
      <c r="S30" s="78" t="str">
        <f>'S15'!S38</f>
        <v>-</v>
      </c>
      <c r="T30" s="76"/>
      <c r="U30" s="5"/>
      <c r="V30" s="9"/>
      <c r="W30" s="9"/>
      <c r="X30" s="9"/>
      <c r="Y30" s="9"/>
      <c r="Z30" s="9"/>
      <c r="AA30" s="9"/>
      <c r="AB30" s="9"/>
      <c r="AC30" s="9"/>
      <c r="AD30" s="9"/>
      <c r="AE30" s="9"/>
      <c r="AF30" s="9"/>
      <c r="AG30" s="9"/>
      <c r="AH30" s="9"/>
      <c r="AI30" s="9"/>
      <c r="AJ30" s="9"/>
      <c r="AK30" s="9"/>
      <c r="AL30" s="9"/>
      <c r="AM30" s="9"/>
      <c r="AN30" s="9"/>
      <c r="AO30" s="9"/>
      <c r="AP30" s="9"/>
      <c r="AQ30" s="9"/>
    </row>
    <row r="31" spans="1:43" x14ac:dyDescent="0.3">
      <c r="A31" s="5"/>
      <c r="B31" s="1"/>
      <c r="C31" s="37">
        <v>24</v>
      </c>
      <c r="D31" s="39">
        <f>'DATA SISWA'!F33</f>
        <v>0</v>
      </c>
      <c r="E31" s="78" t="str">
        <f>'S1'!S39</f>
        <v>-</v>
      </c>
      <c r="F31" s="78" t="str">
        <f>'S2'!S39</f>
        <v>-</v>
      </c>
      <c r="G31" s="78">
        <f>'S3'!S39</f>
        <v>89.5</v>
      </c>
      <c r="H31" s="78" t="str">
        <f>'S4'!S39</f>
        <v>-</v>
      </c>
      <c r="I31" s="78" t="str">
        <f>'S5'!S39</f>
        <v>-</v>
      </c>
      <c r="J31" s="78" t="e">
        <f>'S6'!#REF!</f>
        <v>#REF!</v>
      </c>
      <c r="K31" s="78" t="e">
        <f>'S7'!#REF!</f>
        <v>#REF!</v>
      </c>
      <c r="L31" s="78" t="e">
        <f>'S8'!#REF!</f>
        <v>#REF!</v>
      </c>
      <c r="M31" s="78" t="str">
        <f>'S9'!S39</f>
        <v>-</v>
      </c>
      <c r="N31" s="78" t="str">
        <f>'S10'!S39</f>
        <v>-</v>
      </c>
      <c r="O31" s="78" t="str">
        <f>'S11'!S39</f>
        <v>-</v>
      </c>
      <c r="P31" s="78" t="e">
        <f>'S12'!#REF!</f>
        <v>#REF!</v>
      </c>
      <c r="Q31" s="78" t="str">
        <f>'S13'!S39</f>
        <v>-</v>
      </c>
      <c r="R31" s="78" t="str">
        <f>'S14'!S39</f>
        <v>-</v>
      </c>
      <c r="S31" s="78" t="str">
        <f>'S15'!S39</f>
        <v>-</v>
      </c>
      <c r="T31" s="76"/>
      <c r="U31" s="5"/>
      <c r="V31" s="9"/>
      <c r="W31" s="9"/>
      <c r="X31" s="9"/>
      <c r="Y31" s="9"/>
      <c r="Z31" s="9"/>
      <c r="AA31" s="9"/>
      <c r="AB31" s="9"/>
      <c r="AC31" s="9"/>
      <c r="AD31" s="9"/>
      <c r="AE31" s="9"/>
      <c r="AF31" s="9"/>
      <c r="AG31" s="9"/>
      <c r="AH31" s="9"/>
      <c r="AI31" s="9"/>
      <c r="AJ31" s="9"/>
      <c r="AK31" s="9"/>
      <c r="AL31" s="9"/>
      <c r="AM31" s="9"/>
      <c r="AN31" s="9"/>
      <c r="AO31" s="9"/>
      <c r="AP31" s="9"/>
      <c r="AQ31" s="9"/>
    </row>
    <row r="32" spans="1:43" x14ac:dyDescent="0.3">
      <c r="A32" s="5"/>
      <c r="B32" s="1"/>
      <c r="C32" s="37">
        <v>25</v>
      </c>
      <c r="D32" s="39">
        <f>'DATA SISWA'!F34</f>
        <v>0</v>
      </c>
      <c r="E32" s="78" t="str">
        <f>'S1'!S40</f>
        <v>-</v>
      </c>
      <c r="F32" s="78" t="str">
        <f>'S2'!S40</f>
        <v>-</v>
      </c>
      <c r="G32" s="78" t="str">
        <f>'S3'!S40</f>
        <v>-</v>
      </c>
      <c r="H32" s="78" t="str">
        <f>'S4'!S40</f>
        <v>-</v>
      </c>
      <c r="I32" s="78" t="str">
        <f>'S5'!S40</f>
        <v>-</v>
      </c>
      <c r="J32" s="78" t="e">
        <f>'S6'!#REF!</f>
        <v>#REF!</v>
      </c>
      <c r="K32" s="78" t="e">
        <f>'S7'!#REF!</f>
        <v>#REF!</v>
      </c>
      <c r="L32" s="78" t="e">
        <f>'S8'!#REF!</f>
        <v>#REF!</v>
      </c>
      <c r="M32" s="78" t="str">
        <f>'S9'!S40</f>
        <v>-</v>
      </c>
      <c r="N32" s="78" t="str">
        <f>'S10'!S40</f>
        <v>-</v>
      </c>
      <c r="O32" s="78" t="str">
        <f>'S11'!S40</f>
        <v>-</v>
      </c>
      <c r="P32" s="78" t="e">
        <f>'S12'!#REF!</f>
        <v>#REF!</v>
      </c>
      <c r="Q32" s="78" t="str">
        <f>'S13'!S40</f>
        <v>-</v>
      </c>
      <c r="R32" s="78" t="str">
        <f>'S14'!S40</f>
        <v>-</v>
      </c>
      <c r="S32" s="78" t="str">
        <f>'S15'!S40</f>
        <v>-</v>
      </c>
      <c r="T32" s="76"/>
      <c r="U32" s="5"/>
      <c r="V32" s="9"/>
      <c r="W32" s="9"/>
      <c r="X32" s="9"/>
      <c r="Y32" s="9"/>
      <c r="Z32" s="9"/>
      <c r="AA32" s="9"/>
      <c r="AB32" s="9"/>
      <c r="AC32" s="9"/>
      <c r="AD32" s="9"/>
      <c r="AE32" s="9"/>
      <c r="AF32" s="9"/>
      <c r="AG32" s="9"/>
      <c r="AH32" s="9"/>
      <c r="AI32" s="9"/>
      <c r="AJ32" s="9"/>
      <c r="AK32" s="9"/>
      <c r="AL32" s="9"/>
      <c r="AM32" s="9"/>
      <c r="AN32" s="9"/>
      <c r="AO32" s="9"/>
      <c r="AP32" s="9"/>
      <c r="AQ32" s="9"/>
    </row>
    <row r="33" spans="1:43" x14ac:dyDescent="0.3">
      <c r="A33" s="5"/>
      <c r="B33" s="1"/>
      <c r="C33" s="37">
        <v>26</v>
      </c>
      <c r="D33" s="39">
        <f>'DATA SISWA'!F35</f>
        <v>0</v>
      </c>
      <c r="E33" s="78" t="str">
        <f>'S1'!S41</f>
        <v>-</v>
      </c>
      <c r="F33" s="78" t="str">
        <f>'S2'!S41</f>
        <v>-</v>
      </c>
      <c r="G33" s="78" t="str">
        <f>'S3'!S41</f>
        <v>-</v>
      </c>
      <c r="H33" s="78" t="str">
        <f>'S4'!S41</f>
        <v>-</v>
      </c>
      <c r="I33" s="78" t="str">
        <f>'S5'!S41</f>
        <v>-</v>
      </c>
      <c r="J33" s="78" t="e">
        <f>'S6'!#REF!</f>
        <v>#REF!</v>
      </c>
      <c r="K33" s="78" t="e">
        <f>'S7'!#REF!</f>
        <v>#REF!</v>
      </c>
      <c r="L33" s="78" t="e">
        <f>'S8'!#REF!</f>
        <v>#REF!</v>
      </c>
      <c r="M33" s="78" t="str">
        <f>'S9'!S41</f>
        <v>-</v>
      </c>
      <c r="N33" s="78" t="str">
        <f>'S10'!S41</f>
        <v>-</v>
      </c>
      <c r="O33" s="78" t="str">
        <f>'S11'!S41</f>
        <v>-</v>
      </c>
      <c r="P33" s="78" t="e">
        <f>'S12'!#REF!</f>
        <v>#REF!</v>
      </c>
      <c r="Q33" s="78" t="str">
        <f>'S13'!S41</f>
        <v>-</v>
      </c>
      <c r="R33" s="78" t="str">
        <f>'S14'!S41</f>
        <v>-</v>
      </c>
      <c r="S33" s="78" t="str">
        <f>'S15'!S41</f>
        <v>-</v>
      </c>
      <c r="T33" s="76"/>
      <c r="U33" s="5"/>
      <c r="V33" s="9"/>
      <c r="W33" s="9"/>
      <c r="X33" s="9"/>
      <c r="Y33" s="9"/>
      <c r="Z33" s="9"/>
      <c r="AA33" s="9"/>
      <c r="AB33" s="9"/>
      <c r="AC33" s="9"/>
      <c r="AD33" s="9"/>
      <c r="AE33" s="9"/>
      <c r="AF33" s="9"/>
      <c r="AG33" s="9"/>
      <c r="AH33" s="9"/>
      <c r="AI33" s="9"/>
      <c r="AJ33" s="9"/>
      <c r="AK33" s="9"/>
      <c r="AL33" s="9"/>
      <c r="AM33" s="9"/>
      <c r="AN33" s="9"/>
      <c r="AO33" s="9"/>
      <c r="AP33" s="9"/>
      <c r="AQ33" s="9"/>
    </row>
    <row r="34" spans="1:43" x14ac:dyDescent="0.3">
      <c r="A34" s="5"/>
      <c r="B34" s="1"/>
      <c r="C34" s="37">
        <v>27</v>
      </c>
      <c r="D34" s="39">
        <f>'DATA SISWA'!F36</f>
        <v>0</v>
      </c>
      <c r="E34" s="78" t="str">
        <f>'S1'!S42</f>
        <v>-</v>
      </c>
      <c r="F34" s="78" t="str">
        <f>'S2'!S42</f>
        <v>-</v>
      </c>
      <c r="G34" s="78" t="str">
        <f>'S3'!S42</f>
        <v>-</v>
      </c>
      <c r="H34" s="78" t="str">
        <f>'S4'!S42</f>
        <v>-</v>
      </c>
      <c r="I34" s="78" t="str">
        <f>'S5'!S42</f>
        <v>-</v>
      </c>
      <c r="J34" s="78" t="e">
        <f>'S6'!#REF!</f>
        <v>#REF!</v>
      </c>
      <c r="K34" s="78" t="e">
        <f>'S7'!#REF!</f>
        <v>#REF!</v>
      </c>
      <c r="L34" s="78" t="e">
        <f>'S8'!#REF!</f>
        <v>#REF!</v>
      </c>
      <c r="M34" s="78" t="str">
        <f>'S9'!S42</f>
        <v>-</v>
      </c>
      <c r="N34" s="78" t="str">
        <f>'S10'!S42</f>
        <v>-</v>
      </c>
      <c r="O34" s="78" t="str">
        <f>'S11'!S42</f>
        <v>-</v>
      </c>
      <c r="P34" s="78" t="e">
        <f>'S12'!#REF!</f>
        <v>#REF!</v>
      </c>
      <c r="Q34" s="78" t="str">
        <f>'S13'!S42</f>
        <v>-</v>
      </c>
      <c r="R34" s="78" t="str">
        <f>'S14'!S42</f>
        <v>-</v>
      </c>
      <c r="S34" s="78" t="str">
        <f>'S15'!S42</f>
        <v>-</v>
      </c>
      <c r="T34" s="76"/>
      <c r="U34" s="5"/>
      <c r="V34" s="9"/>
      <c r="W34" s="9"/>
      <c r="X34" s="9"/>
      <c r="Y34" s="9"/>
      <c r="Z34" s="9"/>
      <c r="AA34" s="9"/>
      <c r="AB34" s="9"/>
      <c r="AC34" s="9"/>
      <c r="AD34" s="9"/>
      <c r="AE34" s="9"/>
      <c r="AF34" s="9"/>
      <c r="AG34" s="9"/>
      <c r="AH34" s="9"/>
      <c r="AI34" s="9"/>
      <c r="AJ34" s="9"/>
      <c r="AK34" s="9"/>
      <c r="AL34" s="9"/>
      <c r="AM34" s="9"/>
      <c r="AN34" s="9"/>
      <c r="AO34" s="9"/>
      <c r="AP34" s="9"/>
      <c r="AQ34" s="9"/>
    </row>
    <row r="35" spans="1:43" x14ac:dyDescent="0.3">
      <c r="A35" s="5"/>
      <c r="B35" s="1"/>
      <c r="C35" s="37">
        <v>28</v>
      </c>
      <c r="D35" s="39">
        <f>'DATA SISWA'!F37</f>
        <v>0</v>
      </c>
      <c r="E35" s="78" t="str">
        <f>'S1'!S43</f>
        <v>-</v>
      </c>
      <c r="F35" s="78" t="str">
        <f>'S2'!S43</f>
        <v>-</v>
      </c>
      <c r="G35" s="78" t="str">
        <f>'S3'!S43</f>
        <v>-</v>
      </c>
      <c r="H35" s="78" t="str">
        <f>'S4'!S43</f>
        <v>-</v>
      </c>
      <c r="I35" s="78" t="str">
        <f>'S5'!S43</f>
        <v>-</v>
      </c>
      <c r="J35" s="78" t="e">
        <f>'S6'!#REF!</f>
        <v>#REF!</v>
      </c>
      <c r="K35" s="78" t="e">
        <f>'S7'!#REF!</f>
        <v>#REF!</v>
      </c>
      <c r="L35" s="78" t="e">
        <f>'S8'!#REF!</f>
        <v>#REF!</v>
      </c>
      <c r="M35" s="78" t="str">
        <f>'S9'!S43</f>
        <v>-</v>
      </c>
      <c r="N35" s="78" t="str">
        <f>'S10'!S43</f>
        <v>-</v>
      </c>
      <c r="O35" s="78" t="str">
        <f>'S11'!S43</f>
        <v>-</v>
      </c>
      <c r="P35" s="78" t="e">
        <f>'S12'!#REF!</f>
        <v>#REF!</v>
      </c>
      <c r="Q35" s="78" t="str">
        <f>'S13'!S43</f>
        <v>-</v>
      </c>
      <c r="R35" s="78" t="str">
        <f>'S14'!S43</f>
        <v>-</v>
      </c>
      <c r="S35" s="78" t="str">
        <f>'S15'!S43</f>
        <v>-</v>
      </c>
      <c r="T35" s="76"/>
      <c r="U35" s="5"/>
      <c r="V35" s="9"/>
      <c r="W35" s="9"/>
      <c r="X35" s="9"/>
      <c r="Y35" s="9"/>
      <c r="Z35" s="9"/>
      <c r="AA35" s="9"/>
      <c r="AB35" s="9"/>
      <c r="AC35" s="9"/>
      <c r="AD35" s="9"/>
      <c r="AE35" s="9"/>
      <c r="AF35" s="9"/>
      <c r="AG35" s="9"/>
      <c r="AH35" s="9"/>
      <c r="AI35" s="9"/>
      <c r="AJ35" s="9"/>
      <c r="AK35" s="9"/>
      <c r="AL35" s="9"/>
      <c r="AM35" s="9"/>
      <c r="AN35" s="9"/>
      <c r="AO35" s="9"/>
      <c r="AP35" s="9"/>
      <c r="AQ35" s="9"/>
    </row>
    <row r="36" spans="1:43" x14ac:dyDescent="0.3">
      <c r="A36" s="5"/>
      <c r="B36" s="1"/>
      <c r="C36" s="37">
        <v>29</v>
      </c>
      <c r="D36" s="39">
        <f>'DATA SISWA'!F38</f>
        <v>0</v>
      </c>
      <c r="E36" s="78" t="str">
        <f>'S1'!S44</f>
        <v>-</v>
      </c>
      <c r="F36" s="78" t="str">
        <f>'S2'!S44</f>
        <v>-</v>
      </c>
      <c r="G36" s="78" t="str">
        <f>'S3'!S44</f>
        <v>-</v>
      </c>
      <c r="H36" s="78" t="str">
        <f>'S4'!S44</f>
        <v>-</v>
      </c>
      <c r="I36" s="78" t="str">
        <f>'S5'!S44</f>
        <v>-</v>
      </c>
      <c r="J36" s="78" t="e">
        <f>'S6'!#REF!</f>
        <v>#REF!</v>
      </c>
      <c r="K36" s="78" t="e">
        <f>'S7'!#REF!</f>
        <v>#REF!</v>
      </c>
      <c r="L36" s="78" t="e">
        <f>'S8'!#REF!</f>
        <v>#REF!</v>
      </c>
      <c r="M36" s="78" t="str">
        <f>'S9'!S44</f>
        <v>-</v>
      </c>
      <c r="N36" s="78" t="str">
        <f>'S10'!S44</f>
        <v>-</v>
      </c>
      <c r="O36" s="78" t="str">
        <f>'S11'!S44</f>
        <v>-</v>
      </c>
      <c r="P36" s="78" t="e">
        <f>'S12'!#REF!</f>
        <v>#REF!</v>
      </c>
      <c r="Q36" s="78" t="str">
        <f>'S13'!S44</f>
        <v>-</v>
      </c>
      <c r="R36" s="78" t="str">
        <f>'S14'!S44</f>
        <v>-</v>
      </c>
      <c r="S36" s="78" t="str">
        <f>'S15'!S44</f>
        <v>-</v>
      </c>
      <c r="T36" s="76"/>
      <c r="U36" s="5"/>
      <c r="V36" s="9"/>
      <c r="W36" s="9"/>
      <c r="X36" s="9"/>
      <c r="Y36" s="9"/>
      <c r="Z36" s="9"/>
      <c r="AA36" s="9"/>
      <c r="AB36" s="9"/>
      <c r="AC36" s="9"/>
      <c r="AD36" s="9"/>
      <c r="AE36" s="9"/>
      <c r="AF36" s="9"/>
      <c r="AG36" s="9"/>
      <c r="AH36" s="9"/>
      <c r="AI36" s="9"/>
      <c r="AJ36" s="9"/>
      <c r="AK36" s="9"/>
      <c r="AL36" s="9"/>
      <c r="AM36" s="9"/>
      <c r="AN36" s="9"/>
      <c r="AO36" s="9"/>
      <c r="AP36" s="9"/>
      <c r="AQ36" s="9"/>
    </row>
    <row r="37" spans="1:43" x14ac:dyDescent="0.3">
      <c r="A37" s="5"/>
      <c r="B37" s="1"/>
      <c r="C37" s="37">
        <v>30</v>
      </c>
      <c r="D37" s="39">
        <f>'DATA SISWA'!F39</f>
        <v>0</v>
      </c>
      <c r="E37" s="78" t="str">
        <f>'S1'!S45</f>
        <v>-</v>
      </c>
      <c r="F37" s="78" t="str">
        <f>'S2'!S45</f>
        <v>-</v>
      </c>
      <c r="G37" s="78" t="str">
        <f>'S3'!S45</f>
        <v>-</v>
      </c>
      <c r="H37" s="78" t="str">
        <f>'S4'!S45</f>
        <v>-</v>
      </c>
      <c r="I37" s="78" t="str">
        <f>'S5'!S45</f>
        <v>-</v>
      </c>
      <c r="J37" s="78" t="e">
        <f>'S6'!#REF!</f>
        <v>#REF!</v>
      </c>
      <c r="K37" s="78" t="e">
        <f>'S7'!#REF!</f>
        <v>#REF!</v>
      </c>
      <c r="L37" s="78" t="e">
        <f>'S8'!#REF!</f>
        <v>#REF!</v>
      </c>
      <c r="M37" s="78" t="str">
        <f>'S9'!S45</f>
        <v>-</v>
      </c>
      <c r="N37" s="78" t="str">
        <f>'S10'!S45</f>
        <v>-</v>
      </c>
      <c r="O37" s="78" t="str">
        <f>'S11'!S45</f>
        <v>-</v>
      </c>
      <c r="P37" s="78" t="e">
        <f>'S12'!#REF!</f>
        <v>#REF!</v>
      </c>
      <c r="Q37" s="78" t="str">
        <f>'S13'!S45</f>
        <v>-</v>
      </c>
      <c r="R37" s="78" t="str">
        <f>'S14'!S45</f>
        <v>-</v>
      </c>
      <c r="S37" s="78" t="str">
        <f>'S15'!S45</f>
        <v>-</v>
      </c>
      <c r="T37" s="76"/>
      <c r="U37" s="5"/>
      <c r="V37" s="9"/>
      <c r="W37" s="9"/>
      <c r="X37" s="9"/>
      <c r="Y37" s="9"/>
      <c r="Z37" s="9"/>
      <c r="AA37" s="9"/>
      <c r="AB37" s="9"/>
      <c r="AC37" s="9"/>
      <c r="AD37" s="9"/>
      <c r="AE37" s="9"/>
      <c r="AF37" s="9"/>
      <c r="AG37" s="9"/>
      <c r="AH37" s="9"/>
      <c r="AI37" s="9"/>
      <c r="AJ37" s="9"/>
      <c r="AK37" s="9"/>
      <c r="AL37" s="9"/>
      <c r="AM37" s="9"/>
      <c r="AN37" s="9"/>
      <c r="AO37" s="9"/>
      <c r="AP37" s="9"/>
      <c r="AQ37" s="9"/>
    </row>
    <row r="38" spans="1:43" x14ac:dyDescent="0.3">
      <c r="A38" s="5"/>
      <c r="B38" s="1"/>
      <c r="C38" s="37">
        <v>31</v>
      </c>
      <c r="D38" s="39">
        <f>'DATA SISWA'!F40</f>
        <v>0</v>
      </c>
      <c r="E38" s="78" t="str">
        <f>'S1'!S46</f>
        <v>-</v>
      </c>
      <c r="F38" s="78" t="str">
        <f>'S2'!S46</f>
        <v>-</v>
      </c>
      <c r="G38" s="78" t="str">
        <f>'S3'!S46</f>
        <v>-</v>
      </c>
      <c r="H38" s="78" t="str">
        <f>'S4'!S46</f>
        <v>-</v>
      </c>
      <c r="I38" s="78" t="str">
        <f>'S5'!S46</f>
        <v>-</v>
      </c>
      <c r="J38" s="78" t="e">
        <f>'S6'!#REF!</f>
        <v>#REF!</v>
      </c>
      <c r="K38" s="78" t="e">
        <f>'S7'!#REF!</f>
        <v>#REF!</v>
      </c>
      <c r="L38" s="78" t="e">
        <f>'S8'!#REF!</f>
        <v>#REF!</v>
      </c>
      <c r="M38" s="78" t="str">
        <f>'S9'!S46</f>
        <v>-</v>
      </c>
      <c r="N38" s="78" t="str">
        <f>'S10'!S46</f>
        <v>-</v>
      </c>
      <c r="O38" s="78" t="str">
        <f>'S11'!S46</f>
        <v>-</v>
      </c>
      <c r="P38" s="78" t="e">
        <f>'S12'!#REF!</f>
        <v>#REF!</v>
      </c>
      <c r="Q38" s="78" t="str">
        <f>'S13'!S46</f>
        <v>-</v>
      </c>
      <c r="R38" s="78" t="str">
        <f>'S14'!S46</f>
        <v>-</v>
      </c>
      <c r="S38" s="78" t="str">
        <f>'S15'!S46</f>
        <v>-</v>
      </c>
      <c r="T38" s="76"/>
      <c r="U38" s="5"/>
      <c r="V38" s="9"/>
      <c r="W38" s="9"/>
      <c r="X38" s="9"/>
      <c r="Y38" s="9"/>
      <c r="Z38" s="9"/>
      <c r="AA38" s="9"/>
      <c r="AB38" s="9"/>
      <c r="AC38" s="9"/>
      <c r="AD38" s="9"/>
      <c r="AE38" s="9"/>
      <c r="AF38" s="9"/>
      <c r="AG38" s="9"/>
      <c r="AH38" s="9"/>
      <c r="AI38" s="9"/>
      <c r="AJ38" s="9"/>
      <c r="AK38" s="9"/>
      <c r="AL38" s="9"/>
      <c r="AM38" s="9"/>
      <c r="AN38" s="9"/>
      <c r="AO38" s="9"/>
      <c r="AP38" s="9"/>
      <c r="AQ38" s="9"/>
    </row>
    <row r="39" spans="1:43" x14ac:dyDescent="0.3">
      <c r="A39" s="5"/>
      <c r="B39" s="1"/>
      <c r="C39" s="37">
        <v>32</v>
      </c>
      <c r="D39" s="39">
        <f>'DATA SISWA'!F41</f>
        <v>0</v>
      </c>
      <c r="E39" s="78" t="str">
        <f>'S1'!S47</f>
        <v>-</v>
      </c>
      <c r="F39" s="78" t="str">
        <f>'S2'!S47</f>
        <v>-</v>
      </c>
      <c r="G39" s="78" t="str">
        <f>'S3'!S47</f>
        <v>-</v>
      </c>
      <c r="H39" s="78" t="str">
        <f>'S4'!S47</f>
        <v>-</v>
      </c>
      <c r="I39" s="78" t="str">
        <f>'S5'!S47</f>
        <v>-</v>
      </c>
      <c r="J39" s="78" t="e">
        <f>'S6'!#REF!</f>
        <v>#REF!</v>
      </c>
      <c r="K39" s="78" t="e">
        <f>'S7'!#REF!</f>
        <v>#REF!</v>
      </c>
      <c r="L39" s="78" t="e">
        <f>'S8'!#REF!</f>
        <v>#REF!</v>
      </c>
      <c r="M39" s="78" t="str">
        <f>'S9'!S47</f>
        <v>-</v>
      </c>
      <c r="N39" s="78" t="str">
        <f>'S10'!S47</f>
        <v>-</v>
      </c>
      <c r="O39" s="78" t="str">
        <f>'S11'!S47</f>
        <v>-</v>
      </c>
      <c r="P39" s="78" t="e">
        <f>'S12'!#REF!</f>
        <v>#REF!</v>
      </c>
      <c r="Q39" s="78" t="str">
        <f>'S13'!S47</f>
        <v>-</v>
      </c>
      <c r="R39" s="78" t="str">
        <f>'S14'!S47</f>
        <v>-</v>
      </c>
      <c r="S39" s="78" t="str">
        <f>'S15'!S47</f>
        <v>-</v>
      </c>
      <c r="T39" s="76"/>
      <c r="U39" s="5"/>
      <c r="V39" s="9"/>
      <c r="W39" s="9"/>
      <c r="X39" s="9"/>
      <c r="Y39" s="9"/>
      <c r="Z39" s="9"/>
      <c r="AA39" s="9"/>
      <c r="AB39" s="9"/>
      <c r="AC39" s="9"/>
      <c r="AD39" s="9"/>
      <c r="AE39" s="9"/>
      <c r="AF39" s="9"/>
      <c r="AG39" s="9"/>
      <c r="AH39" s="9"/>
      <c r="AI39" s="9"/>
      <c r="AJ39" s="9"/>
      <c r="AK39" s="9"/>
      <c r="AL39" s="9"/>
      <c r="AM39" s="9"/>
      <c r="AN39" s="9"/>
      <c r="AO39" s="9"/>
      <c r="AP39" s="9"/>
      <c r="AQ39" s="9"/>
    </row>
    <row r="40" spans="1:43" x14ac:dyDescent="0.3">
      <c r="A40" s="5"/>
      <c r="B40" s="1"/>
      <c r="C40" s="37">
        <v>33</v>
      </c>
      <c r="D40" s="39">
        <f>'DATA SISWA'!F42</f>
        <v>0</v>
      </c>
      <c r="E40" s="78" t="str">
        <f>'S1'!S48</f>
        <v>-</v>
      </c>
      <c r="F40" s="78" t="str">
        <f>'S2'!S48</f>
        <v>-</v>
      </c>
      <c r="G40" s="78" t="str">
        <f>'S3'!S48</f>
        <v>-</v>
      </c>
      <c r="H40" s="78" t="str">
        <f>'S4'!S48</f>
        <v>-</v>
      </c>
      <c r="I40" s="78" t="str">
        <f>'S5'!S48</f>
        <v>-</v>
      </c>
      <c r="J40" s="78" t="e">
        <f>'S6'!#REF!</f>
        <v>#REF!</v>
      </c>
      <c r="K40" s="78" t="e">
        <f>'S7'!#REF!</f>
        <v>#REF!</v>
      </c>
      <c r="L40" s="78" t="e">
        <f>'S8'!#REF!</f>
        <v>#REF!</v>
      </c>
      <c r="M40" s="78" t="str">
        <f>'S9'!S48</f>
        <v>-</v>
      </c>
      <c r="N40" s="78" t="str">
        <f>'S10'!S48</f>
        <v>-</v>
      </c>
      <c r="O40" s="78" t="str">
        <f>'S11'!S48</f>
        <v>-</v>
      </c>
      <c r="P40" s="78" t="e">
        <f>'S12'!#REF!</f>
        <v>#REF!</v>
      </c>
      <c r="Q40" s="78" t="str">
        <f>'S13'!S48</f>
        <v>-</v>
      </c>
      <c r="R40" s="78" t="str">
        <f>'S14'!S48</f>
        <v>-</v>
      </c>
      <c r="S40" s="78" t="str">
        <f>'S15'!S48</f>
        <v>-</v>
      </c>
      <c r="T40" s="76"/>
      <c r="U40" s="5"/>
      <c r="V40" s="9"/>
      <c r="W40" s="9"/>
      <c r="X40" s="9"/>
      <c r="Y40" s="9"/>
      <c r="Z40" s="9"/>
      <c r="AA40" s="9"/>
      <c r="AB40" s="9"/>
      <c r="AC40" s="9"/>
      <c r="AD40" s="9"/>
      <c r="AE40" s="9"/>
      <c r="AF40" s="9"/>
      <c r="AG40" s="9"/>
      <c r="AH40" s="9"/>
      <c r="AI40" s="9"/>
      <c r="AJ40" s="9"/>
      <c r="AK40" s="9"/>
      <c r="AL40" s="9"/>
      <c r="AM40" s="9"/>
      <c r="AN40" s="9"/>
      <c r="AO40" s="9"/>
      <c r="AP40" s="9"/>
      <c r="AQ40" s="9"/>
    </row>
    <row r="41" spans="1:43" x14ac:dyDescent="0.3">
      <c r="A41" s="5"/>
      <c r="B41" s="1"/>
      <c r="C41" s="37">
        <v>34</v>
      </c>
      <c r="D41" s="39">
        <f>'DATA SISWA'!F43</f>
        <v>0</v>
      </c>
      <c r="E41" s="78" t="str">
        <f>'S1'!S49</f>
        <v>-</v>
      </c>
      <c r="F41" s="78" t="str">
        <f>'S2'!S49</f>
        <v>-</v>
      </c>
      <c r="G41" s="78" t="str">
        <f>'S3'!S49</f>
        <v>-</v>
      </c>
      <c r="H41" s="78" t="str">
        <f>'S4'!S49</f>
        <v>-</v>
      </c>
      <c r="I41" s="78" t="str">
        <f>'S5'!S49</f>
        <v>-</v>
      </c>
      <c r="J41" s="78" t="e">
        <f>'S6'!#REF!</f>
        <v>#REF!</v>
      </c>
      <c r="K41" s="78" t="e">
        <f>'S7'!#REF!</f>
        <v>#REF!</v>
      </c>
      <c r="L41" s="78" t="e">
        <f>'S8'!#REF!</f>
        <v>#REF!</v>
      </c>
      <c r="M41" s="78" t="str">
        <f>'S9'!S49</f>
        <v>-</v>
      </c>
      <c r="N41" s="78" t="str">
        <f>'S10'!S49</f>
        <v>-</v>
      </c>
      <c r="O41" s="78" t="str">
        <f>'S11'!S49</f>
        <v>-</v>
      </c>
      <c r="P41" s="78" t="e">
        <f>'S12'!#REF!</f>
        <v>#REF!</v>
      </c>
      <c r="Q41" s="78" t="str">
        <f>'S13'!S49</f>
        <v>-</v>
      </c>
      <c r="R41" s="78" t="str">
        <f>'S14'!S49</f>
        <v>-</v>
      </c>
      <c r="S41" s="78" t="str">
        <f>'S15'!S49</f>
        <v>-</v>
      </c>
      <c r="T41" s="76"/>
      <c r="U41" s="5"/>
      <c r="V41" s="9"/>
      <c r="W41" s="9"/>
      <c r="X41" s="9"/>
      <c r="Y41" s="9"/>
      <c r="Z41" s="9"/>
      <c r="AA41" s="9"/>
      <c r="AB41" s="9"/>
      <c r="AC41" s="9"/>
      <c r="AD41" s="9"/>
      <c r="AE41" s="9"/>
      <c r="AF41" s="9"/>
      <c r="AG41" s="9"/>
      <c r="AH41" s="9"/>
      <c r="AI41" s="9"/>
      <c r="AJ41" s="9"/>
      <c r="AK41" s="9"/>
      <c r="AL41" s="9"/>
      <c r="AM41" s="9"/>
      <c r="AN41" s="9"/>
      <c r="AO41" s="9"/>
      <c r="AP41" s="9"/>
      <c r="AQ41" s="9"/>
    </row>
    <row r="42" spans="1:43" x14ac:dyDescent="0.3">
      <c r="A42" s="5"/>
      <c r="B42" s="1"/>
      <c r="C42" s="37">
        <v>35</v>
      </c>
      <c r="D42" s="39">
        <f>'DATA SISWA'!F44</f>
        <v>0</v>
      </c>
      <c r="E42" s="78" t="str">
        <f>'S1'!S50</f>
        <v>-</v>
      </c>
      <c r="F42" s="78" t="str">
        <f>'S2'!S50</f>
        <v>-</v>
      </c>
      <c r="G42" s="78" t="str">
        <f>'S3'!S50</f>
        <v>-</v>
      </c>
      <c r="H42" s="78" t="str">
        <f>'S4'!S50</f>
        <v>-</v>
      </c>
      <c r="I42" s="78" t="str">
        <f>'S5'!S50</f>
        <v>-</v>
      </c>
      <c r="J42" s="78" t="e">
        <f>'S6'!#REF!</f>
        <v>#REF!</v>
      </c>
      <c r="K42" s="78" t="e">
        <f>'S7'!#REF!</f>
        <v>#REF!</v>
      </c>
      <c r="L42" s="78" t="e">
        <f>'S8'!#REF!</f>
        <v>#REF!</v>
      </c>
      <c r="M42" s="78" t="str">
        <f>'S9'!S50</f>
        <v>-</v>
      </c>
      <c r="N42" s="78" t="str">
        <f>'S10'!S50</f>
        <v>-</v>
      </c>
      <c r="O42" s="78" t="str">
        <f>'S11'!S50</f>
        <v>-</v>
      </c>
      <c r="P42" s="78" t="e">
        <f>'S12'!#REF!</f>
        <v>#REF!</v>
      </c>
      <c r="Q42" s="78" t="str">
        <f>'S13'!S50</f>
        <v>-</v>
      </c>
      <c r="R42" s="78" t="str">
        <f>'S14'!S50</f>
        <v>-</v>
      </c>
      <c r="S42" s="78" t="str">
        <f>'S15'!S50</f>
        <v>-</v>
      </c>
      <c r="T42" s="76"/>
      <c r="U42" s="5"/>
      <c r="V42" s="9"/>
      <c r="W42" s="9"/>
      <c r="X42" s="9"/>
      <c r="Y42" s="9"/>
      <c r="Z42" s="9"/>
      <c r="AA42" s="9"/>
      <c r="AB42" s="9"/>
      <c r="AC42" s="9"/>
      <c r="AD42" s="9"/>
      <c r="AE42" s="9"/>
      <c r="AF42" s="9"/>
      <c r="AG42" s="9"/>
      <c r="AH42" s="9"/>
      <c r="AI42" s="9"/>
      <c r="AJ42" s="9"/>
      <c r="AK42" s="9"/>
      <c r="AL42" s="9"/>
      <c r="AM42" s="9"/>
      <c r="AN42" s="9"/>
      <c r="AO42" s="9"/>
      <c r="AP42" s="9"/>
      <c r="AQ42" s="9"/>
    </row>
    <row r="43" spans="1:43" x14ac:dyDescent="0.3">
      <c r="A43" s="5"/>
      <c r="B43" s="1"/>
      <c r="C43" s="37">
        <v>36</v>
      </c>
      <c r="D43" s="39">
        <f>'DATA SISWA'!F45</f>
        <v>0</v>
      </c>
      <c r="E43" s="78" t="str">
        <f>'S1'!S51</f>
        <v>-</v>
      </c>
      <c r="F43" s="78" t="str">
        <f>'S2'!S51</f>
        <v>-</v>
      </c>
      <c r="G43" s="78" t="str">
        <f>'S3'!S51</f>
        <v>-</v>
      </c>
      <c r="H43" s="78" t="str">
        <f>'S4'!S51</f>
        <v>-</v>
      </c>
      <c r="I43" s="78" t="str">
        <f>'S5'!S51</f>
        <v>-</v>
      </c>
      <c r="J43" s="78" t="e">
        <f>'S6'!#REF!</f>
        <v>#REF!</v>
      </c>
      <c r="K43" s="78" t="e">
        <f>'S7'!#REF!</f>
        <v>#REF!</v>
      </c>
      <c r="L43" s="78" t="e">
        <f>'S8'!#REF!</f>
        <v>#REF!</v>
      </c>
      <c r="M43" s="78" t="str">
        <f>'S9'!S51</f>
        <v>-</v>
      </c>
      <c r="N43" s="78" t="str">
        <f>'S10'!S51</f>
        <v>-</v>
      </c>
      <c r="O43" s="78" t="str">
        <f>'S11'!S51</f>
        <v>-</v>
      </c>
      <c r="P43" s="78" t="e">
        <f>'S12'!#REF!</f>
        <v>#REF!</v>
      </c>
      <c r="Q43" s="78" t="str">
        <f>'S13'!S51</f>
        <v>-</v>
      </c>
      <c r="R43" s="78" t="str">
        <f>'S14'!S51</f>
        <v>-</v>
      </c>
      <c r="S43" s="78" t="str">
        <f>'S15'!S51</f>
        <v>-</v>
      </c>
      <c r="T43" s="76"/>
      <c r="U43" s="5"/>
      <c r="V43" s="9"/>
      <c r="W43" s="9"/>
      <c r="X43" s="9"/>
      <c r="Y43" s="9"/>
      <c r="Z43" s="9"/>
      <c r="AA43" s="9"/>
      <c r="AB43" s="9"/>
      <c r="AC43" s="9"/>
      <c r="AD43" s="9"/>
      <c r="AE43" s="9"/>
      <c r="AF43" s="9"/>
      <c r="AG43" s="9"/>
      <c r="AH43" s="9"/>
      <c r="AI43" s="9"/>
      <c r="AJ43" s="9"/>
      <c r="AK43" s="9"/>
      <c r="AL43" s="9"/>
      <c r="AM43" s="9"/>
      <c r="AN43" s="9"/>
      <c r="AO43" s="9"/>
      <c r="AP43" s="9"/>
      <c r="AQ43" s="9"/>
    </row>
    <row r="44" spans="1:43" x14ac:dyDescent="0.3">
      <c r="A44" s="5"/>
      <c r="B44" s="1"/>
      <c r="C44" s="37">
        <v>37</v>
      </c>
      <c r="D44" s="39">
        <f>'DATA SISWA'!F46</f>
        <v>0</v>
      </c>
      <c r="E44" s="78" t="str">
        <f>'S1'!S52</f>
        <v>-</v>
      </c>
      <c r="F44" s="78" t="str">
        <f>'S2'!S52</f>
        <v>-</v>
      </c>
      <c r="G44" s="78" t="str">
        <f>'S3'!S52</f>
        <v>-</v>
      </c>
      <c r="H44" s="78" t="str">
        <f>'S4'!S52</f>
        <v>-</v>
      </c>
      <c r="I44" s="78" t="str">
        <f>'S5'!S52</f>
        <v>-</v>
      </c>
      <c r="J44" s="78" t="e">
        <f>'S6'!#REF!</f>
        <v>#REF!</v>
      </c>
      <c r="K44" s="78" t="e">
        <f>'S7'!#REF!</f>
        <v>#REF!</v>
      </c>
      <c r="L44" s="78" t="e">
        <f>'S8'!#REF!</f>
        <v>#REF!</v>
      </c>
      <c r="M44" s="78" t="str">
        <f>'S9'!S52</f>
        <v>-</v>
      </c>
      <c r="N44" s="78" t="str">
        <f>'S10'!S52</f>
        <v>-</v>
      </c>
      <c r="O44" s="78" t="str">
        <f>'S11'!S52</f>
        <v>-</v>
      </c>
      <c r="P44" s="78" t="e">
        <f>'S12'!#REF!</f>
        <v>#REF!</v>
      </c>
      <c r="Q44" s="78" t="str">
        <f>'S13'!S52</f>
        <v>-</v>
      </c>
      <c r="R44" s="78" t="str">
        <f>'S14'!S52</f>
        <v>-</v>
      </c>
      <c r="S44" s="78" t="str">
        <f>'S15'!S52</f>
        <v>-</v>
      </c>
      <c r="T44" s="76"/>
      <c r="U44" s="5"/>
      <c r="V44" s="9"/>
      <c r="W44" s="9"/>
      <c r="X44" s="9"/>
      <c r="Y44" s="9"/>
      <c r="Z44" s="9"/>
      <c r="AA44" s="9"/>
      <c r="AB44" s="9"/>
      <c r="AC44" s="9"/>
      <c r="AD44" s="9"/>
      <c r="AE44" s="9"/>
      <c r="AF44" s="9"/>
      <c r="AG44" s="9"/>
      <c r="AH44" s="9"/>
      <c r="AI44" s="9"/>
      <c r="AJ44" s="9"/>
      <c r="AK44" s="9"/>
      <c r="AL44" s="9"/>
      <c r="AM44" s="9"/>
      <c r="AN44" s="9"/>
      <c r="AO44" s="9"/>
      <c r="AP44" s="9"/>
      <c r="AQ44" s="9"/>
    </row>
    <row r="45" spans="1:43" x14ac:dyDescent="0.3">
      <c r="A45" s="5"/>
      <c r="B45" s="1"/>
      <c r="C45" s="37">
        <v>38</v>
      </c>
      <c r="D45" s="39">
        <f>'DATA SISWA'!F47</f>
        <v>0</v>
      </c>
      <c r="E45" s="78" t="str">
        <f>'S1'!S53</f>
        <v>-</v>
      </c>
      <c r="F45" s="78" t="str">
        <f>'S2'!S53</f>
        <v>-</v>
      </c>
      <c r="G45" s="78" t="str">
        <f>'S3'!S53</f>
        <v>-</v>
      </c>
      <c r="H45" s="78" t="str">
        <f>'S4'!S53</f>
        <v>-</v>
      </c>
      <c r="I45" s="78" t="str">
        <f>'S5'!S53</f>
        <v>-</v>
      </c>
      <c r="J45" s="78" t="e">
        <f>'S6'!#REF!</f>
        <v>#REF!</v>
      </c>
      <c r="K45" s="78" t="e">
        <f>'S7'!#REF!</f>
        <v>#REF!</v>
      </c>
      <c r="L45" s="78" t="e">
        <f>'S8'!#REF!</f>
        <v>#REF!</v>
      </c>
      <c r="M45" s="78" t="str">
        <f>'S9'!S53</f>
        <v>-</v>
      </c>
      <c r="N45" s="78" t="str">
        <f>'S10'!S53</f>
        <v>-</v>
      </c>
      <c r="O45" s="78" t="str">
        <f>'S11'!S53</f>
        <v>-</v>
      </c>
      <c r="P45" s="78" t="e">
        <f>'S12'!#REF!</f>
        <v>#REF!</v>
      </c>
      <c r="Q45" s="78" t="str">
        <f>'S13'!S53</f>
        <v>-</v>
      </c>
      <c r="R45" s="78" t="str">
        <f>'S14'!S53</f>
        <v>-</v>
      </c>
      <c r="S45" s="78" t="str">
        <f>'S15'!S53</f>
        <v>-</v>
      </c>
      <c r="T45" s="76"/>
      <c r="U45" s="5"/>
      <c r="V45" s="9"/>
      <c r="W45" s="9"/>
      <c r="X45" s="9"/>
      <c r="Y45" s="9"/>
      <c r="Z45" s="9"/>
      <c r="AA45" s="9"/>
      <c r="AB45" s="9"/>
      <c r="AC45" s="9"/>
      <c r="AD45" s="9"/>
      <c r="AE45" s="9"/>
      <c r="AF45" s="9"/>
      <c r="AG45" s="9"/>
      <c r="AH45" s="9"/>
      <c r="AI45" s="9"/>
      <c r="AJ45" s="9"/>
      <c r="AK45" s="9"/>
      <c r="AL45" s="9"/>
      <c r="AM45" s="9"/>
      <c r="AN45" s="9"/>
      <c r="AO45" s="9"/>
      <c r="AP45" s="9"/>
      <c r="AQ45" s="9"/>
    </row>
    <row r="46" spans="1:43" x14ac:dyDescent="0.3">
      <c r="A46" s="5"/>
      <c r="B46" s="1"/>
      <c r="C46" s="37">
        <v>39</v>
      </c>
      <c r="D46" s="39">
        <f>'DATA SISWA'!F48</f>
        <v>0</v>
      </c>
      <c r="E46" s="78" t="str">
        <f>'S1'!S54</f>
        <v>-</v>
      </c>
      <c r="F46" s="78" t="str">
        <f>'S2'!S54</f>
        <v>-</v>
      </c>
      <c r="G46" s="78" t="str">
        <f>'S3'!S54</f>
        <v>-</v>
      </c>
      <c r="H46" s="78" t="str">
        <f>'S4'!S54</f>
        <v>-</v>
      </c>
      <c r="I46" s="78" t="str">
        <f>'S5'!S54</f>
        <v>-</v>
      </c>
      <c r="J46" s="78" t="e">
        <f>'S6'!#REF!</f>
        <v>#REF!</v>
      </c>
      <c r="K46" s="78" t="e">
        <f>'S7'!#REF!</f>
        <v>#REF!</v>
      </c>
      <c r="L46" s="78" t="e">
        <f>'S8'!#REF!</f>
        <v>#REF!</v>
      </c>
      <c r="M46" s="78" t="str">
        <f>'S9'!S54</f>
        <v>-</v>
      </c>
      <c r="N46" s="78" t="str">
        <f>'S10'!S54</f>
        <v>-</v>
      </c>
      <c r="O46" s="78" t="str">
        <f>'S11'!S54</f>
        <v>-</v>
      </c>
      <c r="P46" s="78" t="e">
        <f>'S12'!#REF!</f>
        <v>#REF!</v>
      </c>
      <c r="Q46" s="78" t="str">
        <f>'S13'!S54</f>
        <v>-</v>
      </c>
      <c r="R46" s="78" t="str">
        <f>'S14'!S54</f>
        <v>-</v>
      </c>
      <c r="S46" s="78" t="str">
        <f>'S15'!S54</f>
        <v>-</v>
      </c>
      <c r="T46" s="76"/>
      <c r="U46" s="5"/>
      <c r="V46" s="9"/>
      <c r="W46" s="9"/>
      <c r="X46" s="9"/>
      <c r="Y46" s="9"/>
      <c r="Z46" s="9"/>
      <c r="AA46" s="9"/>
      <c r="AB46" s="9"/>
      <c r="AC46" s="9"/>
      <c r="AD46" s="9"/>
      <c r="AE46" s="9"/>
      <c r="AF46" s="9"/>
      <c r="AG46" s="9"/>
      <c r="AH46" s="9"/>
      <c r="AI46" s="9"/>
      <c r="AJ46" s="9"/>
      <c r="AK46" s="9"/>
      <c r="AL46" s="9"/>
      <c r="AM46" s="9"/>
      <c r="AN46" s="9"/>
      <c r="AO46" s="9"/>
      <c r="AP46" s="9"/>
      <c r="AQ46" s="9"/>
    </row>
    <row r="47" spans="1:43" x14ac:dyDescent="0.3">
      <c r="A47" s="5"/>
      <c r="B47" s="1"/>
      <c r="C47" s="37">
        <v>40</v>
      </c>
      <c r="D47" s="39">
        <f>'DATA SISWA'!F49</f>
        <v>0</v>
      </c>
      <c r="E47" s="78" t="str">
        <f>'S1'!S55</f>
        <v>-</v>
      </c>
      <c r="F47" s="78" t="str">
        <f>'S2'!S55</f>
        <v>-</v>
      </c>
      <c r="G47" s="78" t="str">
        <f>'S3'!S55</f>
        <v>-</v>
      </c>
      <c r="H47" s="78" t="str">
        <f>'S4'!S55</f>
        <v>-</v>
      </c>
      <c r="I47" s="78" t="str">
        <f>'S5'!S55</f>
        <v>-</v>
      </c>
      <c r="J47" s="78" t="e">
        <f>'S6'!#REF!</f>
        <v>#REF!</v>
      </c>
      <c r="K47" s="78" t="e">
        <f>'S7'!#REF!</f>
        <v>#REF!</v>
      </c>
      <c r="L47" s="78" t="e">
        <f>'S8'!#REF!</f>
        <v>#REF!</v>
      </c>
      <c r="M47" s="78" t="str">
        <f>'S9'!S55</f>
        <v>-</v>
      </c>
      <c r="N47" s="78" t="str">
        <f>'S10'!S55</f>
        <v>-</v>
      </c>
      <c r="O47" s="78" t="str">
        <f>'S11'!S55</f>
        <v>-</v>
      </c>
      <c r="P47" s="78" t="e">
        <f>'S12'!#REF!</f>
        <v>#REF!</v>
      </c>
      <c r="Q47" s="78" t="str">
        <f>'S13'!S55</f>
        <v>-</v>
      </c>
      <c r="R47" s="78" t="str">
        <f>'S14'!S55</f>
        <v>-</v>
      </c>
      <c r="S47" s="78" t="str">
        <f>'S15'!S55</f>
        <v>-</v>
      </c>
      <c r="T47" s="76"/>
      <c r="U47" s="5"/>
      <c r="V47" s="9"/>
      <c r="W47" s="9"/>
      <c r="X47" s="9"/>
      <c r="Y47" s="9"/>
      <c r="Z47" s="9"/>
      <c r="AA47" s="9"/>
      <c r="AB47" s="9"/>
      <c r="AC47" s="9"/>
      <c r="AD47" s="9"/>
      <c r="AE47" s="9"/>
      <c r="AF47" s="9"/>
      <c r="AG47" s="9"/>
      <c r="AH47" s="9"/>
      <c r="AI47" s="9"/>
      <c r="AJ47" s="9"/>
      <c r="AK47" s="9"/>
      <c r="AL47" s="9"/>
      <c r="AM47" s="9"/>
      <c r="AN47" s="9"/>
      <c r="AO47" s="9"/>
      <c r="AP47" s="9"/>
      <c r="AQ47" s="9"/>
    </row>
    <row r="48" spans="1:43" x14ac:dyDescent="0.3">
      <c r="A48" s="5"/>
      <c r="B48" s="1"/>
      <c r="C48" s="373" t="s">
        <v>306</v>
      </c>
      <c r="D48" s="373"/>
      <c r="E48" s="228">
        <f>IFERROR(AVERAGE(E8:E47),0)</f>
        <v>0</v>
      </c>
      <c r="F48" s="228">
        <f t="shared" ref="F48:S48" si="0">IFERROR(AVERAGE(F8:F47),0)</f>
        <v>0</v>
      </c>
      <c r="G48" s="228">
        <f t="shared" si="0"/>
        <v>84.885416666666671</v>
      </c>
      <c r="H48" s="228">
        <f t="shared" si="0"/>
        <v>0</v>
      </c>
      <c r="I48" s="228">
        <f t="shared" si="0"/>
        <v>0</v>
      </c>
      <c r="J48" s="228">
        <f t="shared" si="0"/>
        <v>0</v>
      </c>
      <c r="K48" s="228">
        <f t="shared" si="0"/>
        <v>0</v>
      </c>
      <c r="L48" s="228">
        <f t="shared" si="0"/>
        <v>0</v>
      </c>
      <c r="M48" s="228">
        <f t="shared" si="0"/>
        <v>0</v>
      </c>
      <c r="N48" s="228">
        <f t="shared" si="0"/>
        <v>0</v>
      </c>
      <c r="O48" s="228">
        <f t="shared" si="0"/>
        <v>0</v>
      </c>
      <c r="P48" s="228">
        <f t="shared" si="0"/>
        <v>0</v>
      </c>
      <c r="Q48" s="228">
        <f t="shared" si="0"/>
        <v>0</v>
      </c>
      <c r="R48" s="228">
        <f t="shared" si="0"/>
        <v>0</v>
      </c>
      <c r="S48" s="228">
        <f t="shared" si="0"/>
        <v>0</v>
      </c>
      <c r="T48" s="76"/>
      <c r="U48" s="5"/>
      <c r="V48" s="9"/>
      <c r="W48" s="9"/>
      <c r="X48" s="9"/>
      <c r="Y48" s="9"/>
      <c r="Z48" s="9"/>
      <c r="AA48" s="9"/>
      <c r="AB48" s="9"/>
      <c r="AC48" s="9"/>
      <c r="AD48" s="9"/>
      <c r="AE48" s="9"/>
      <c r="AF48" s="9"/>
      <c r="AG48" s="9"/>
      <c r="AH48" s="9"/>
      <c r="AI48" s="9"/>
      <c r="AJ48" s="9"/>
      <c r="AK48" s="9"/>
      <c r="AL48" s="9"/>
      <c r="AM48" s="9"/>
      <c r="AN48" s="9"/>
      <c r="AO48" s="9"/>
      <c r="AP48" s="9"/>
      <c r="AQ48" s="9"/>
    </row>
    <row r="49" spans="1:43" x14ac:dyDescent="0.3">
      <c r="A49" s="5"/>
      <c r="B49" s="1"/>
      <c r="C49" s="373" t="s">
        <v>307</v>
      </c>
      <c r="D49" s="373"/>
      <c r="E49" s="228">
        <f>MAX(E8:E47)</f>
        <v>0</v>
      </c>
      <c r="F49" s="228">
        <f>MAX(F8:F47)</f>
        <v>0</v>
      </c>
      <c r="G49" s="228">
        <f t="shared" ref="G49:S49" si="1">MAX(G8:G47)</f>
        <v>89.5</v>
      </c>
      <c r="H49" s="228">
        <f t="shared" si="1"/>
        <v>0</v>
      </c>
      <c r="I49" s="228">
        <f t="shared" si="1"/>
        <v>0</v>
      </c>
      <c r="J49" s="228" t="e">
        <f t="shared" si="1"/>
        <v>#REF!</v>
      </c>
      <c r="K49" s="228" t="e">
        <f t="shared" si="1"/>
        <v>#REF!</v>
      </c>
      <c r="L49" s="228" t="e">
        <f t="shared" si="1"/>
        <v>#REF!</v>
      </c>
      <c r="M49" s="228">
        <f t="shared" si="1"/>
        <v>0</v>
      </c>
      <c r="N49" s="228">
        <f t="shared" si="1"/>
        <v>0</v>
      </c>
      <c r="O49" s="228">
        <f t="shared" si="1"/>
        <v>0</v>
      </c>
      <c r="P49" s="228" t="e">
        <f t="shared" si="1"/>
        <v>#REF!</v>
      </c>
      <c r="Q49" s="228">
        <f t="shared" si="1"/>
        <v>0</v>
      </c>
      <c r="R49" s="228">
        <f t="shared" si="1"/>
        <v>0</v>
      </c>
      <c r="S49" s="228">
        <f t="shared" si="1"/>
        <v>0</v>
      </c>
      <c r="T49" s="76"/>
      <c r="U49" s="5"/>
      <c r="V49" s="9"/>
      <c r="W49" s="9"/>
      <c r="X49" s="9"/>
      <c r="Y49" s="9"/>
      <c r="Z49" s="9"/>
      <c r="AA49" s="9"/>
      <c r="AB49" s="9"/>
      <c r="AC49" s="9"/>
      <c r="AD49" s="9"/>
      <c r="AE49" s="9"/>
      <c r="AF49" s="9"/>
      <c r="AG49" s="9"/>
      <c r="AH49" s="9"/>
      <c r="AI49" s="9"/>
      <c r="AJ49" s="9"/>
      <c r="AK49" s="9"/>
      <c r="AL49" s="9"/>
      <c r="AM49" s="9"/>
      <c r="AN49" s="9"/>
      <c r="AO49" s="9"/>
      <c r="AP49" s="9"/>
      <c r="AQ49" s="9"/>
    </row>
    <row r="50" spans="1:43" x14ac:dyDescent="0.3">
      <c r="A50" s="5"/>
      <c r="B50" s="1"/>
      <c r="C50" s="373" t="s">
        <v>308</v>
      </c>
      <c r="D50" s="373"/>
      <c r="E50" s="228">
        <f>MIN(E8:E47)</f>
        <v>0</v>
      </c>
      <c r="F50" s="228">
        <f t="shared" ref="F50:S50" si="2">MIN(F8:F47)</f>
        <v>0</v>
      </c>
      <c r="G50" s="228">
        <f t="shared" si="2"/>
        <v>78.5</v>
      </c>
      <c r="H50" s="228">
        <f t="shared" si="2"/>
        <v>0</v>
      </c>
      <c r="I50" s="228">
        <f t="shared" si="2"/>
        <v>0</v>
      </c>
      <c r="J50" s="228" t="e">
        <f t="shared" si="2"/>
        <v>#REF!</v>
      </c>
      <c r="K50" s="228" t="e">
        <f t="shared" si="2"/>
        <v>#REF!</v>
      </c>
      <c r="L50" s="228" t="e">
        <f t="shared" si="2"/>
        <v>#REF!</v>
      </c>
      <c r="M50" s="228">
        <f t="shared" si="2"/>
        <v>0</v>
      </c>
      <c r="N50" s="228">
        <f t="shared" si="2"/>
        <v>0</v>
      </c>
      <c r="O50" s="228">
        <f t="shared" si="2"/>
        <v>0</v>
      </c>
      <c r="P50" s="228" t="e">
        <f t="shared" si="2"/>
        <v>#REF!</v>
      </c>
      <c r="Q50" s="228">
        <f t="shared" si="2"/>
        <v>0</v>
      </c>
      <c r="R50" s="228">
        <f t="shared" si="2"/>
        <v>0</v>
      </c>
      <c r="S50" s="228">
        <f t="shared" si="2"/>
        <v>0</v>
      </c>
      <c r="T50" s="76"/>
      <c r="U50" s="5"/>
      <c r="V50" s="9"/>
      <c r="W50" s="9"/>
      <c r="X50" s="9"/>
      <c r="Y50" s="9"/>
      <c r="Z50" s="9"/>
      <c r="AA50" s="9"/>
      <c r="AB50" s="9"/>
      <c r="AC50" s="9"/>
      <c r="AD50" s="9"/>
      <c r="AE50" s="9"/>
      <c r="AF50" s="9"/>
      <c r="AG50" s="9"/>
      <c r="AH50" s="9"/>
      <c r="AI50" s="9"/>
      <c r="AJ50" s="9"/>
      <c r="AK50" s="9"/>
      <c r="AL50" s="9"/>
      <c r="AM50" s="9"/>
      <c r="AN50" s="9"/>
      <c r="AO50" s="9"/>
      <c r="AP50" s="9"/>
      <c r="AQ50" s="9"/>
    </row>
    <row r="51" spans="1:43" x14ac:dyDescent="0.3">
      <c r="A51" s="5"/>
      <c r="B51" s="1"/>
      <c r="C51" s="1"/>
      <c r="D51" s="1"/>
      <c r="E51" s="76"/>
      <c r="F51" s="76"/>
      <c r="G51" s="76"/>
      <c r="H51" s="76"/>
      <c r="I51" s="76"/>
      <c r="J51" s="76"/>
      <c r="K51" s="76"/>
      <c r="L51" s="76"/>
      <c r="M51" s="76"/>
      <c r="N51" s="76"/>
      <c r="O51" s="76"/>
      <c r="P51" s="76"/>
      <c r="Q51" s="76"/>
      <c r="R51" s="76"/>
      <c r="S51" s="76"/>
      <c r="T51" s="76"/>
      <c r="U51" s="5"/>
      <c r="V51" s="9"/>
      <c r="W51" s="9"/>
      <c r="X51" s="9"/>
      <c r="Y51" s="9"/>
      <c r="Z51" s="9"/>
      <c r="AA51" s="9"/>
      <c r="AB51" s="9"/>
      <c r="AC51" s="9"/>
      <c r="AD51" s="9"/>
      <c r="AE51" s="9"/>
      <c r="AF51" s="9"/>
      <c r="AG51" s="9"/>
      <c r="AH51" s="9"/>
      <c r="AI51" s="9"/>
      <c r="AJ51" s="9"/>
      <c r="AK51" s="9"/>
      <c r="AL51" s="9"/>
      <c r="AM51" s="9"/>
      <c r="AN51" s="9"/>
      <c r="AO51" s="9"/>
      <c r="AP51" s="9"/>
      <c r="AQ51" s="9"/>
    </row>
    <row r="52" spans="1:43" x14ac:dyDescent="0.3">
      <c r="A52" s="5"/>
      <c r="B52" s="1"/>
      <c r="C52" s="1"/>
      <c r="D52" s="1"/>
      <c r="E52" s="76"/>
      <c r="F52" s="76"/>
      <c r="G52" s="76"/>
      <c r="H52" s="76"/>
      <c r="I52" s="76"/>
      <c r="J52" s="76"/>
      <c r="K52" s="76"/>
      <c r="L52" s="76"/>
      <c r="M52" s="76"/>
      <c r="N52" s="76"/>
      <c r="O52" s="76"/>
      <c r="P52" s="76"/>
      <c r="Q52" s="76"/>
      <c r="R52" s="76"/>
      <c r="S52" s="76"/>
      <c r="T52" s="76"/>
      <c r="U52" s="5"/>
      <c r="V52" s="9"/>
      <c r="W52" s="9"/>
      <c r="X52" s="9"/>
      <c r="Y52" s="9"/>
      <c r="Z52" s="9"/>
      <c r="AA52" s="9"/>
      <c r="AB52" s="9"/>
      <c r="AC52" s="9"/>
      <c r="AD52" s="9"/>
      <c r="AE52" s="9"/>
      <c r="AF52" s="9"/>
      <c r="AG52" s="9"/>
      <c r="AH52" s="9"/>
      <c r="AI52" s="9"/>
      <c r="AJ52" s="9"/>
      <c r="AK52" s="9"/>
      <c r="AL52" s="9"/>
      <c r="AM52" s="9"/>
      <c r="AN52" s="9"/>
      <c r="AO52" s="9"/>
      <c r="AP52" s="9"/>
      <c r="AQ52" s="9"/>
    </row>
    <row r="53" spans="1:43" x14ac:dyDescent="0.3">
      <c r="A53" s="5"/>
      <c r="B53" s="1"/>
      <c r="C53" s="1"/>
      <c r="D53" s="1"/>
      <c r="E53" s="76"/>
      <c r="F53" s="76"/>
      <c r="G53" s="76"/>
      <c r="H53" s="76"/>
      <c r="I53" s="76"/>
      <c r="J53" s="76"/>
      <c r="K53" s="76"/>
      <c r="L53" s="76"/>
      <c r="M53" s="76"/>
      <c r="N53" s="76"/>
      <c r="O53" s="76"/>
      <c r="P53" s="76"/>
      <c r="Q53" s="76"/>
      <c r="R53" s="76"/>
      <c r="S53" s="76"/>
      <c r="T53" s="76"/>
      <c r="U53" s="5"/>
      <c r="V53" s="9"/>
      <c r="W53" s="9"/>
      <c r="X53" s="9"/>
      <c r="Y53" s="9"/>
      <c r="Z53" s="9"/>
      <c r="AA53" s="9"/>
      <c r="AB53" s="9"/>
      <c r="AC53" s="9"/>
      <c r="AD53" s="9"/>
      <c r="AE53" s="9"/>
      <c r="AF53" s="9"/>
      <c r="AG53" s="9"/>
      <c r="AH53" s="9"/>
      <c r="AI53" s="9"/>
      <c r="AJ53" s="9"/>
      <c r="AK53" s="9"/>
      <c r="AL53" s="9"/>
      <c r="AM53" s="9"/>
      <c r="AN53" s="9"/>
      <c r="AO53" s="9"/>
      <c r="AP53" s="9"/>
      <c r="AQ53" s="9"/>
    </row>
    <row r="54" spans="1:43" x14ac:dyDescent="0.3">
      <c r="A54" s="5"/>
      <c r="B54" s="1"/>
      <c r="C54" s="1"/>
      <c r="D54" s="1"/>
      <c r="E54" s="76"/>
      <c r="F54" s="76"/>
      <c r="G54" s="76"/>
      <c r="H54" s="76"/>
      <c r="I54" s="76"/>
      <c r="J54" s="76"/>
      <c r="K54" s="76"/>
      <c r="L54" s="76"/>
      <c r="M54" s="76"/>
      <c r="N54" s="76"/>
      <c r="O54" s="76"/>
      <c r="P54" s="76"/>
      <c r="Q54" s="76"/>
      <c r="R54" s="76"/>
      <c r="S54" s="76"/>
      <c r="T54" s="76"/>
      <c r="U54" s="5"/>
      <c r="V54" s="9"/>
      <c r="W54" s="9"/>
      <c r="X54" s="9"/>
      <c r="Y54" s="9"/>
      <c r="Z54" s="9"/>
      <c r="AA54" s="9"/>
      <c r="AB54" s="9"/>
      <c r="AC54" s="9"/>
      <c r="AD54" s="9"/>
      <c r="AE54" s="9"/>
      <c r="AF54" s="9"/>
      <c r="AG54" s="9"/>
      <c r="AH54" s="9"/>
      <c r="AI54" s="9"/>
      <c r="AJ54" s="9"/>
      <c r="AK54" s="9"/>
      <c r="AL54" s="9"/>
      <c r="AM54" s="9"/>
      <c r="AN54" s="9"/>
      <c r="AO54" s="9"/>
      <c r="AP54" s="9"/>
      <c r="AQ54" s="9"/>
    </row>
    <row r="55" spans="1:43" x14ac:dyDescent="0.3">
      <c r="A55" s="5"/>
      <c r="B55" s="1"/>
      <c r="C55" s="1"/>
      <c r="D55" s="1"/>
      <c r="E55" s="76"/>
      <c r="F55" s="76"/>
      <c r="G55" s="76"/>
      <c r="H55" s="76"/>
      <c r="I55" s="76"/>
      <c r="J55" s="76"/>
      <c r="K55" s="76"/>
      <c r="L55" s="76"/>
      <c r="M55" s="76"/>
      <c r="N55" s="76"/>
      <c r="O55" s="76"/>
      <c r="P55" s="76"/>
      <c r="Q55" s="76"/>
      <c r="R55" s="76"/>
      <c r="S55" s="76"/>
      <c r="T55" s="76"/>
      <c r="U55" s="5"/>
      <c r="V55" s="9"/>
      <c r="W55" s="9"/>
      <c r="X55" s="9"/>
      <c r="Y55" s="9"/>
      <c r="Z55" s="9"/>
      <c r="AA55" s="9"/>
      <c r="AB55" s="9"/>
      <c r="AC55" s="9"/>
      <c r="AD55" s="9"/>
      <c r="AE55" s="9"/>
      <c r="AF55" s="9"/>
      <c r="AG55" s="9"/>
      <c r="AH55" s="9"/>
      <c r="AI55" s="9"/>
      <c r="AJ55" s="9"/>
      <c r="AK55" s="9"/>
      <c r="AL55" s="9"/>
      <c r="AM55" s="9"/>
      <c r="AN55" s="9"/>
      <c r="AO55" s="9"/>
      <c r="AP55" s="9"/>
      <c r="AQ55" s="9"/>
    </row>
    <row r="56" spans="1:43" x14ac:dyDescent="0.3">
      <c r="A56" s="5"/>
      <c r="B56" s="1"/>
      <c r="C56" s="1"/>
      <c r="D56" s="1"/>
      <c r="E56" s="76"/>
      <c r="F56" s="76"/>
      <c r="G56" s="76"/>
      <c r="H56" s="76"/>
      <c r="I56" s="76"/>
      <c r="J56" s="76"/>
      <c r="K56" s="76"/>
      <c r="L56" s="76"/>
      <c r="M56" s="76"/>
      <c r="N56" s="76"/>
      <c r="O56" s="76"/>
      <c r="P56" s="76"/>
      <c r="Q56" s="76"/>
      <c r="R56" s="76"/>
      <c r="S56" s="76"/>
      <c r="T56" s="76"/>
      <c r="U56" s="5"/>
      <c r="V56" s="9"/>
      <c r="W56" s="9"/>
      <c r="X56" s="9"/>
      <c r="Y56" s="9"/>
      <c r="Z56" s="9"/>
      <c r="AA56" s="9"/>
      <c r="AB56" s="9"/>
      <c r="AC56" s="9"/>
      <c r="AD56" s="9"/>
      <c r="AE56" s="9"/>
      <c r="AF56" s="9"/>
      <c r="AG56" s="9"/>
      <c r="AH56" s="9"/>
      <c r="AI56" s="9"/>
      <c r="AJ56" s="9"/>
      <c r="AK56" s="9"/>
      <c r="AL56" s="9"/>
      <c r="AM56" s="9"/>
      <c r="AN56" s="9"/>
      <c r="AO56" s="9"/>
      <c r="AP56" s="9"/>
      <c r="AQ56" s="9"/>
    </row>
    <row r="57" spans="1:43" x14ac:dyDescent="0.3">
      <c r="A57" s="5"/>
      <c r="B57" s="2"/>
      <c r="C57" s="2"/>
      <c r="D57" s="2"/>
      <c r="E57" s="80"/>
      <c r="F57" s="80"/>
      <c r="G57" s="80"/>
      <c r="H57" s="80"/>
      <c r="I57" s="80"/>
      <c r="J57" s="80"/>
      <c r="K57" s="80"/>
      <c r="L57" s="80"/>
      <c r="M57" s="80"/>
      <c r="N57" s="80"/>
      <c r="O57" s="80"/>
      <c r="P57" s="80"/>
      <c r="Q57" s="80"/>
      <c r="R57" s="80"/>
      <c r="S57" s="80"/>
      <c r="T57" s="80"/>
      <c r="U57" s="5"/>
      <c r="V57" s="9"/>
      <c r="W57" s="9"/>
      <c r="X57" s="9"/>
      <c r="Y57" s="9"/>
      <c r="Z57" s="9"/>
      <c r="AA57" s="9"/>
      <c r="AB57" s="9"/>
      <c r="AC57" s="9"/>
      <c r="AD57" s="9"/>
      <c r="AE57" s="9"/>
      <c r="AF57" s="9"/>
      <c r="AG57" s="9"/>
      <c r="AH57" s="9"/>
      <c r="AI57" s="9"/>
      <c r="AJ57" s="9"/>
      <c r="AK57" s="9"/>
      <c r="AL57" s="9"/>
      <c r="AM57" s="9"/>
      <c r="AN57" s="9"/>
      <c r="AO57" s="9"/>
      <c r="AP57" s="9"/>
      <c r="AQ57" s="9"/>
    </row>
    <row r="58" spans="1:43" x14ac:dyDescent="0.3">
      <c r="A58" s="9"/>
      <c r="B58" s="9"/>
      <c r="C58" s="9"/>
      <c r="D58" s="9"/>
      <c r="E58" s="227"/>
      <c r="F58" s="227"/>
      <c r="G58" s="227"/>
      <c r="H58" s="227"/>
      <c r="I58" s="227"/>
      <c r="J58" s="227"/>
      <c r="K58" s="227"/>
      <c r="L58" s="227"/>
      <c r="M58" s="227"/>
      <c r="N58" s="227"/>
      <c r="O58" s="227"/>
      <c r="P58" s="227"/>
      <c r="Q58" s="227"/>
      <c r="R58" s="227"/>
      <c r="S58" s="227"/>
      <c r="T58" s="227"/>
      <c r="U58" s="9"/>
      <c r="V58" s="9"/>
      <c r="W58" s="9"/>
      <c r="X58" s="9"/>
      <c r="Y58" s="9"/>
      <c r="Z58" s="9"/>
      <c r="AA58" s="9"/>
      <c r="AB58" s="9"/>
      <c r="AC58" s="9"/>
      <c r="AD58" s="9"/>
      <c r="AE58" s="9"/>
      <c r="AF58" s="9"/>
      <c r="AG58" s="9"/>
      <c r="AH58" s="9"/>
      <c r="AI58" s="9"/>
      <c r="AJ58" s="9"/>
      <c r="AK58" s="9"/>
      <c r="AL58" s="9"/>
      <c r="AM58" s="9"/>
      <c r="AN58" s="9"/>
      <c r="AO58" s="9"/>
      <c r="AP58" s="9"/>
      <c r="AQ58" s="9"/>
    </row>
    <row r="59" spans="1:43" x14ac:dyDescent="0.3">
      <c r="A59" s="9"/>
      <c r="B59" s="9"/>
      <c r="C59" s="9"/>
      <c r="D59" s="9"/>
      <c r="E59" s="227"/>
      <c r="F59" s="227"/>
      <c r="G59" s="227"/>
      <c r="H59" s="227"/>
      <c r="I59" s="227"/>
      <c r="J59" s="227"/>
      <c r="K59" s="227"/>
      <c r="L59" s="227"/>
      <c r="M59" s="227"/>
      <c r="N59" s="227"/>
      <c r="O59" s="227"/>
      <c r="P59" s="227"/>
      <c r="Q59" s="227"/>
      <c r="R59" s="227"/>
      <c r="S59" s="227"/>
      <c r="T59" s="227"/>
      <c r="U59" s="9"/>
      <c r="V59" s="9"/>
      <c r="W59" s="9"/>
      <c r="X59" s="9"/>
      <c r="Y59" s="9"/>
      <c r="Z59" s="9"/>
      <c r="AA59" s="9"/>
      <c r="AB59" s="9"/>
      <c r="AC59" s="9"/>
      <c r="AD59" s="9"/>
      <c r="AE59" s="9"/>
      <c r="AF59" s="9"/>
      <c r="AG59" s="9"/>
      <c r="AH59" s="9"/>
      <c r="AI59" s="9"/>
      <c r="AJ59" s="9"/>
      <c r="AK59" s="9"/>
      <c r="AL59" s="9"/>
      <c r="AM59" s="9"/>
      <c r="AN59" s="9"/>
      <c r="AO59" s="9"/>
      <c r="AP59" s="9"/>
      <c r="AQ59" s="9"/>
    </row>
    <row r="60" spans="1:43" x14ac:dyDescent="0.3">
      <c r="A60" s="9"/>
      <c r="B60" s="9"/>
      <c r="C60" s="9"/>
      <c r="D60" s="9"/>
      <c r="E60" s="227"/>
      <c r="F60" s="227"/>
      <c r="G60" s="227"/>
      <c r="H60" s="227"/>
      <c r="I60" s="227"/>
      <c r="J60" s="227"/>
      <c r="K60" s="227"/>
      <c r="L60" s="227"/>
      <c r="M60" s="227"/>
      <c r="N60" s="227"/>
      <c r="O60" s="227"/>
      <c r="P60" s="227"/>
      <c r="Q60" s="227"/>
      <c r="R60" s="227"/>
      <c r="S60" s="227"/>
      <c r="T60" s="227"/>
      <c r="U60" s="9"/>
      <c r="V60" s="9"/>
      <c r="W60" s="9"/>
      <c r="X60" s="9"/>
      <c r="Y60" s="9"/>
      <c r="Z60" s="9"/>
      <c r="AA60" s="9"/>
      <c r="AB60" s="9"/>
      <c r="AC60" s="9"/>
      <c r="AD60" s="9"/>
      <c r="AE60" s="9"/>
      <c r="AF60" s="9"/>
      <c r="AG60" s="9"/>
      <c r="AH60" s="9"/>
      <c r="AI60" s="9"/>
      <c r="AJ60" s="9"/>
      <c r="AK60" s="9"/>
      <c r="AL60" s="9"/>
      <c r="AM60" s="9"/>
      <c r="AN60" s="9"/>
      <c r="AO60" s="9"/>
      <c r="AP60" s="9"/>
      <c r="AQ60" s="9"/>
    </row>
    <row r="61" spans="1:43" x14ac:dyDescent="0.3">
      <c r="A61" s="9"/>
      <c r="B61" s="9"/>
      <c r="C61" s="9"/>
      <c r="D61" s="9"/>
      <c r="E61" s="227"/>
      <c r="F61" s="227"/>
      <c r="G61" s="227"/>
      <c r="H61" s="227"/>
      <c r="I61" s="227"/>
      <c r="J61" s="227"/>
      <c r="K61" s="227"/>
      <c r="L61" s="227"/>
      <c r="M61" s="227"/>
      <c r="N61" s="227"/>
      <c r="O61" s="227"/>
      <c r="P61" s="227"/>
      <c r="Q61" s="227"/>
      <c r="R61" s="227"/>
      <c r="S61" s="227"/>
      <c r="T61" s="227"/>
      <c r="U61" s="9"/>
      <c r="V61" s="9"/>
      <c r="W61" s="9"/>
      <c r="X61" s="9"/>
      <c r="Y61" s="9"/>
      <c r="Z61" s="9"/>
      <c r="AA61" s="9"/>
      <c r="AB61" s="9"/>
      <c r="AC61" s="9"/>
      <c r="AD61" s="9"/>
      <c r="AE61" s="9"/>
      <c r="AF61" s="9"/>
      <c r="AG61" s="9"/>
      <c r="AH61" s="9"/>
      <c r="AI61" s="9"/>
      <c r="AJ61" s="9"/>
      <c r="AK61" s="9"/>
      <c r="AL61" s="9"/>
      <c r="AM61" s="9"/>
      <c r="AN61" s="9"/>
      <c r="AO61" s="9"/>
      <c r="AP61" s="9"/>
      <c r="AQ61" s="9"/>
    </row>
    <row r="62" spans="1:43" x14ac:dyDescent="0.3">
      <c r="A62" s="9"/>
      <c r="B62" s="9"/>
      <c r="C62" s="9"/>
      <c r="D62" s="9"/>
      <c r="E62" s="227"/>
      <c r="F62" s="227"/>
      <c r="G62" s="227"/>
      <c r="H62" s="227"/>
      <c r="I62" s="227"/>
      <c r="J62" s="227"/>
      <c r="K62" s="227"/>
      <c r="L62" s="227"/>
      <c r="M62" s="227"/>
      <c r="N62" s="227"/>
      <c r="O62" s="227"/>
      <c r="P62" s="227"/>
      <c r="Q62" s="227"/>
      <c r="R62" s="227"/>
      <c r="S62" s="227"/>
      <c r="T62" s="227"/>
      <c r="U62" s="9"/>
      <c r="V62" s="9"/>
      <c r="W62" s="9"/>
      <c r="X62" s="9"/>
      <c r="Y62" s="9"/>
      <c r="Z62" s="9"/>
      <c r="AA62" s="9"/>
      <c r="AB62" s="9"/>
      <c r="AC62" s="9"/>
      <c r="AD62" s="9"/>
      <c r="AE62" s="9"/>
      <c r="AF62" s="9"/>
      <c r="AG62" s="9"/>
      <c r="AH62" s="9"/>
      <c r="AI62" s="9"/>
      <c r="AJ62" s="9"/>
      <c r="AK62" s="9"/>
      <c r="AL62" s="9"/>
      <c r="AM62" s="9"/>
      <c r="AN62" s="9"/>
      <c r="AO62" s="9"/>
      <c r="AP62" s="9"/>
      <c r="AQ62" s="9"/>
    </row>
    <row r="63" spans="1:43" x14ac:dyDescent="0.3">
      <c r="A63" s="9"/>
      <c r="B63" s="9"/>
      <c r="C63" s="9"/>
      <c r="D63" s="9"/>
      <c r="E63" s="227"/>
      <c r="F63" s="227"/>
      <c r="G63" s="227"/>
      <c r="H63" s="227"/>
      <c r="I63" s="227"/>
      <c r="J63" s="227"/>
      <c r="K63" s="227"/>
      <c r="L63" s="227"/>
      <c r="M63" s="227"/>
      <c r="N63" s="227"/>
      <c r="O63" s="227"/>
      <c r="P63" s="227"/>
      <c r="Q63" s="227"/>
      <c r="R63" s="227"/>
      <c r="S63" s="227"/>
      <c r="T63" s="227"/>
      <c r="U63" s="9"/>
      <c r="V63" s="9"/>
      <c r="W63" s="9"/>
      <c r="X63" s="9"/>
      <c r="Y63" s="9"/>
      <c r="Z63" s="9"/>
      <c r="AA63" s="9"/>
      <c r="AB63" s="9"/>
      <c r="AC63" s="9"/>
      <c r="AD63" s="9"/>
      <c r="AE63" s="9"/>
      <c r="AF63" s="9"/>
      <c r="AG63" s="9"/>
      <c r="AH63" s="9"/>
      <c r="AI63" s="9"/>
      <c r="AJ63" s="9"/>
      <c r="AK63" s="9"/>
      <c r="AL63" s="9"/>
      <c r="AM63" s="9"/>
      <c r="AN63" s="9"/>
      <c r="AO63" s="9"/>
      <c r="AP63" s="9"/>
      <c r="AQ63" s="9"/>
    </row>
    <row r="64" spans="1:43" x14ac:dyDescent="0.3">
      <c r="A64" s="9"/>
      <c r="B64" s="9"/>
      <c r="C64" s="9"/>
      <c r="D64" s="9"/>
      <c r="E64" s="227"/>
      <c r="F64" s="227"/>
      <c r="G64" s="227"/>
      <c r="H64" s="227"/>
      <c r="I64" s="227"/>
      <c r="J64" s="227"/>
      <c r="K64" s="227"/>
      <c r="L64" s="227"/>
      <c r="M64" s="227"/>
      <c r="N64" s="227"/>
      <c r="O64" s="227"/>
      <c r="P64" s="227"/>
      <c r="Q64" s="227"/>
      <c r="R64" s="227"/>
      <c r="S64" s="227"/>
      <c r="T64" s="227"/>
      <c r="U64" s="9"/>
      <c r="V64" s="9"/>
      <c r="W64" s="9"/>
      <c r="X64" s="9"/>
      <c r="Y64" s="9"/>
      <c r="Z64" s="9"/>
      <c r="AA64" s="9"/>
      <c r="AB64" s="9"/>
      <c r="AC64" s="9"/>
      <c r="AD64" s="9"/>
      <c r="AE64" s="9"/>
      <c r="AF64" s="9"/>
      <c r="AG64" s="9"/>
      <c r="AH64" s="9"/>
      <c r="AI64" s="9"/>
      <c r="AJ64" s="9"/>
      <c r="AK64" s="9"/>
      <c r="AL64" s="9"/>
      <c r="AM64" s="9"/>
      <c r="AN64" s="9"/>
      <c r="AO64" s="9"/>
      <c r="AP64" s="9"/>
      <c r="AQ64" s="9"/>
    </row>
    <row r="65" spans="1:43" x14ac:dyDescent="0.3">
      <c r="A65" s="9"/>
      <c r="B65" s="9"/>
      <c r="C65" s="9"/>
      <c r="D65" s="9"/>
      <c r="E65" s="227"/>
      <c r="F65" s="227"/>
      <c r="G65" s="227"/>
      <c r="H65" s="227"/>
      <c r="I65" s="227"/>
      <c r="J65" s="227"/>
      <c r="K65" s="227"/>
      <c r="L65" s="227"/>
      <c r="M65" s="227"/>
      <c r="N65" s="227"/>
      <c r="O65" s="227"/>
      <c r="P65" s="227"/>
      <c r="Q65" s="227"/>
      <c r="R65" s="227"/>
      <c r="S65" s="227"/>
      <c r="T65" s="227"/>
      <c r="U65" s="9"/>
      <c r="V65" s="9"/>
      <c r="W65" s="9"/>
      <c r="X65" s="9"/>
      <c r="Y65" s="9"/>
      <c r="Z65" s="9"/>
      <c r="AA65" s="9"/>
      <c r="AB65" s="9"/>
      <c r="AC65" s="9"/>
      <c r="AD65" s="9"/>
      <c r="AE65" s="9"/>
      <c r="AF65" s="9"/>
      <c r="AG65" s="9"/>
      <c r="AH65" s="9"/>
      <c r="AI65" s="9"/>
      <c r="AJ65" s="9"/>
      <c r="AK65" s="9"/>
      <c r="AL65" s="9"/>
      <c r="AM65" s="9"/>
      <c r="AN65" s="9"/>
      <c r="AO65" s="9"/>
      <c r="AP65" s="9"/>
      <c r="AQ65" s="9"/>
    </row>
    <row r="66" spans="1:43" x14ac:dyDescent="0.3">
      <c r="A66" s="9"/>
      <c r="B66" s="9"/>
      <c r="C66" s="9"/>
      <c r="D66" s="9"/>
      <c r="E66" s="227"/>
      <c r="F66" s="227"/>
      <c r="G66" s="227"/>
      <c r="H66" s="227"/>
      <c r="I66" s="227"/>
      <c r="J66" s="227"/>
      <c r="K66" s="227"/>
      <c r="L66" s="227"/>
      <c r="M66" s="227"/>
      <c r="N66" s="227"/>
      <c r="O66" s="227"/>
      <c r="P66" s="227"/>
      <c r="Q66" s="227"/>
      <c r="R66" s="227"/>
      <c r="S66" s="227"/>
      <c r="T66" s="227"/>
      <c r="U66" s="9"/>
      <c r="V66" s="9"/>
      <c r="W66" s="9"/>
      <c r="X66" s="9"/>
      <c r="Y66" s="9"/>
      <c r="Z66" s="9"/>
      <c r="AA66" s="9"/>
      <c r="AB66" s="9"/>
      <c r="AC66" s="9"/>
      <c r="AD66" s="9"/>
      <c r="AE66" s="9"/>
      <c r="AF66" s="9"/>
      <c r="AG66" s="9"/>
      <c r="AH66" s="9"/>
      <c r="AI66" s="9"/>
      <c r="AJ66" s="9"/>
      <c r="AK66" s="9"/>
      <c r="AL66" s="9"/>
      <c r="AM66" s="9"/>
      <c r="AN66" s="9"/>
      <c r="AO66" s="9"/>
      <c r="AP66" s="9"/>
      <c r="AQ66" s="9"/>
    </row>
    <row r="67" spans="1:43" x14ac:dyDescent="0.3">
      <c r="A67" s="9"/>
      <c r="B67" s="9"/>
      <c r="C67" s="9"/>
      <c r="D67" s="9"/>
      <c r="E67" s="227"/>
      <c r="F67" s="227"/>
      <c r="G67" s="227"/>
      <c r="H67" s="227"/>
      <c r="I67" s="227"/>
      <c r="J67" s="227"/>
      <c r="K67" s="227"/>
      <c r="L67" s="227"/>
      <c r="M67" s="227"/>
      <c r="N67" s="227"/>
      <c r="O67" s="227"/>
      <c r="P67" s="227"/>
      <c r="Q67" s="227"/>
      <c r="R67" s="227"/>
      <c r="S67" s="227"/>
      <c r="T67" s="227"/>
      <c r="U67" s="9"/>
      <c r="V67" s="9"/>
      <c r="W67" s="9"/>
      <c r="X67" s="9"/>
      <c r="Y67" s="9"/>
      <c r="Z67" s="9"/>
      <c r="AA67" s="9"/>
      <c r="AB67" s="9"/>
      <c r="AC67" s="9"/>
      <c r="AD67" s="9"/>
      <c r="AE67" s="9"/>
      <c r="AF67" s="9"/>
      <c r="AG67" s="9"/>
      <c r="AH67" s="9"/>
      <c r="AI67" s="9"/>
      <c r="AJ67" s="9"/>
      <c r="AK67" s="9"/>
      <c r="AL67" s="9"/>
      <c r="AM67" s="9"/>
      <c r="AN67" s="9"/>
      <c r="AO67" s="9"/>
      <c r="AP67" s="9"/>
      <c r="AQ67" s="9"/>
    </row>
    <row r="68" spans="1:43" x14ac:dyDescent="0.3">
      <c r="A68" s="9"/>
      <c r="B68" s="9"/>
      <c r="C68" s="9"/>
      <c r="D68" s="9"/>
      <c r="E68" s="227"/>
      <c r="F68" s="227"/>
      <c r="G68" s="227"/>
      <c r="H68" s="227"/>
      <c r="I68" s="227"/>
      <c r="J68" s="227"/>
      <c r="K68" s="227"/>
      <c r="L68" s="227"/>
      <c r="M68" s="227"/>
      <c r="N68" s="227"/>
      <c r="O68" s="227"/>
      <c r="P68" s="227"/>
      <c r="Q68" s="227"/>
      <c r="R68" s="227"/>
      <c r="S68" s="227"/>
      <c r="T68" s="227"/>
      <c r="U68" s="9"/>
      <c r="V68" s="9"/>
      <c r="W68" s="9"/>
      <c r="X68" s="9"/>
      <c r="Y68" s="9"/>
      <c r="Z68" s="9"/>
      <c r="AA68" s="9"/>
      <c r="AB68" s="9"/>
      <c r="AC68" s="9"/>
      <c r="AD68" s="9"/>
      <c r="AE68" s="9"/>
      <c r="AF68" s="9"/>
      <c r="AG68" s="9"/>
      <c r="AH68" s="9"/>
      <c r="AI68" s="9"/>
      <c r="AJ68" s="9"/>
      <c r="AK68" s="9"/>
      <c r="AL68" s="9"/>
      <c r="AM68" s="9"/>
      <c r="AN68" s="9"/>
      <c r="AO68" s="9"/>
      <c r="AP68" s="9"/>
      <c r="AQ68" s="9"/>
    </row>
    <row r="69" spans="1:43" x14ac:dyDescent="0.3">
      <c r="A69" s="9"/>
      <c r="B69" s="9"/>
      <c r="C69" s="9"/>
      <c r="D69" s="9"/>
      <c r="E69" s="227"/>
      <c r="F69" s="227"/>
      <c r="G69" s="227"/>
      <c r="H69" s="227"/>
      <c r="I69" s="227"/>
      <c r="J69" s="227"/>
      <c r="K69" s="227"/>
      <c r="L69" s="227"/>
      <c r="M69" s="227"/>
      <c r="N69" s="227"/>
      <c r="O69" s="227"/>
      <c r="P69" s="227"/>
      <c r="Q69" s="227"/>
      <c r="R69" s="227"/>
      <c r="S69" s="227"/>
      <c r="T69" s="227"/>
      <c r="U69" s="9"/>
      <c r="V69" s="9"/>
      <c r="W69" s="9"/>
      <c r="X69" s="9"/>
      <c r="Y69" s="9"/>
      <c r="Z69" s="9"/>
      <c r="AA69" s="9"/>
      <c r="AB69" s="9"/>
      <c r="AC69" s="9"/>
      <c r="AD69" s="9"/>
      <c r="AE69" s="9"/>
      <c r="AF69" s="9"/>
      <c r="AG69" s="9"/>
      <c r="AH69" s="9"/>
      <c r="AI69" s="9"/>
      <c r="AJ69" s="9"/>
      <c r="AK69" s="9"/>
      <c r="AL69" s="9"/>
      <c r="AM69" s="9"/>
      <c r="AN69" s="9"/>
      <c r="AO69" s="9"/>
      <c r="AP69" s="9"/>
      <c r="AQ69" s="9"/>
    </row>
    <row r="70" spans="1:43" x14ac:dyDescent="0.3">
      <c r="A70" s="9"/>
      <c r="B70" s="9"/>
      <c r="C70" s="9"/>
      <c r="D70" s="9"/>
      <c r="E70" s="227"/>
      <c r="F70" s="227"/>
      <c r="G70" s="227"/>
      <c r="H70" s="227"/>
      <c r="I70" s="227"/>
      <c r="J70" s="227"/>
      <c r="K70" s="227"/>
      <c r="L70" s="227"/>
      <c r="M70" s="227"/>
      <c r="N70" s="227"/>
      <c r="O70" s="227"/>
      <c r="P70" s="227"/>
      <c r="Q70" s="227"/>
      <c r="R70" s="227"/>
      <c r="S70" s="227"/>
      <c r="T70" s="227"/>
      <c r="U70" s="9"/>
      <c r="V70" s="9"/>
      <c r="W70" s="9"/>
      <c r="X70" s="9"/>
      <c r="Y70" s="9"/>
      <c r="Z70" s="9"/>
      <c r="AA70" s="9"/>
      <c r="AB70" s="9"/>
      <c r="AC70" s="9"/>
      <c r="AD70" s="9"/>
      <c r="AE70" s="9"/>
      <c r="AF70" s="9"/>
      <c r="AG70" s="9"/>
      <c r="AH70" s="9"/>
      <c r="AI70" s="9"/>
      <c r="AJ70" s="9"/>
      <c r="AK70" s="9"/>
      <c r="AL70" s="9"/>
      <c r="AM70" s="9"/>
      <c r="AN70" s="9"/>
      <c r="AO70" s="9"/>
      <c r="AP70" s="9"/>
      <c r="AQ70" s="9"/>
    </row>
    <row r="71" spans="1:43" x14ac:dyDescent="0.3">
      <c r="A71" s="9"/>
      <c r="B71" s="9"/>
      <c r="C71" s="9"/>
      <c r="D71" s="9"/>
      <c r="E71" s="227"/>
      <c r="F71" s="227"/>
      <c r="G71" s="227"/>
      <c r="H71" s="227"/>
      <c r="I71" s="227"/>
      <c r="J71" s="227"/>
      <c r="K71" s="227"/>
      <c r="L71" s="227"/>
      <c r="M71" s="227"/>
      <c r="N71" s="227"/>
      <c r="O71" s="227"/>
      <c r="P71" s="227"/>
      <c r="Q71" s="227"/>
      <c r="R71" s="227"/>
      <c r="S71" s="227"/>
      <c r="T71" s="227"/>
      <c r="U71" s="9"/>
      <c r="V71" s="9"/>
      <c r="W71" s="9"/>
      <c r="X71" s="9"/>
      <c r="Y71" s="9"/>
      <c r="Z71" s="9"/>
      <c r="AA71" s="9"/>
      <c r="AB71" s="9"/>
      <c r="AC71" s="9"/>
      <c r="AD71" s="9"/>
      <c r="AE71" s="9"/>
      <c r="AF71" s="9"/>
      <c r="AG71" s="9"/>
      <c r="AH71" s="9"/>
      <c r="AI71" s="9"/>
      <c r="AJ71" s="9"/>
      <c r="AK71" s="9"/>
      <c r="AL71" s="9"/>
      <c r="AM71" s="9"/>
      <c r="AN71" s="9"/>
      <c r="AO71" s="9"/>
      <c r="AP71" s="9"/>
      <c r="AQ71" s="9"/>
    </row>
    <row r="72" spans="1:43" x14ac:dyDescent="0.3">
      <c r="A72" s="9"/>
      <c r="B72" s="9"/>
      <c r="C72" s="9"/>
      <c r="D72" s="9"/>
      <c r="E72" s="227"/>
      <c r="F72" s="227"/>
      <c r="G72" s="227"/>
      <c r="H72" s="227"/>
      <c r="I72" s="227"/>
      <c r="J72" s="227"/>
      <c r="K72" s="227"/>
      <c r="L72" s="227"/>
      <c r="M72" s="227"/>
      <c r="N72" s="227"/>
      <c r="O72" s="227"/>
      <c r="P72" s="227"/>
      <c r="Q72" s="227"/>
      <c r="R72" s="227"/>
      <c r="S72" s="227"/>
      <c r="T72" s="227"/>
      <c r="U72" s="9"/>
      <c r="V72" s="9"/>
      <c r="W72" s="9"/>
      <c r="X72" s="9"/>
      <c r="Y72" s="9"/>
      <c r="Z72" s="9"/>
      <c r="AA72" s="9"/>
      <c r="AB72" s="9"/>
      <c r="AC72" s="9"/>
      <c r="AD72" s="9"/>
      <c r="AE72" s="9"/>
      <c r="AF72" s="9"/>
      <c r="AG72" s="9"/>
      <c r="AH72" s="9"/>
      <c r="AI72" s="9"/>
      <c r="AJ72" s="9"/>
      <c r="AK72" s="9"/>
      <c r="AL72" s="9"/>
      <c r="AM72" s="9"/>
      <c r="AN72" s="9"/>
      <c r="AO72" s="9"/>
      <c r="AP72" s="9"/>
      <c r="AQ72" s="9"/>
    </row>
    <row r="73" spans="1:43" x14ac:dyDescent="0.3">
      <c r="A73" s="9"/>
      <c r="B73" s="9"/>
      <c r="C73" s="9"/>
      <c r="D73" s="9"/>
      <c r="E73" s="227"/>
      <c r="F73" s="227"/>
      <c r="G73" s="227"/>
      <c r="H73" s="227"/>
      <c r="I73" s="227"/>
      <c r="J73" s="227"/>
      <c r="K73" s="227"/>
      <c r="L73" s="227"/>
      <c r="M73" s="227"/>
      <c r="N73" s="227"/>
      <c r="O73" s="227"/>
      <c r="P73" s="227"/>
      <c r="Q73" s="227"/>
      <c r="R73" s="227"/>
      <c r="S73" s="227"/>
      <c r="T73" s="227"/>
      <c r="U73" s="9"/>
      <c r="V73" s="9"/>
      <c r="W73" s="9"/>
      <c r="X73" s="9"/>
      <c r="Y73" s="9"/>
      <c r="Z73" s="9"/>
      <c r="AA73" s="9"/>
      <c r="AB73" s="9"/>
      <c r="AC73" s="9"/>
      <c r="AD73" s="9"/>
      <c r="AE73" s="9"/>
      <c r="AF73" s="9"/>
      <c r="AG73" s="9"/>
      <c r="AH73" s="9"/>
      <c r="AI73" s="9"/>
      <c r="AJ73" s="9"/>
      <c r="AK73" s="9"/>
      <c r="AL73" s="9"/>
      <c r="AM73" s="9"/>
      <c r="AN73" s="9"/>
      <c r="AO73" s="9"/>
      <c r="AP73" s="9"/>
      <c r="AQ73" s="9"/>
    </row>
    <row r="74" spans="1:43" x14ac:dyDescent="0.3">
      <c r="A74" s="9"/>
      <c r="B74" s="9"/>
      <c r="C74" s="9"/>
      <c r="D74" s="9"/>
      <c r="E74" s="227"/>
      <c r="F74" s="227"/>
      <c r="G74" s="227"/>
      <c r="H74" s="227"/>
      <c r="I74" s="227"/>
      <c r="J74" s="227"/>
      <c r="K74" s="227"/>
      <c r="L74" s="227"/>
      <c r="M74" s="227"/>
      <c r="N74" s="227"/>
      <c r="O74" s="227"/>
      <c r="P74" s="227"/>
      <c r="Q74" s="227"/>
      <c r="R74" s="227"/>
      <c r="S74" s="227"/>
      <c r="T74" s="227"/>
      <c r="U74" s="9"/>
      <c r="V74" s="9"/>
      <c r="W74" s="9"/>
      <c r="X74" s="9"/>
      <c r="Y74" s="9"/>
      <c r="Z74" s="9"/>
      <c r="AA74" s="9"/>
      <c r="AB74" s="9"/>
      <c r="AC74" s="9"/>
      <c r="AD74" s="9"/>
      <c r="AE74" s="9"/>
      <c r="AF74" s="9"/>
      <c r="AG74" s="9"/>
      <c r="AH74" s="9"/>
      <c r="AI74" s="9"/>
      <c r="AJ74" s="9"/>
      <c r="AK74" s="9"/>
      <c r="AL74" s="9"/>
      <c r="AM74" s="9"/>
      <c r="AN74" s="9"/>
      <c r="AO74" s="9"/>
      <c r="AP74" s="9"/>
      <c r="AQ74" s="9"/>
    </row>
    <row r="75" spans="1:43" x14ac:dyDescent="0.3">
      <c r="A75" s="9"/>
      <c r="B75" s="9"/>
      <c r="C75" s="9"/>
      <c r="D75" s="9"/>
      <c r="E75" s="227"/>
      <c r="F75" s="227"/>
      <c r="G75" s="227"/>
      <c r="H75" s="227"/>
      <c r="I75" s="227"/>
      <c r="J75" s="227"/>
      <c r="K75" s="227"/>
      <c r="L75" s="227"/>
      <c r="M75" s="227"/>
      <c r="N75" s="227"/>
      <c r="O75" s="227"/>
      <c r="P75" s="227"/>
      <c r="Q75" s="227"/>
      <c r="R75" s="227"/>
      <c r="S75" s="227"/>
      <c r="T75" s="227"/>
      <c r="U75" s="9"/>
      <c r="V75" s="9"/>
      <c r="W75" s="9"/>
      <c r="X75" s="9"/>
      <c r="Y75" s="9"/>
      <c r="Z75" s="9"/>
      <c r="AA75" s="9"/>
      <c r="AB75" s="9"/>
      <c r="AC75" s="9"/>
      <c r="AD75" s="9"/>
      <c r="AE75" s="9"/>
      <c r="AF75" s="9"/>
      <c r="AG75" s="9"/>
      <c r="AH75" s="9"/>
      <c r="AI75" s="9"/>
      <c r="AJ75" s="9"/>
      <c r="AK75" s="9"/>
      <c r="AL75" s="9"/>
      <c r="AM75" s="9"/>
      <c r="AN75" s="9"/>
      <c r="AO75" s="9"/>
      <c r="AP75" s="9"/>
      <c r="AQ75" s="9"/>
    </row>
    <row r="76" spans="1:43" x14ac:dyDescent="0.3">
      <c r="A76" s="9"/>
      <c r="B76" s="9"/>
      <c r="C76" s="9"/>
      <c r="D76" s="9"/>
      <c r="E76" s="227"/>
      <c r="F76" s="227"/>
      <c r="G76" s="227"/>
      <c r="H76" s="227"/>
      <c r="I76" s="227"/>
      <c r="J76" s="227"/>
      <c r="K76" s="227"/>
      <c r="L76" s="227"/>
      <c r="M76" s="227"/>
      <c r="N76" s="227"/>
      <c r="O76" s="227"/>
      <c r="P76" s="227"/>
      <c r="Q76" s="227"/>
      <c r="R76" s="227"/>
      <c r="S76" s="227"/>
      <c r="T76" s="227"/>
      <c r="U76" s="9"/>
      <c r="V76" s="9"/>
      <c r="W76" s="9"/>
      <c r="X76" s="9"/>
      <c r="Y76" s="9"/>
      <c r="Z76" s="9"/>
      <c r="AA76" s="9"/>
      <c r="AB76" s="9"/>
      <c r="AC76" s="9"/>
      <c r="AD76" s="9"/>
      <c r="AE76" s="9"/>
      <c r="AF76" s="9"/>
      <c r="AG76" s="9"/>
      <c r="AH76" s="9"/>
      <c r="AI76" s="9"/>
      <c r="AJ76" s="9"/>
      <c r="AK76" s="9"/>
      <c r="AL76" s="9"/>
      <c r="AM76" s="9"/>
      <c r="AN76" s="9"/>
      <c r="AO76" s="9"/>
      <c r="AP76" s="9"/>
      <c r="AQ76" s="9"/>
    </row>
    <row r="77" spans="1:43" x14ac:dyDescent="0.3">
      <c r="A77" s="9"/>
      <c r="B77" s="9"/>
      <c r="C77" s="9"/>
      <c r="D77" s="9"/>
      <c r="E77" s="227"/>
      <c r="F77" s="227"/>
      <c r="G77" s="227"/>
      <c r="H77" s="227"/>
      <c r="I77" s="227"/>
      <c r="J77" s="227"/>
      <c r="K77" s="227"/>
      <c r="L77" s="227"/>
      <c r="M77" s="227"/>
      <c r="N77" s="227"/>
      <c r="O77" s="227"/>
      <c r="P77" s="227"/>
      <c r="Q77" s="227"/>
      <c r="R77" s="227"/>
      <c r="S77" s="227"/>
      <c r="T77" s="227"/>
      <c r="U77" s="9"/>
      <c r="V77" s="9"/>
      <c r="W77" s="9"/>
      <c r="X77" s="9"/>
      <c r="Y77" s="9"/>
      <c r="Z77" s="9"/>
      <c r="AA77" s="9"/>
      <c r="AB77" s="9"/>
      <c r="AC77" s="9"/>
      <c r="AD77" s="9"/>
      <c r="AE77" s="9"/>
      <c r="AF77" s="9"/>
      <c r="AG77" s="9"/>
      <c r="AH77" s="9"/>
      <c r="AI77" s="9"/>
      <c r="AJ77" s="9"/>
      <c r="AK77" s="9"/>
      <c r="AL77" s="9"/>
      <c r="AM77" s="9"/>
      <c r="AN77" s="9"/>
      <c r="AO77" s="9"/>
      <c r="AP77" s="9"/>
      <c r="AQ77" s="9"/>
    </row>
    <row r="78" spans="1:43" x14ac:dyDescent="0.3">
      <c r="A78" s="9"/>
      <c r="B78" s="9"/>
      <c r="C78" s="9"/>
      <c r="D78" s="9"/>
      <c r="E78" s="227"/>
      <c r="F78" s="227"/>
      <c r="G78" s="227"/>
      <c r="H78" s="227"/>
      <c r="I78" s="227"/>
      <c r="J78" s="227"/>
      <c r="K78" s="227"/>
      <c r="L78" s="227"/>
      <c r="M78" s="227"/>
      <c r="N78" s="227"/>
      <c r="O78" s="227"/>
      <c r="P78" s="227"/>
      <c r="Q78" s="227"/>
      <c r="R78" s="227"/>
      <c r="S78" s="227"/>
      <c r="T78" s="227"/>
      <c r="U78" s="9"/>
      <c r="V78" s="9"/>
      <c r="W78" s="9"/>
      <c r="X78" s="9"/>
      <c r="Y78" s="9"/>
      <c r="Z78" s="9"/>
      <c r="AA78" s="9"/>
      <c r="AB78" s="9"/>
      <c r="AC78" s="9"/>
      <c r="AD78" s="9"/>
      <c r="AE78" s="9"/>
      <c r="AF78" s="9"/>
      <c r="AG78" s="9"/>
      <c r="AH78" s="9"/>
      <c r="AI78" s="9"/>
      <c r="AJ78" s="9"/>
      <c r="AK78" s="9"/>
      <c r="AL78" s="9"/>
      <c r="AM78" s="9"/>
      <c r="AN78" s="9"/>
      <c r="AO78" s="9"/>
      <c r="AP78" s="9"/>
      <c r="AQ78" s="9"/>
    </row>
    <row r="79" spans="1:43" x14ac:dyDescent="0.3">
      <c r="A79" s="9"/>
      <c r="B79" s="9"/>
      <c r="C79" s="9"/>
      <c r="D79" s="9"/>
      <c r="E79" s="227"/>
      <c r="F79" s="227"/>
      <c r="G79" s="227"/>
      <c r="H79" s="227"/>
      <c r="I79" s="227"/>
      <c r="J79" s="227"/>
      <c r="K79" s="227"/>
      <c r="L79" s="227"/>
      <c r="M79" s="227"/>
      <c r="N79" s="227"/>
      <c r="O79" s="227"/>
      <c r="P79" s="227"/>
      <c r="Q79" s="227"/>
      <c r="R79" s="227"/>
      <c r="S79" s="227"/>
      <c r="T79" s="227"/>
      <c r="U79" s="9"/>
      <c r="V79" s="9"/>
      <c r="W79" s="9"/>
      <c r="X79" s="9"/>
      <c r="Y79" s="9"/>
      <c r="Z79" s="9"/>
      <c r="AA79" s="9"/>
      <c r="AB79" s="9"/>
      <c r="AC79" s="9"/>
      <c r="AD79" s="9"/>
      <c r="AE79" s="9"/>
      <c r="AF79" s="9"/>
      <c r="AG79" s="9"/>
      <c r="AH79" s="9"/>
      <c r="AI79" s="9"/>
      <c r="AJ79" s="9"/>
      <c r="AK79" s="9"/>
      <c r="AL79" s="9"/>
      <c r="AM79" s="9"/>
      <c r="AN79" s="9"/>
      <c r="AO79" s="9"/>
      <c r="AP79" s="9"/>
      <c r="AQ79" s="9"/>
    </row>
  </sheetData>
  <sheetProtection password="CC59" sheet="1" objects="1" scenarios="1"/>
  <mergeCells count="4">
    <mergeCell ref="B3:T3"/>
    <mergeCell ref="C48:D48"/>
    <mergeCell ref="C49:D49"/>
    <mergeCell ref="C50:D50"/>
  </mergeCells>
  <pageMargins left="0.7" right="0.7" top="0.75" bottom="0.75" header="0.3" footer="0.3"/>
  <pageSetup paperSize="9" orientation="portrait" horizontalDpi="0" verticalDpi="0" r:id="rId1"/>
  <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4"/>
  <dimension ref="A1:P60"/>
  <sheetViews>
    <sheetView zoomScale="84" zoomScaleNormal="84" workbookViewId="0"/>
  </sheetViews>
  <sheetFormatPr defaultRowHeight="14.4" x14ac:dyDescent="0.3"/>
  <cols>
    <col min="1" max="1" width="3.33203125" customWidth="1"/>
    <col min="2" max="2" width="4.109375" customWidth="1"/>
    <col min="3" max="3" width="5.5546875" customWidth="1"/>
    <col min="4" max="4" width="38.6640625" customWidth="1"/>
    <col min="5" max="5" width="16.5546875" customWidth="1"/>
    <col min="6" max="6" width="33.44140625" style="77" customWidth="1"/>
    <col min="7" max="14" width="16.5546875" style="77" customWidth="1"/>
    <col min="15" max="15" width="7" style="77" customWidth="1"/>
    <col min="16" max="16" width="3.6640625" customWidth="1"/>
  </cols>
  <sheetData>
    <row r="1" spans="1:16" x14ac:dyDescent="0.3">
      <c r="A1" s="5"/>
      <c r="B1" s="5"/>
      <c r="C1" s="5"/>
      <c r="D1" s="5"/>
      <c r="E1" s="5"/>
      <c r="F1" s="75"/>
      <c r="G1" s="75"/>
      <c r="H1" s="75"/>
      <c r="I1" s="75"/>
      <c r="J1" s="75"/>
      <c r="K1" s="75"/>
      <c r="L1" s="75"/>
      <c r="M1" s="75"/>
      <c r="N1" s="75"/>
      <c r="O1" s="75"/>
      <c r="P1" s="5"/>
    </row>
    <row r="2" spans="1:16" x14ac:dyDescent="0.3">
      <c r="A2" s="5"/>
      <c r="B2" s="1"/>
      <c r="C2" s="1"/>
      <c r="D2" s="1"/>
      <c r="E2" s="1"/>
      <c r="F2" s="76"/>
      <c r="G2" s="76"/>
      <c r="H2" s="76"/>
      <c r="I2" s="76"/>
      <c r="J2" s="76"/>
      <c r="K2" s="76"/>
      <c r="L2" s="76"/>
      <c r="M2" s="76"/>
      <c r="N2" s="76"/>
      <c r="O2" s="76"/>
      <c r="P2" s="5"/>
    </row>
    <row r="3" spans="1:16" ht="27.75" customHeight="1" x14ac:dyDescent="0.3">
      <c r="A3" s="5"/>
      <c r="B3" s="372" t="s">
        <v>177</v>
      </c>
      <c r="C3" s="372"/>
      <c r="D3" s="372"/>
      <c r="E3" s="372"/>
      <c r="F3" s="372"/>
      <c r="G3" s="372"/>
      <c r="H3" s="372"/>
      <c r="I3" s="372"/>
      <c r="J3" s="372"/>
      <c r="K3" s="372"/>
      <c r="L3" s="372"/>
      <c r="M3" s="372"/>
      <c r="N3" s="372"/>
      <c r="O3" s="372"/>
      <c r="P3" s="5"/>
    </row>
    <row r="4" spans="1:16" ht="21" customHeight="1" x14ac:dyDescent="0.3">
      <c r="A4" s="5"/>
      <c r="B4" s="1"/>
      <c r="C4" s="1"/>
      <c r="D4" s="1"/>
      <c r="E4" s="1"/>
      <c r="F4" s="76"/>
      <c r="G4" s="76"/>
      <c r="H4" s="76"/>
      <c r="I4" s="76"/>
      <c r="J4" s="76"/>
      <c r="K4" s="76"/>
      <c r="L4" s="76"/>
      <c r="M4" s="76"/>
      <c r="N4" s="76"/>
      <c r="O4" s="76"/>
      <c r="P4" s="5"/>
    </row>
    <row r="5" spans="1:16" ht="15" thickBot="1" x14ac:dyDescent="0.35">
      <c r="A5" s="5"/>
      <c r="B5" s="1"/>
      <c r="C5" s="26" t="s">
        <v>138</v>
      </c>
      <c r="D5" s="1"/>
      <c r="E5" s="1"/>
      <c r="F5" s="76"/>
      <c r="G5" s="76"/>
      <c r="H5" s="76"/>
      <c r="I5" s="76"/>
      <c r="J5" s="76"/>
      <c r="K5" s="76"/>
      <c r="L5" s="76"/>
      <c r="M5" s="76"/>
      <c r="N5" s="76"/>
      <c r="O5" s="76"/>
      <c r="P5" s="5"/>
    </row>
    <row r="6" spans="1:16" x14ac:dyDescent="0.3">
      <c r="A6" s="5"/>
      <c r="B6" s="1"/>
      <c r="C6" s="26">
        <v>1</v>
      </c>
      <c r="D6" s="26" t="s">
        <v>188</v>
      </c>
      <c r="E6" s="1"/>
      <c r="F6" s="76"/>
      <c r="G6" s="76"/>
      <c r="H6" s="76"/>
      <c r="I6" s="76"/>
      <c r="J6" s="76"/>
      <c r="K6" s="374" t="s">
        <v>190</v>
      </c>
      <c r="M6" s="76"/>
      <c r="N6" s="76"/>
      <c r="O6" s="76"/>
      <c r="P6" s="5"/>
    </row>
    <row r="7" spans="1:16" ht="15" thickBot="1" x14ac:dyDescent="0.35">
      <c r="A7" s="5"/>
      <c r="B7" s="1"/>
      <c r="C7" s="26">
        <v>2</v>
      </c>
      <c r="D7" s="26" t="s">
        <v>189</v>
      </c>
      <c r="E7" s="1"/>
      <c r="F7" s="76"/>
      <c r="G7" s="76"/>
      <c r="H7" s="76"/>
      <c r="I7" s="76"/>
      <c r="J7" s="85"/>
      <c r="K7" s="375"/>
      <c r="L7" s="76"/>
      <c r="M7" s="87"/>
      <c r="N7" s="76"/>
      <c r="O7" s="76"/>
      <c r="P7" s="5"/>
    </row>
    <row r="8" spans="1:16" x14ac:dyDescent="0.3">
      <c r="A8" s="5"/>
      <c r="B8" s="1"/>
      <c r="C8" s="26"/>
      <c r="D8" s="1"/>
      <c r="E8" s="1"/>
      <c r="F8" s="76"/>
      <c r="G8" s="76"/>
      <c r="H8" s="76"/>
      <c r="I8" s="76"/>
      <c r="J8" s="76"/>
      <c r="K8" s="76"/>
      <c r="L8" s="76"/>
      <c r="M8" s="76"/>
      <c r="N8" s="76"/>
      <c r="O8" s="76"/>
      <c r="P8" s="5"/>
    </row>
    <row r="9" spans="1:16" x14ac:dyDescent="0.3">
      <c r="A9" s="5"/>
      <c r="B9" s="1"/>
      <c r="C9" s="1"/>
      <c r="D9" s="1"/>
      <c r="E9" s="1"/>
      <c r="F9" s="76"/>
      <c r="G9" s="76"/>
      <c r="H9" s="76"/>
      <c r="I9" s="76"/>
      <c r="J9" s="76"/>
      <c r="K9" s="76"/>
      <c r="L9" s="76"/>
      <c r="M9" s="76"/>
      <c r="N9" s="76"/>
      <c r="O9" s="76"/>
      <c r="P9" s="5"/>
    </row>
    <row r="10" spans="1:16" ht="50.25" customHeight="1" x14ac:dyDescent="0.3">
      <c r="A10" s="5"/>
      <c r="B10" s="1"/>
      <c r="C10" s="207" t="s">
        <v>4</v>
      </c>
      <c r="D10" s="207" t="s">
        <v>75</v>
      </c>
      <c r="E10" s="83" t="s">
        <v>178</v>
      </c>
      <c r="F10" s="84" t="s">
        <v>183</v>
      </c>
      <c r="G10" s="83" t="s">
        <v>179</v>
      </c>
      <c r="H10" s="84" t="s">
        <v>184</v>
      </c>
      <c r="I10" s="83" t="s">
        <v>180</v>
      </c>
      <c r="J10" s="84" t="s">
        <v>185</v>
      </c>
      <c r="K10" s="83" t="s">
        <v>182</v>
      </c>
      <c r="L10" s="84" t="s">
        <v>186</v>
      </c>
      <c r="M10" s="83" t="s">
        <v>181</v>
      </c>
      <c r="N10" s="84" t="s">
        <v>187</v>
      </c>
      <c r="O10" s="79"/>
      <c r="P10" s="5"/>
    </row>
    <row r="11" spans="1:16" ht="32.25" customHeight="1" x14ac:dyDescent="0.3">
      <c r="A11" s="5"/>
      <c r="B11" s="1"/>
      <c r="C11" s="37">
        <v>1</v>
      </c>
      <c r="D11" s="39" t="str">
        <f>'DATA SISWA'!F10</f>
        <v>Abdul Karim</v>
      </c>
      <c r="E11" s="86" t="s">
        <v>350</v>
      </c>
      <c r="F11" s="78"/>
      <c r="G11" s="86"/>
      <c r="H11" s="78"/>
      <c r="I11" s="86"/>
      <c r="J11" s="78"/>
      <c r="K11" s="86"/>
      <c r="L11" s="78"/>
      <c r="M11" s="86"/>
      <c r="N11" s="78"/>
      <c r="O11" s="76"/>
      <c r="P11" s="5"/>
    </row>
    <row r="12" spans="1:16" x14ac:dyDescent="0.3">
      <c r="A12" s="5"/>
      <c r="B12" s="1"/>
      <c r="C12" s="37">
        <v>2</v>
      </c>
      <c r="D12" s="39" t="str">
        <f>'DATA SISWA'!F11</f>
        <v>Abil Juandika</v>
      </c>
      <c r="E12" s="86"/>
      <c r="F12" s="78"/>
      <c r="G12" s="86"/>
      <c r="H12" s="78"/>
      <c r="I12" s="86"/>
      <c r="J12" s="78"/>
      <c r="K12" s="86"/>
      <c r="L12" s="78"/>
      <c r="M12" s="86"/>
      <c r="N12" s="78"/>
      <c r="O12" s="76"/>
      <c r="P12" s="5"/>
    </row>
    <row r="13" spans="1:16" x14ac:dyDescent="0.3">
      <c r="A13" s="5"/>
      <c r="B13" s="1"/>
      <c r="C13" s="37">
        <v>3</v>
      </c>
      <c r="D13" s="39" t="str">
        <f>'DATA SISWA'!F12</f>
        <v>Angga. S</v>
      </c>
      <c r="E13" s="86"/>
      <c r="F13" s="78"/>
      <c r="G13" s="86"/>
      <c r="H13" s="78"/>
      <c r="I13" s="86"/>
      <c r="J13" s="78"/>
      <c r="K13" s="86"/>
      <c r="L13" s="78"/>
      <c r="M13" s="86"/>
      <c r="N13" s="78"/>
      <c r="O13" s="76"/>
      <c r="P13" s="5"/>
    </row>
    <row r="14" spans="1:16" x14ac:dyDescent="0.3">
      <c r="A14" s="5"/>
      <c r="B14" s="1"/>
      <c r="C14" s="37">
        <v>4</v>
      </c>
      <c r="D14" s="39" t="str">
        <f>'DATA SISWA'!F13</f>
        <v>Arief Dwi Saputra</v>
      </c>
      <c r="E14" s="86"/>
      <c r="F14" s="78"/>
      <c r="G14" s="86"/>
      <c r="H14" s="78"/>
      <c r="I14" s="86"/>
      <c r="J14" s="78"/>
      <c r="K14" s="86"/>
      <c r="L14" s="78"/>
      <c r="M14" s="86"/>
      <c r="N14" s="78"/>
      <c r="O14" s="76"/>
      <c r="P14" s="5"/>
    </row>
    <row r="15" spans="1:16" x14ac:dyDescent="0.3">
      <c r="A15" s="5"/>
      <c r="B15" s="1"/>
      <c r="C15" s="37">
        <v>5</v>
      </c>
      <c r="D15" s="39" t="str">
        <f>'DATA SISWA'!F14</f>
        <v>Aser Jude Andra</v>
      </c>
      <c r="E15" s="86"/>
      <c r="F15" s="78"/>
      <c r="G15" s="86"/>
      <c r="H15" s="78"/>
      <c r="I15" s="86"/>
      <c r="J15" s="78"/>
      <c r="K15" s="86"/>
      <c r="L15" s="78"/>
      <c r="M15" s="86"/>
      <c r="N15" s="78"/>
      <c r="O15" s="76"/>
      <c r="P15" s="5"/>
    </row>
    <row r="16" spans="1:16" x14ac:dyDescent="0.3">
      <c r="A16" s="5"/>
      <c r="B16" s="1"/>
      <c r="C16" s="37">
        <v>6</v>
      </c>
      <c r="D16" s="39" t="str">
        <f>'DATA SISWA'!F15</f>
        <v>Azwan Syakhrir. D</v>
      </c>
      <c r="E16" s="86"/>
      <c r="F16" s="78"/>
      <c r="G16" s="86"/>
      <c r="H16" s="78"/>
      <c r="I16" s="86"/>
      <c r="J16" s="78"/>
      <c r="K16" s="86"/>
      <c r="L16" s="78"/>
      <c r="M16" s="86"/>
      <c r="N16" s="78"/>
      <c r="O16" s="76"/>
      <c r="P16" s="5"/>
    </row>
    <row r="17" spans="1:16" x14ac:dyDescent="0.3">
      <c r="A17" s="5"/>
      <c r="B17" s="1"/>
      <c r="C17" s="37">
        <v>7</v>
      </c>
      <c r="D17" s="39" t="str">
        <f>'DATA SISWA'!F16</f>
        <v>Bayu Kurniawan</v>
      </c>
      <c r="E17" s="86"/>
      <c r="F17" s="78"/>
      <c r="G17" s="86"/>
      <c r="H17" s="78"/>
      <c r="I17" s="86"/>
      <c r="J17" s="78"/>
      <c r="K17" s="86"/>
      <c r="L17" s="78"/>
      <c r="M17" s="86"/>
      <c r="N17" s="78"/>
      <c r="O17" s="76"/>
      <c r="P17" s="5"/>
    </row>
    <row r="18" spans="1:16" x14ac:dyDescent="0.3">
      <c r="A18" s="5"/>
      <c r="B18" s="1"/>
      <c r="C18" s="37">
        <v>8</v>
      </c>
      <c r="D18" s="39" t="str">
        <f>'DATA SISWA'!F17</f>
        <v>Bintang Harif .R</v>
      </c>
      <c r="E18" s="86"/>
      <c r="F18" s="78"/>
      <c r="G18" s="86"/>
      <c r="H18" s="78"/>
      <c r="I18" s="86"/>
      <c r="J18" s="78"/>
      <c r="K18" s="86"/>
      <c r="L18" s="78"/>
      <c r="M18" s="86"/>
      <c r="N18" s="78"/>
      <c r="O18" s="76"/>
      <c r="P18" s="5"/>
    </row>
    <row r="19" spans="1:16" x14ac:dyDescent="0.3">
      <c r="A19" s="5"/>
      <c r="B19" s="1"/>
      <c r="C19" s="37">
        <v>9</v>
      </c>
      <c r="D19" s="39" t="str">
        <f>'DATA SISWA'!F18</f>
        <v>Daffa Arya Arrozaq</v>
      </c>
      <c r="E19" s="86"/>
      <c r="F19" s="78"/>
      <c r="G19" s="86"/>
      <c r="H19" s="78"/>
      <c r="I19" s="86"/>
      <c r="J19" s="78"/>
      <c r="K19" s="86"/>
      <c r="L19" s="78"/>
      <c r="M19" s="86"/>
      <c r="N19" s="78"/>
      <c r="O19" s="76"/>
      <c r="P19" s="5"/>
    </row>
    <row r="20" spans="1:16" x14ac:dyDescent="0.3">
      <c r="A20" s="5"/>
      <c r="B20" s="1"/>
      <c r="C20" s="37">
        <v>10</v>
      </c>
      <c r="D20" s="39" t="str">
        <f>'DATA SISWA'!F19</f>
        <v>Giovanni</v>
      </c>
      <c r="E20" s="86"/>
      <c r="F20" s="78"/>
      <c r="G20" s="86"/>
      <c r="H20" s="78"/>
      <c r="I20" s="86"/>
      <c r="J20" s="78"/>
      <c r="K20" s="86"/>
      <c r="L20" s="78"/>
      <c r="M20" s="86"/>
      <c r="N20" s="78"/>
      <c r="O20" s="76"/>
      <c r="P20" s="5"/>
    </row>
    <row r="21" spans="1:16" x14ac:dyDescent="0.3">
      <c r="A21" s="5"/>
      <c r="B21" s="1"/>
      <c r="C21" s="37">
        <v>11</v>
      </c>
      <c r="D21" s="39" t="str">
        <f>'DATA SISWA'!F20</f>
        <v>Hafny Nindytia. F</v>
      </c>
      <c r="E21" s="86"/>
      <c r="F21" s="78"/>
      <c r="G21" s="86"/>
      <c r="H21" s="78"/>
      <c r="I21" s="86"/>
      <c r="J21" s="78"/>
      <c r="K21" s="86"/>
      <c r="L21" s="78"/>
      <c r="M21" s="86"/>
      <c r="N21" s="78"/>
      <c r="O21" s="76"/>
      <c r="P21" s="5"/>
    </row>
    <row r="22" spans="1:16" x14ac:dyDescent="0.3">
      <c r="A22" s="5"/>
      <c r="B22" s="1"/>
      <c r="C22" s="37">
        <v>12</v>
      </c>
      <c r="D22" s="39" t="str">
        <f>'DATA SISWA'!F21</f>
        <v>Ilham Apriyan Saputra</v>
      </c>
      <c r="E22" s="86"/>
      <c r="F22" s="78"/>
      <c r="G22" s="86"/>
      <c r="H22" s="78"/>
      <c r="I22" s="86"/>
      <c r="J22" s="78"/>
      <c r="K22" s="86"/>
      <c r="L22" s="78"/>
      <c r="M22" s="86"/>
      <c r="N22" s="78"/>
      <c r="O22" s="76"/>
      <c r="P22" s="5"/>
    </row>
    <row r="23" spans="1:16" x14ac:dyDescent="0.3">
      <c r="A23" s="5"/>
      <c r="B23" s="1"/>
      <c r="C23" s="37">
        <v>13</v>
      </c>
      <c r="D23" s="39" t="str">
        <f>'DATA SISWA'!F22</f>
        <v>M. Aryo Galuh</v>
      </c>
      <c r="E23" s="86"/>
      <c r="F23" s="78"/>
      <c r="G23" s="86"/>
      <c r="H23" s="78"/>
      <c r="I23" s="86"/>
      <c r="J23" s="78"/>
      <c r="K23" s="86"/>
      <c r="L23" s="78"/>
      <c r="M23" s="86"/>
      <c r="N23" s="78"/>
      <c r="O23" s="76"/>
      <c r="P23" s="5"/>
    </row>
    <row r="24" spans="1:16" x14ac:dyDescent="0.3">
      <c r="A24" s="5"/>
      <c r="B24" s="1"/>
      <c r="C24" s="37">
        <v>14</v>
      </c>
      <c r="D24" s="39" t="str">
        <f>'DATA SISWA'!F23</f>
        <v>M. Facri Salim</v>
      </c>
      <c r="E24" s="86"/>
      <c r="F24" s="78"/>
      <c r="G24" s="86"/>
      <c r="H24" s="78"/>
      <c r="I24" s="86"/>
      <c r="J24" s="78"/>
      <c r="K24" s="86"/>
      <c r="L24" s="78"/>
      <c r="M24" s="86"/>
      <c r="N24" s="78"/>
      <c r="O24" s="76"/>
      <c r="P24" s="5"/>
    </row>
    <row r="25" spans="1:16" x14ac:dyDescent="0.3">
      <c r="A25" s="5"/>
      <c r="B25" s="1"/>
      <c r="C25" s="37">
        <v>15</v>
      </c>
      <c r="D25" s="39" t="str">
        <f>'DATA SISWA'!F24</f>
        <v>Ghaitsya Ataya Haura Riedy</v>
      </c>
      <c r="E25" s="86"/>
      <c r="F25" s="78"/>
      <c r="G25" s="86"/>
      <c r="H25" s="78"/>
      <c r="I25" s="86"/>
      <c r="J25" s="78"/>
      <c r="K25" s="86"/>
      <c r="L25" s="78"/>
      <c r="M25" s="86"/>
      <c r="N25" s="78"/>
      <c r="O25" s="76"/>
      <c r="P25" s="5"/>
    </row>
    <row r="26" spans="1:16" x14ac:dyDescent="0.3">
      <c r="A26" s="5"/>
      <c r="B26" s="1"/>
      <c r="C26" s="37">
        <v>16</v>
      </c>
      <c r="D26" s="39" t="str">
        <f>'DATA SISWA'!F25</f>
        <v>Muhammad Hamdani. D</v>
      </c>
      <c r="E26" s="86"/>
      <c r="F26" s="78"/>
      <c r="G26" s="86"/>
      <c r="H26" s="78"/>
      <c r="I26" s="86"/>
      <c r="J26" s="78"/>
      <c r="K26" s="86"/>
      <c r="L26" s="78"/>
      <c r="M26" s="86"/>
      <c r="N26" s="78"/>
      <c r="O26" s="76"/>
      <c r="P26" s="5"/>
    </row>
    <row r="27" spans="1:16" x14ac:dyDescent="0.3">
      <c r="A27" s="5"/>
      <c r="B27" s="1"/>
      <c r="C27" s="37">
        <v>17</v>
      </c>
      <c r="D27" s="39" t="str">
        <f>'DATA SISWA'!F26</f>
        <v>Muhammad Rasyid</v>
      </c>
      <c r="E27" s="86"/>
      <c r="F27" s="78"/>
      <c r="G27" s="86"/>
      <c r="H27" s="78"/>
      <c r="I27" s="86"/>
      <c r="J27" s="78"/>
      <c r="K27" s="86"/>
      <c r="L27" s="78"/>
      <c r="M27" s="86"/>
      <c r="N27" s="78"/>
      <c r="O27" s="76"/>
      <c r="P27" s="5"/>
    </row>
    <row r="28" spans="1:16" x14ac:dyDescent="0.3">
      <c r="A28" s="5"/>
      <c r="B28" s="1"/>
      <c r="C28" s="37">
        <v>18</v>
      </c>
      <c r="D28" s="39" t="str">
        <f>'DATA SISWA'!F27</f>
        <v>Raja Arhavis Moralis Akbar</v>
      </c>
      <c r="E28" s="86"/>
      <c r="F28" s="78"/>
      <c r="G28" s="86"/>
      <c r="H28" s="78"/>
      <c r="I28" s="86"/>
      <c r="J28" s="78"/>
      <c r="K28" s="86"/>
      <c r="L28" s="78"/>
      <c r="M28" s="86"/>
      <c r="N28" s="78"/>
      <c r="O28" s="76"/>
      <c r="P28" s="5"/>
    </row>
    <row r="29" spans="1:16" x14ac:dyDescent="0.3">
      <c r="A29" s="5"/>
      <c r="B29" s="1"/>
      <c r="C29" s="37">
        <v>19</v>
      </c>
      <c r="D29" s="39" t="str">
        <f>'DATA SISWA'!F28</f>
        <v>Revan Aljisri</v>
      </c>
      <c r="E29" s="86"/>
      <c r="F29" s="78"/>
      <c r="G29" s="86"/>
      <c r="H29" s="78"/>
      <c r="I29" s="86"/>
      <c r="J29" s="78"/>
      <c r="K29" s="86"/>
      <c r="L29" s="78"/>
      <c r="M29" s="86"/>
      <c r="N29" s="78"/>
      <c r="O29" s="76"/>
      <c r="P29" s="5"/>
    </row>
    <row r="30" spans="1:16" x14ac:dyDescent="0.3">
      <c r="A30" s="5"/>
      <c r="B30" s="1"/>
      <c r="C30" s="37">
        <v>20</v>
      </c>
      <c r="D30" s="39" t="str">
        <f>'DATA SISWA'!F29</f>
        <v>Shakira Ramadhani</v>
      </c>
      <c r="E30" s="86"/>
      <c r="F30" s="78"/>
      <c r="G30" s="86"/>
      <c r="H30" s="78"/>
      <c r="I30" s="86"/>
      <c r="J30" s="78"/>
      <c r="K30" s="86"/>
      <c r="L30" s="78"/>
      <c r="M30" s="86"/>
      <c r="N30" s="78"/>
      <c r="O30" s="76"/>
      <c r="P30" s="5"/>
    </row>
    <row r="31" spans="1:16" x14ac:dyDescent="0.3">
      <c r="A31" s="5"/>
      <c r="B31" s="1"/>
      <c r="C31" s="37">
        <v>21</v>
      </c>
      <c r="D31" s="39" t="str">
        <f>'DATA SISWA'!F30</f>
        <v>Zafif Al Syathir</v>
      </c>
      <c r="E31" s="86"/>
      <c r="F31" s="78"/>
      <c r="G31" s="86"/>
      <c r="H31" s="78"/>
      <c r="I31" s="86"/>
      <c r="J31" s="78"/>
      <c r="K31" s="86"/>
      <c r="L31" s="78"/>
      <c r="M31" s="86"/>
      <c r="N31" s="78"/>
      <c r="O31" s="76"/>
      <c r="P31" s="5"/>
    </row>
    <row r="32" spans="1:16" x14ac:dyDescent="0.3">
      <c r="A32" s="5"/>
      <c r="B32" s="1"/>
      <c r="C32" s="37">
        <v>22</v>
      </c>
      <c r="D32" s="39">
        <f>'DATA SISWA'!F31</f>
        <v>0</v>
      </c>
      <c r="E32" s="86"/>
      <c r="F32" s="78"/>
      <c r="G32" s="86"/>
      <c r="H32" s="78"/>
      <c r="I32" s="86"/>
      <c r="J32" s="78"/>
      <c r="K32" s="86"/>
      <c r="L32" s="78"/>
      <c r="M32" s="86"/>
      <c r="N32" s="78"/>
      <c r="O32" s="76"/>
      <c r="P32" s="5"/>
    </row>
    <row r="33" spans="1:16" x14ac:dyDescent="0.3">
      <c r="A33" s="5"/>
      <c r="B33" s="1"/>
      <c r="C33" s="37">
        <v>23</v>
      </c>
      <c r="D33" s="39">
        <f>'DATA SISWA'!F32</f>
        <v>0</v>
      </c>
      <c r="E33" s="86"/>
      <c r="F33" s="78"/>
      <c r="G33" s="86"/>
      <c r="H33" s="78"/>
      <c r="I33" s="86"/>
      <c r="J33" s="78"/>
      <c r="K33" s="86"/>
      <c r="L33" s="78"/>
      <c r="M33" s="86"/>
      <c r="N33" s="78"/>
      <c r="O33" s="76"/>
      <c r="P33" s="5"/>
    </row>
    <row r="34" spans="1:16" x14ac:dyDescent="0.3">
      <c r="A34" s="5"/>
      <c r="B34" s="1"/>
      <c r="C34" s="37">
        <v>24</v>
      </c>
      <c r="D34" s="39">
        <f>'DATA SISWA'!F33</f>
        <v>0</v>
      </c>
      <c r="E34" s="86"/>
      <c r="F34" s="78"/>
      <c r="G34" s="86"/>
      <c r="H34" s="78"/>
      <c r="I34" s="86"/>
      <c r="J34" s="78"/>
      <c r="K34" s="86"/>
      <c r="L34" s="78"/>
      <c r="M34" s="86"/>
      <c r="N34" s="78"/>
      <c r="O34" s="76"/>
      <c r="P34" s="5"/>
    </row>
    <row r="35" spans="1:16" x14ac:dyDescent="0.3">
      <c r="A35" s="5"/>
      <c r="B35" s="1"/>
      <c r="C35" s="37">
        <v>25</v>
      </c>
      <c r="D35" s="39">
        <f>'DATA SISWA'!F34</f>
        <v>0</v>
      </c>
      <c r="E35" s="86"/>
      <c r="F35" s="78"/>
      <c r="G35" s="86"/>
      <c r="H35" s="78"/>
      <c r="I35" s="86"/>
      <c r="J35" s="78"/>
      <c r="K35" s="86"/>
      <c r="L35" s="78"/>
      <c r="M35" s="86"/>
      <c r="N35" s="78"/>
      <c r="O35" s="76"/>
      <c r="P35" s="5"/>
    </row>
    <row r="36" spans="1:16" x14ac:dyDescent="0.3">
      <c r="A36" s="5"/>
      <c r="B36" s="1"/>
      <c r="C36" s="37">
        <v>26</v>
      </c>
      <c r="D36" s="39">
        <f>'DATA SISWA'!F35</f>
        <v>0</v>
      </c>
      <c r="E36" s="86"/>
      <c r="F36" s="78"/>
      <c r="G36" s="86"/>
      <c r="H36" s="78"/>
      <c r="I36" s="86"/>
      <c r="J36" s="78"/>
      <c r="K36" s="86"/>
      <c r="L36" s="78"/>
      <c r="M36" s="86"/>
      <c r="N36" s="78"/>
      <c r="O36" s="76"/>
      <c r="P36" s="5"/>
    </row>
    <row r="37" spans="1:16" x14ac:dyDescent="0.3">
      <c r="A37" s="5"/>
      <c r="B37" s="1"/>
      <c r="C37" s="37">
        <v>27</v>
      </c>
      <c r="D37" s="39">
        <f>'DATA SISWA'!F36</f>
        <v>0</v>
      </c>
      <c r="E37" s="86"/>
      <c r="F37" s="78"/>
      <c r="G37" s="86"/>
      <c r="H37" s="78"/>
      <c r="I37" s="86"/>
      <c r="J37" s="78"/>
      <c r="K37" s="86"/>
      <c r="L37" s="78"/>
      <c r="M37" s="86"/>
      <c r="N37" s="78"/>
      <c r="O37" s="76"/>
      <c r="P37" s="5"/>
    </row>
    <row r="38" spans="1:16" x14ac:dyDescent="0.3">
      <c r="A38" s="5"/>
      <c r="B38" s="1"/>
      <c r="C38" s="37">
        <v>28</v>
      </c>
      <c r="D38" s="39">
        <f>'DATA SISWA'!F37</f>
        <v>0</v>
      </c>
      <c r="E38" s="86"/>
      <c r="F38" s="78"/>
      <c r="G38" s="86"/>
      <c r="H38" s="78"/>
      <c r="I38" s="86"/>
      <c r="J38" s="78"/>
      <c r="K38" s="86"/>
      <c r="L38" s="78"/>
      <c r="M38" s="86"/>
      <c r="N38" s="78"/>
      <c r="O38" s="76"/>
      <c r="P38" s="5"/>
    </row>
    <row r="39" spans="1:16" x14ac:dyDescent="0.3">
      <c r="A39" s="5"/>
      <c r="B39" s="1"/>
      <c r="C39" s="37">
        <v>29</v>
      </c>
      <c r="D39" s="39">
        <f>'DATA SISWA'!F38</f>
        <v>0</v>
      </c>
      <c r="E39" s="86"/>
      <c r="F39" s="78"/>
      <c r="G39" s="86"/>
      <c r="H39" s="78"/>
      <c r="I39" s="86"/>
      <c r="J39" s="78"/>
      <c r="K39" s="86"/>
      <c r="L39" s="78"/>
      <c r="M39" s="86"/>
      <c r="N39" s="78"/>
      <c r="O39" s="76"/>
      <c r="P39" s="5"/>
    </row>
    <row r="40" spans="1:16" x14ac:dyDescent="0.3">
      <c r="A40" s="5"/>
      <c r="B40" s="1"/>
      <c r="C40" s="37">
        <v>30</v>
      </c>
      <c r="D40" s="39">
        <f>'DATA SISWA'!F39</f>
        <v>0</v>
      </c>
      <c r="E40" s="86"/>
      <c r="F40" s="78"/>
      <c r="G40" s="86"/>
      <c r="H40" s="78"/>
      <c r="I40" s="86"/>
      <c r="J40" s="78"/>
      <c r="K40" s="86"/>
      <c r="L40" s="78"/>
      <c r="M40" s="86"/>
      <c r="N40" s="78"/>
      <c r="O40" s="76"/>
      <c r="P40" s="5"/>
    </row>
    <row r="41" spans="1:16" x14ac:dyDescent="0.3">
      <c r="A41" s="5"/>
      <c r="B41" s="1"/>
      <c r="C41" s="37">
        <v>31</v>
      </c>
      <c r="D41" s="39">
        <f>'DATA SISWA'!F40</f>
        <v>0</v>
      </c>
      <c r="E41" s="86"/>
      <c r="F41" s="78"/>
      <c r="G41" s="86"/>
      <c r="H41" s="78"/>
      <c r="I41" s="86"/>
      <c r="J41" s="78"/>
      <c r="K41" s="86"/>
      <c r="L41" s="78"/>
      <c r="M41" s="86"/>
      <c r="N41" s="78"/>
      <c r="O41" s="76"/>
      <c r="P41" s="5"/>
    </row>
    <row r="42" spans="1:16" x14ac:dyDescent="0.3">
      <c r="A42" s="5"/>
      <c r="B42" s="1"/>
      <c r="C42" s="37">
        <v>32</v>
      </c>
      <c r="D42" s="39">
        <f>'DATA SISWA'!F41</f>
        <v>0</v>
      </c>
      <c r="E42" s="86"/>
      <c r="F42" s="78"/>
      <c r="G42" s="86"/>
      <c r="H42" s="78"/>
      <c r="I42" s="86"/>
      <c r="J42" s="78"/>
      <c r="K42" s="86"/>
      <c r="L42" s="78"/>
      <c r="M42" s="86"/>
      <c r="N42" s="78"/>
      <c r="O42" s="76"/>
      <c r="P42" s="5"/>
    </row>
    <row r="43" spans="1:16" x14ac:dyDescent="0.3">
      <c r="A43" s="5"/>
      <c r="B43" s="1"/>
      <c r="C43" s="37">
        <v>33</v>
      </c>
      <c r="D43" s="39">
        <f>'DATA SISWA'!F42</f>
        <v>0</v>
      </c>
      <c r="E43" s="86"/>
      <c r="F43" s="78"/>
      <c r="G43" s="86"/>
      <c r="H43" s="78"/>
      <c r="I43" s="86"/>
      <c r="J43" s="78"/>
      <c r="K43" s="86"/>
      <c r="L43" s="78"/>
      <c r="M43" s="86"/>
      <c r="N43" s="78"/>
      <c r="O43" s="76"/>
      <c r="P43" s="5"/>
    </row>
    <row r="44" spans="1:16" x14ac:dyDescent="0.3">
      <c r="A44" s="5"/>
      <c r="B44" s="1"/>
      <c r="C44" s="37">
        <v>34</v>
      </c>
      <c r="D44" s="39">
        <f>'DATA SISWA'!F43</f>
        <v>0</v>
      </c>
      <c r="E44" s="86"/>
      <c r="F44" s="78"/>
      <c r="G44" s="86"/>
      <c r="H44" s="78"/>
      <c r="I44" s="86"/>
      <c r="J44" s="78"/>
      <c r="K44" s="86"/>
      <c r="L44" s="78"/>
      <c r="M44" s="86"/>
      <c r="N44" s="78"/>
      <c r="O44" s="76"/>
      <c r="P44" s="5"/>
    </row>
    <row r="45" spans="1:16" x14ac:dyDescent="0.3">
      <c r="A45" s="5"/>
      <c r="B45" s="1"/>
      <c r="C45" s="37">
        <v>35</v>
      </c>
      <c r="D45" s="39">
        <f>'DATA SISWA'!F44</f>
        <v>0</v>
      </c>
      <c r="E45" s="86"/>
      <c r="F45" s="78"/>
      <c r="G45" s="86"/>
      <c r="H45" s="78"/>
      <c r="I45" s="86"/>
      <c r="J45" s="78"/>
      <c r="K45" s="86"/>
      <c r="L45" s="78"/>
      <c r="M45" s="86"/>
      <c r="N45" s="78"/>
      <c r="O45" s="76"/>
      <c r="P45" s="5"/>
    </row>
    <row r="46" spans="1:16" x14ac:dyDescent="0.3">
      <c r="A46" s="5"/>
      <c r="B46" s="1"/>
      <c r="C46" s="37">
        <v>36</v>
      </c>
      <c r="D46" s="39">
        <f>'DATA SISWA'!F45</f>
        <v>0</v>
      </c>
      <c r="E46" s="86"/>
      <c r="F46" s="78"/>
      <c r="G46" s="86"/>
      <c r="H46" s="78"/>
      <c r="I46" s="86"/>
      <c r="J46" s="78"/>
      <c r="K46" s="86"/>
      <c r="L46" s="78"/>
      <c r="M46" s="86"/>
      <c r="N46" s="78"/>
      <c r="O46" s="76"/>
      <c r="P46" s="5"/>
    </row>
    <row r="47" spans="1:16" x14ac:dyDescent="0.3">
      <c r="A47" s="5"/>
      <c r="B47" s="1"/>
      <c r="C47" s="37">
        <v>37</v>
      </c>
      <c r="D47" s="39">
        <f>'DATA SISWA'!F46</f>
        <v>0</v>
      </c>
      <c r="E47" s="86"/>
      <c r="F47" s="78"/>
      <c r="G47" s="86"/>
      <c r="H47" s="78"/>
      <c r="I47" s="86"/>
      <c r="J47" s="78"/>
      <c r="K47" s="86"/>
      <c r="L47" s="78"/>
      <c r="M47" s="86"/>
      <c r="N47" s="78"/>
      <c r="O47" s="76"/>
      <c r="P47" s="5"/>
    </row>
    <row r="48" spans="1:16" x14ac:dyDescent="0.3">
      <c r="A48" s="5"/>
      <c r="B48" s="1"/>
      <c r="C48" s="37">
        <v>38</v>
      </c>
      <c r="D48" s="39">
        <f>'DATA SISWA'!F47</f>
        <v>0</v>
      </c>
      <c r="E48" s="86"/>
      <c r="F48" s="78"/>
      <c r="G48" s="86"/>
      <c r="H48" s="78"/>
      <c r="I48" s="86"/>
      <c r="J48" s="78"/>
      <c r="K48" s="86"/>
      <c r="L48" s="78"/>
      <c r="M48" s="86"/>
      <c r="N48" s="78"/>
      <c r="O48" s="76"/>
      <c r="P48" s="5"/>
    </row>
    <row r="49" spans="1:16" x14ac:dyDescent="0.3">
      <c r="A49" s="5"/>
      <c r="B49" s="1"/>
      <c r="C49" s="37">
        <v>39</v>
      </c>
      <c r="D49" s="39">
        <f>'DATA SISWA'!F48</f>
        <v>0</v>
      </c>
      <c r="E49" s="86"/>
      <c r="F49" s="78"/>
      <c r="G49" s="86"/>
      <c r="H49" s="78"/>
      <c r="I49" s="86"/>
      <c r="J49" s="78"/>
      <c r="K49" s="86"/>
      <c r="L49" s="78"/>
      <c r="M49" s="86"/>
      <c r="N49" s="78"/>
      <c r="O49" s="76"/>
      <c r="P49" s="5"/>
    </row>
    <row r="50" spans="1:16" x14ac:dyDescent="0.3">
      <c r="A50" s="5"/>
      <c r="B50" s="1"/>
      <c r="C50" s="37">
        <v>40</v>
      </c>
      <c r="D50" s="39">
        <f>'DATA SISWA'!F49</f>
        <v>0</v>
      </c>
      <c r="E50" s="86"/>
      <c r="F50" s="78"/>
      <c r="G50" s="86"/>
      <c r="H50" s="78"/>
      <c r="I50" s="86"/>
      <c r="J50" s="78"/>
      <c r="K50" s="86"/>
      <c r="L50" s="78"/>
      <c r="M50" s="86"/>
      <c r="N50" s="78"/>
      <c r="O50" s="76"/>
      <c r="P50" s="5"/>
    </row>
    <row r="51" spans="1:16" x14ac:dyDescent="0.3">
      <c r="A51" s="5"/>
      <c r="B51" s="1"/>
      <c r="C51" s="1"/>
      <c r="D51" s="1"/>
      <c r="E51" s="1"/>
      <c r="F51" s="76"/>
      <c r="G51" s="76"/>
      <c r="H51" s="76"/>
      <c r="I51" s="76"/>
      <c r="J51" s="76"/>
      <c r="K51" s="76"/>
      <c r="L51" s="76"/>
      <c r="M51" s="76"/>
      <c r="N51" s="76"/>
      <c r="O51" s="76"/>
      <c r="P51" s="5"/>
    </row>
    <row r="52" spans="1:16" x14ac:dyDescent="0.3">
      <c r="A52" s="5"/>
      <c r="B52" s="1"/>
      <c r="C52" s="1"/>
      <c r="D52" s="1"/>
      <c r="E52" s="1"/>
      <c r="F52" s="76"/>
      <c r="G52" s="76"/>
      <c r="H52" s="76"/>
      <c r="I52" s="76"/>
      <c r="J52" s="76"/>
      <c r="K52" s="76"/>
      <c r="L52" s="76"/>
      <c r="M52" s="76"/>
      <c r="N52" s="76"/>
      <c r="O52" s="76"/>
      <c r="P52" s="5"/>
    </row>
    <row r="53" spans="1:16" x14ac:dyDescent="0.3">
      <c r="A53" s="5"/>
      <c r="B53" s="1"/>
      <c r="C53" s="1"/>
      <c r="D53" s="1"/>
      <c r="E53" s="1"/>
      <c r="F53" s="76"/>
      <c r="G53" s="76"/>
      <c r="H53" s="76"/>
      <c r="I53" s="76"/>
      <c r="J53" s="76"/>
      <c r="K53" s="76"/>
      <c r="L53" s="76"/>
      <c r="M53" s="76"/>
      <c r="N53" s="76"/>
      <c r="O53" s="76"/>
      <c r="P53" s="5"/>
    </row>
    <row r="54" spans="1:16" x14ac:dyDescent="0.3">
      <c r="A54" s="5"/>
      <c r="B54" s="1"/>
      <c r="C54" s="1"/>
      <c r="D54" s="1"/>
      <c r="E54" s="1"/>
      <c r="F54" s="76"/>
      <c r="G54" s="76"/>
      <c r="H54" s="76"/>
      <c r="I54" s="76"/>
      <c r="J54" s="76"/>
      <c r="K54" s="76"/>
      <c r="L54" s="76"/>
      <c r="M54" s="76"/>
      <c r="N54" s="76"/>
      <c r="O54" s="76"/>
      <c r="P54" s="5"/>
    </row>
    <row r="55" spans="1:16" x14ac:dyDescent="0.3">
      <c r="A55" s="5"/>
      <c r="B55" s="1"/>
      <c r="C55" s="1"/>
      <c r="D55" s="1"/>
      <c r="E55" s="1"/>
      <c r="F55" s="76"/>
      <c r="G55" s="76"/>
      <c r="H55" s="76"/>
      <c r="I55" s="76"/>
      <c r="J55" s="76"/>
      <c r="K55" s="76"/>
      <c r="L55" s="76"/>
      <c r="M55" s="76"/>
      <c r="N55" s="76"/>
      <c r="O55" s="76"/>
      <c r="P55" s="5"/>
    </row>
    <row r="56" spans="1:16" x14ac:dyDescent="0.3">
      <c r="A56" s="5"/>
      <c r="B56" s="1"/>
      <c r="C56" s="1"/>
      <c r="D56" s="1"/>
      <c r="E56" s="1"/>
      <c r="F56" s="76"/>
      <c r="G56" s="76"/>
      <c r="H56" s="76"/>
      <c r="I56" s="76"/>
      <c r="J56" s="76"/>
      <c r="K56" s="76"/>
      <c r="L56" s="76"/>
      <c r="M56" s="76"/>
      <c r="N56" s="76"/>
      <c r="O56" s="76"/>
      <c r="P56" s="5"/>
    </row>
    <row r="57" spans="1:16" x14ac:dyDescent="0.3">
      <c r="A57" s="5"/>
      <c r="B57" s="1"/>
      <c r="C57" s="1"/>
      <c r="D57" s="1"/>
      <c r="E57" s="1"/>
      <c r="F57" s="76"/>
      <c r="G57" s="76"/>
      <c r="H57" s="76"/>
      <c r="I57" s="76"/>
      <c r="J57" s="76"/>
      <c r="K57" s="76"/>
      <c r="L57" s="76"/>
      <c r="M57" s="76"/>
      <c r="N57" s="76"/>
      <c r="O57" s="76"/>
      <c r="P57" s="5"/>
    </row>
    <row r="58" spans="1:16" x14ac:dyDescent="0.3">
      <c r="A58" s="5"/>
      <c r="B58" s="1"/>
      <c r="C58" s="1"/>
      <c r="D58" s="1"/>
      <c r="E58" s="1"/>
      <c r="F58" s="76"/>
      <c r="G58" s="76"/>
      <c r="H58" s="76"/>
      <c r="I58" s="76"/>
      <c r="J58" s="76"/>
      <c r="K58" s="76"/>
      <c r="L58" s="76"/>
      <c r="M58" s="76"/>
      <c r="N58" s="76"/>
      <c r="O58" s="76"/>
      <c r="P58" s="5"/>
    </row>
    <row r="59" spans="1:16" x14ac:dyDescent="0.3">
      <c r="A59" s="5"/>
      <c r="B59" s="1"/>
      <c r="C59" s="1"/>
      <c r="D59" s="1"/>
      <c r="E59" s="1"/>
      <c r="F59" s="76"/>
      <c r="G59" s="76"/>
      <c r="H59" s="76"/>
      <c r="I59" s="76"/>
      <c r="J59" s="76"/>
      <c r="K59" s="76"/>
      <c r="L59" s="76"/>
      <c r="M59" s="76"/>
      <c r="N59" s="76"/>
      <c r="O59" s="76"/>
      <c r="P59" s="5"/>
    </row>
    <row r="60" spans="1:16" x14ac:dyDescent="0.3">
      <c r="A60" s="5"/>
      <c r="B60" s="2"/>
      <c r="C60" s="2"/>
      <c r="D60" s="2"/>
      <c r="E60" s="2"/>
      <c r="F60" s="80"/>
      <c r="G60" s="80"/>
      <c r="H60" s="80"/>
      <c r="I60" s="80"/>
      <c r="J60" s="80"/>
      <c r="K60" s="80"/>
      <c r="L60" s="80"/>
      <c r="M60" s="80"/>
      <c r="N60" s="80"/>
      <c r="O60" s="80"/>
      <c r="P60" s="5"/>
    </row>
  </sheetData>
  <mergeCells count="2">
    <mergeCell ref="B3:O3"/>
    <mergeCell ref="K6:K7"/>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4200-000000000000}">
          <x14:formula1>
            <xm:f>EKSTRAKURIKULER!$D$8:$D$20</xm:f>
          </x14:formula1>
          <xm:sqref>M11:M50 K11:K50 E11:E50 I11:I50 G11:G50</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1"/>
  <dimension ref="A1:AE198"/>
  <sheetViews>
    <sheetView tabSelected="1" topLeftCell="A3" workbookViewId="0"/>
  </sheetViews>
  <sheetFormatPr defaultRowHeight="14.4" x14ac:dyDescent="0.3"/>
  <cols>
    <col min="1" max="1" width="2.5546875" customWidth="1"/>
    <col min="13" max="13" width="2.88671875" customWidth="1"/>
    <col min="19" max="19" width="9" customWidth="1"/>
  </cols>
  <sheetData>
    <row r="1" spans="1:31" ht="12" customHeight="1" x14ac:dyDescent="0.3">
      <c r="A1" s="2"/>
      <c r="B1" s="2"/>
      <c r="C1" s="2"/>
      <c r="D1" s="2"/>
      <c r="E1" s="2"/>
      <c r="F1" s="2"/>
      <c r="G1" s="2"/>
      <c r="H1" s="2"/>
      <c r="I1" s="2"/>
      <c r="J1" s="2"/>
      <c r="K1" s="2"/>
      <c r="L1" s="2"/>
      <c r="M1" s="2"/>
      <c r="N1" s="206"/>
      <c r="O1" s="206"/>
      <c r="P1" s="206"/>
      <c r="Q1" s="206"/>
      <c r="R1" s="206"/>
      <c r="S1" s="206"/>
      <c r="T1" s="206"/>
      <c r="U1" s="206"/>
      <c r="V1" s="206"/>
      <c r="W1" s="206"/>
      <c r="X1" s="206"/>
      <c r="Y1" s="206"/>
      <c r="Z1" s="206"/>
      <c r="AA1" s="206"/>
      <c r="AB1" s="206"/>
      <c r="AC1" s="206"/>
      <c r="AD1" s="206"/>
      <c r="AE1" s="206"/>
    </row>
    <row r="2" spans="1:31" x14ac:dyDescent="0.3">
      <c r="A2" s="2"/>
      <c r="B2" s="3"/>
      <c r="C2" s="3"/>
      <c r="D2" s="3"/>
      <c r="E2" s="3"/>
      <c r="F2" s="3"/>
      <c r="G2" s="3"/>
      <c r="H2" s="3"/>
      <c r="I2" s="3"/>
      <c r="J2" s="3"/>
      <c r="K2" s="3"/>
      <c r="L2" s="3"/>
      <c r="M2" s="2"/>
      <c r="N2" s="206"/>
      <c r="O2" s="206"/>
      <c r="P2" s="206"/>
      <c r="Q2" s="206"/>
      <c r="R2" s="206"/>
      <c r="S2" s="206"/>
      <c r="T2" s="206"/>
      <c r="U2" s="206"/>
      <c r="V2" s="206"/>
      <c r="W2" s="206"/>
      <c r="X2" s="206"/>
      <c r="Y2" s="206"/>
      <c r="Z2" s="206"/>
      <c r="AA2" s="206"/>
      <c r="AB2" s="206"/>
      <c r="AC2" s="206"/>
      <c r="AD2" s="206"/>
      <c r="AE2" s="206"/>
    </row>
    <row r="3" spans="1:31" ht="28.5" customHeight="1" x14ac:dyDescent="0.3">
      <c r="A3" s="2"/>
      <c r="B3" s="346" t="s">
        <v>97</v>
      </c>
      <c r="C3" s="346"/>
      <c r="D3" s="346"/>
      <c r="E3" s="346"/>
      <c r="F3" s="346"/>
      <c r="G3" s="346"/>
      <c r="H3" s="346"/>
      <c r="I3" s="346"/>
      <c r="J3" s="346"/>
      <c r="K3" s="346"/>
      <c r="L3" s="346"/>
      <c r="M3" s="2"/>
      <c r="N3" s="206"/>
      <c r="O3" s="206"/>
      <c r="P3" s="206"/>
      <c r="Q3" s="206"/>
      <c r="R3" s="206"/>
      <c r="S3" s="206"/>
      <c r="T3" s="206"/>
      <c r="U3" s="206"/>
      <c r="V3" s="206"/>
      <c r="W3" s="206"/>
      <c r="X3" s="206"/>
      <c r="Y3" s="206"/>
      <c r="Z3" s="206"/>
      <c r="AA3" s="206"/>
      <c r="AB3" s="206"/>
      <c r="AC3" s="206"/>
      <c r="AD3" s="206"/>
      <c r="AE3" s="206"/>
    </row>
    <row r="4" spans="1:31" x14ac:dyDescent="0.3">
      <c r="A4" s="2"/>
      <c r="B4" s="3"/>
      <c r="C4" s="3"/>
      <c r="D4" s="3"/>
      <c r="E4" s="3"/>
      <c r="F4" s="3"/>
      <c r="G4" s="3"/>
      <c r="H4" s="3"/>
      <c r="I4" s="3"/>
      <c r="J4" s="3"/>
      <c r="K4" s="3"/>
      <c r="L4" s="3"/>
      <c r="M4" s="2"/>
      <c r="N4" s="206"/>
      <c r="O4" s="206"/>
      <c r="P4" s="206"/>
      <c r="Q4" s="206"/>
      <c r="R4" s="206"/>
      <c r="S4" s="206"/>
      <c r="T4" s="206"/>
      <c r="U4" s="206"/>
      <c r="V4" s="206"/>
      <c r="W4" s="206"/>
      <c r="X4" s="206"/>
      <c r="Y4" s="206"/>
      <c r="Z4" s="206"/>
      <c r="AA4" s="206"/>
      <c r="AB4" s="206"/>
      <c r="AC4" s="206"/>
      <c r="AD4" s="206"/>
      <c r="AE4" s="206"/>
    </row>
    <row r="5" spans="1:31" x14ac:dyDescent="0.3">
      <c r="A5" s="2"/>
      <c r="B5" s="21" t="s">
        <v>275</v>
      </c>
      <c r="C5" s="21"/>
      <c r="D5" s="21"/>
      <c r="E5" s="21"/>
      <c r="F5" s="21"/>
      <c r="G5" s="21"/>
      <c r="H5" s="21"/>
      <c r="I5" s="21"/>
      <c r="J5" s="21"/>
      <c r="K5" s="3"/>
      <c r="L5" s="3"/>
      <c r="M5" s="2"/>
      <c r="N5" s="206"/>
      <c r="O5" s="206"/>
      <c r="P5" s="206"/>
      <c r="Q5" s="206"/>
      <c r="R5" s="206"/>
      <c r="S5" s="206"/>
      <c r="T5" s="206"/>
      <c r="U5" s="206"/>
      <c r="V5" s="206"/>
      <c r="W5" s="206"/>
      <c r="X5" s="206"/>
      <c r="Y5" s="206"/>
      <c r="Z5" s="206"/>
      <c r="AA5" s="206"/>
      <c r="AB5" s="206"/>
      <c r="AC5" s="206"/>
      <c r="AD5" s="206"/>
      <c r="AE5" s="206"/>
    </row>
    <row r="6" spans="1:31" x14ac:dyDescent="0.3">
      <c r="A6" s="2"/>
      <c r="B6" s="21" t="s">
        <v>276</v>
      </c>
      <c r="C6" s="21"/>
      <c r="D6" s="21"/>
      <c r="E6" s="21"/>
      <c r="F6" s="21"/>
      <c r="G6" s="21"/>
      <c r="H6" s="21"/>
      <c r="I6" s="21"/>
      <c r="J6" s="21"/>
      <c r="K6" s="3"/>
      <c r="L6" s="3"/>
      <c r="M6" s="2"/>
      <c r="N6" s="206"/>
      <c r="O6" s="206"/>
      <c r="P6" s="206"/>
      <c r="Q6" s="206"/>
      <c r="R6" s="206"/>
      <c r="S6" s="206"/>
      <c r="T6" s="206"/>
      <c r="U6" s="206"/>
      <c r="V6" s="206"/>
      <c r="W6" s="206"/>
      <c r="X6" s="206"/>
      <c r="Y6" s="206"/>
      <c r="Z6" s="206"/>
      <c r="AA6" s="206"/>
      <c r="AB6" s="206"/>
      <c r="AC6" s="206"/>
      <c r="AD6" s="206"/>
      <c r="AE6" s="206"/>
    </row>
    <row r="7" spans="1:31" x14ac:dyDescent="0.3">
      <c r="A7" s="2"/>
      <c r="B7" s="21"/>
      <c r="C7" s="21"/>
      <c r="D7" s="21"/>
      <c r="E7" s="21"/>
      <c r="F7" s="21"/>
      <c r="G7" s="21"/>
      <c r="H7" s="21"/>
      <c r="I7" s="21"/>
      <c r="J7" s="21"/>
      <c r="K7" s="3"/>
      <c r="L7" s="3"/>
      <c r="M7" s="2"/>
      <c r="N7" s="206"/>
      <c r="O7" s="206"/>
      <c r="P7" s="206"/>
      <c r="Q7" s="206"/>
      <c r="R7" s="206"/>
      <c r="S7" s="206"/>
      <c r="T7" s="206"/>
      <c r="U7" s="206"/>
      <c r="V7" s="206"/>
      <c r="W7" s="206"/>
      <c r="X7" s="206"/>
      <c r="Y7" s="206"/>
      <c r="Z7" s="206"/>
      <c r="AA7" s="206"/>
      <c r="AB7" s="206"/>
      <c r="AC7" s="206"/>
      <c r="AD7" s="206"/>
      <c r="AE7" s="206"/>
    </row>
    <row r="8" spans="1:31" ht="23.25" customHeight="1" x14ac:dyDescent="0.3">
      <c r="A8" s="2"/>
      <c r="B8" s="21"/>
      <c r="C8" s="33" t="s">
        <v>4</v>
      </c>
      <c r="D8" s="379" t="s">
        <v>5</v>
      </c>
      <c r="E8" s="379"/>
      <c r="F8" s="379"/>
      <c r="G8" s="379"/>
      <c r="H8" s="379"/>
      <c r="I8" s="379"/>
      <c r="J8" s="379"/>
      <c r="K8" s="3"/>
      <c r="L8" s="3"/>
      <c r="M8" s="2"/>
      <c r="N8" s="206"/>
      <c r="O8" s="206"/>
      <c r="P8" s="206"/>
      <c r="Q8" s="206"/>
      <c r="R8" s="206"/>
      <c r="S8" s="206"/>
      <c r="T8" s="206"/>
      <c r="U8" s="206"/>
      <c r="V8" s="206"/>
      <c r="W8" s="206"/>
      <c r="X8" s="206"/>
      <c r="Y8" s="206"/>
      <c r="Z8" s="206"/>
      <c r="AA8" s="206"/>
      <c r="AB8" s="206"/>
      <c r="AC8" s="206"/>
      <c r="AD8" s="206"/>
      <c r="AE8" s="206"/>
    </row>
    <row r="9" spans="1:31" ht="17.25" customHeight="1" x14ac:dyDescent="0.3">
      <c r="A9" s="2"/>
      <c r="B9" s="21"/>
      <c r="C9" s="33">
        <v>1</v>
      </c>
      <c r="D9" s="380" t="s">
        <v>321</v>
      </c>
      <c r="E9" s="380"/>
      <c r="F9" s="380"/>
      <c r="G9" s="380"/>
      <c r="H9" s="380"/>
      <c r="I9" s="380"/>
      <c r="J9" s="380"/>
      <c r="K9" s="3"/>
      <c r="L9" s="3"/>
      <c r="M9" s="2"/>
      <c r="N9" s="206"/>
      <c r="O9" s="206"/>
      <c r="P9" s="206"/>
      <c r="Q9" s="206"/>
      <c r="R9" s="206"/>
      <c r="S9" s="206"/>
      <c r="T9" s="206"/>
      <c r="U9" s="206"/>
      <c r="V9" s="206"/>
      <c r="W9" s="206"/>
      <c r="X9" s="206"/>
      <c r="Y9" s="206"/>
      <c r="Z9" s="206"/>
      <c r="AA9" s="206"/>
      <c r="AB9" s="206"/>
      <c r="AC9" s="206"/>
      <c r="AD9" s="206"/>
      <c r="AE9" s="206"/>
    </row>
    <row r="10" spans="1:31" ht="17.25" customHeight="1" x14ac:dyDescent="0.3">
      <c r="A10" s="2"/>
      <c r="B10" s="21"/>
      <c r="C10" s="33">
        <v>2</v>
      </c>
      <c r="D10" s="380" t="s">
        <v>322</v>
      </c>
      <c r="E10" s="380"/>
      <c r="F10" s="380"/>
      <c r="G10" s="380"/>
      <c r="H10" s="380"/>
      <c r="I10" s="380"/>
      <c r="J10" s="380"/>
      <c r="K10" s="3"/>
      <c r="L10" s="3"/>
      <c r="M10" s="2"/>
      <c r="N10" s="206"/>
      <c r="O10" s="206"/>
      <c r="P10" s="206"/>
      <c r="Q10" s="206"/>
      <c r="R10" s="206"/>
      <c r="S10" s="206"/>
      <c r="T10" s="206"/>
      <c r="U10" s="206"/>
      <c r="V10" s="206"/>
      <c r="W10" s="206"/>
      <c r="X10" s="206"/>
      <c r="Y10" s="206"/>
      <c r="Z10" s="206"/>
      <c r="AA10" s="206"/>
      <c r="AB10" s="206"/>
      <c r="AC10" s="206"/>
      <c r="AD10" s="206"/>
      <c r="AE10" s="206"/>
    </row>
    <row r="11" spans="1:31" ht="17.25" customHeight="1" x14ac:dyDescent="0.3">
      <c r="A11" s="2"/>
      <c r="B11" s="21"/>
      <c r="C11" s="33">
        <v>3</v>
      </c>
      <c r="D11" s="380" t="s">
        <v>323</v>
      </c>
      <c r="E11" s="380"/>
      <c r="F11" s="380"/>
      <c r="G11" s="380"/>
      <c r="H11" s="380"/>
      <c r="I11" s="380"/>
      <c r="J11" s="380"/>
      <c r="K11" s="3"/>
      <c r="L11" s="3"/>
      <c r="M11" s="2"/>
      <c r="N11" s="206"/>
      <c r="O11" s="206"/>
      <c r="P11" s="206"/>
      <c r="Q11" s="206"/>
      <c r="R11" s="206"/>
      <c r="S11" s="206"/>
      <c r="T11" s="206"/>
      <c r="U11" s="206"/>
      <c r="V11" s="206"/>
      <c r="W11" s="206"/>
      <c r="X11" s="206"/>
      <c r="Y11" s="206"/>
      <c r="Z11" s="206"/>
      <c r="AA11" s="206"/>
      <c r="AB11" s="206"/>
      <c r="AC11" s="206"/>
      <c r="AD11" s="206"/>
      <c r="AE11" s="206"/>
    </row>
    <row r="12" spans="1:31" ht="17.25" customHeight="1" x14ac:dyDescent="0.3">
      <c r="A12" s="2"/>
      <c r="B12" s="21"/>
      <c r="C12" s="33">
        <v>4</v>
      </c>
      <c r="D12" s="380" t="s">
        <v>324</v>
      </c>
      <c r="E12" s="380"/>
      <c r="F12" s="380"/>
      <c r="G12" s="380"/>
      <c r="H12" s="380"/>
      <c r="I12" s="380"/>
      <c r="J12" s="380"/>
      <c r="K12" s="3"/>
      <c r="L12" s="3"/>
      <c r="M12" s="2"/>
      <c r="N12" s="206"/>
      <c r="O12" s="206"/>
      <c r="P12" s="206"/>
      <c r="Q12" s="206"/>
      <c r="R12" s="206"/>
      <c r="S12" s="206"/>
      <c r="T12" s="206"/>
      <c r="U12" s="206"/>
      <c r="V12" s="206"/>
      <c r="W12" s="206"/>
      <c r="X12" s="206"/>
      <c r="Y12" s="206"/>
      <c r="Z12" s="206"/>
      <c r="AA12" s="206"/>
      <c r="AB12" s="206"/>
      <c r="AC12" s="206"/>
      <c r="AD12" s="206"/>
      <c r="AE12" s="206"/>
    </row>
    <row r="13" spans="1:31" ht="17.25" customHeight="1" x14ac:dyDescent="0.3">
      <c r="A13" s="2"/>
      <c r="B13" s="21"/>
      <c r="C13" s="33">
        <v>5</v>
      </c>
      <c r="D13" s="380" t="s">
        <v>325</v>
      </c>
      <c r="E13" s="380"/>
      <c r="F13" s="380"/>
      <c r="G13" s="380"/>
      <c r="H13" s="380"/>
      <c r="I13" s="380"/>
      <c r="J13" s="380"/>
      <c r="K13" s="3"/>
      <c r="L13" s="3"/>
      <c r="M13" s="2"/>
      <c r="N13" s="206"/>
      <c r="O13" s="206"/>
      <c r="P13" s="206"/>
      <c r="Q13" s="206"/>
      <c r="R13" s="206"/>
      <c r="S13" s="206"/>
      <c r="T13" s="206"/>
      <c r="U13" s="206"/>
      <c r="V13" s="206"/>
      <c r="W13" s="206"/>
      <c r="X13" s="206"/>
      <c r="Y13" s="206"/>
      <c r="Z13" s="206"/>
      <c r="AA13" s="206"/>
      <c r="AB13" s="206"/>
      <c r="AC13" s="206"/>
      <c r="AD13" s="206"/>
      <c r="AE13" s="206"/>
    </row>
    <row r="14" spans="1:31" ht="17.25" customHeight="1" x14ac:dyDescent="0.3">
      <c r="A14" s="2"/>
      <c r="B14" s="21"/>
      <c r="C14" s="33">
        <v>6</v>
      </c>
      <c r="D14" s="380" t="s">
        <v>326</v>
      </c>
      <c r="E14" s="380"/>
      <c r="F14" s="380"/>
      <c r="G14" s="380"/>
      <c r="H14" s="380"/>
      <c r="I14" s="380"/>
      <c r="J14" s="380"/>
      <c r="K14" s="3"/>
      <c r="L14" s="3"/>
      <c r="M14" s="2"/>
      <c r="N14" s="206"/>
      <c r="O14" s="206"/>
      <c r="P14" s="206"/>
      <c r="Q14" s="206"/>
      <c r="R14" s="206"/>
      <c r="S14" s="206"/>
      <c r="T14" s="206"/>
      <c r="U14" s="206"/>
      <c r="V14" s="206"/>
      <c r="W14" s="206"/>
      <c r="X14" s="206"/>
      <c r="Y14" s="206"/>
      <c r="Z14" s="206"/>
      <c r="AA14" s="206"/>
      <c r="AB14" s="206"/>
      <c r="AC14" s="206"/>
      <c r="AD14" s="206"/>
      <c r="AE14" s="206"/>
    </row>
    <row r="15" spans="1:31" ht="17.25" customHeight="1" x14ac:dyDescent="0.3">
      <c r="A15" s="2"/>
      <c r="B15" s="21"/>
      <c r="C15" s="33">
        <v>7</v>
      </c>
      <c r="D15" s="376" t="s">
        <v>333</v>
      </c>
      <c r="E15" s="377"/>
      <c r="F15" s="377"/>
      <c r="G15" s="377"/>
      <c r="H15" s="377"/>
      <c r="I15" s="377"/>
      <c r="J15" s="378"/>
      <c r="K15" s="3"/>
      <c r="L15" s="3"/>
      <c r="M15" s="2"/>
      <c r="N15" s="206"/>
      <c r="O15" s="206"/>
      <c r="P15" s="206"/>
      <c r="Q15" s="206"/>
      <c r="R15" s="206"/>
      <c r="S15" s="206"/>
      <c r="T15" s="206"/>
      <c r="U15" s="206"/>
      <c r="V15" s="206"/>
      <c r="W15" s="206"/>
      <c r="X15" s="206"/>
      <c r="Y15" s="206"/>
      <c r="Z15" s="206"/>
      <c r="AA15" s="206"/>
      <c r="AB15" s="206"/>
      <c r="AC15" s="206"/>
      <c r="AD15" s="206"/>
      <c r="AE15" s="206"/>
    </row>
    <row r="16" spans="1:31" ht="17.25" customHeight="1" x14ac:dyDescent="0.3">
      <c r="A16" s="2"/>
      <c r="B16" s="21"/>
      <c r="C16" s="33">
        <v>8</v>
      </c>
      <c r="D16" s="376" t="s">
        <v>327</v>
      </c>
      <c r="E16" s="377"/>
      <c r="F16" s="377"/>
      <c r="G16" s="377"/>
      <c r="H16" s="377"/>
      <c r="I16" s="377"/>
      <c r="J16" s="378"/>
      <c r="K16" s="3"/>
      <c r="L16" s="3"/>
      <c r="M16" s="2"/>
      <c r="N16" s="206"/>
      <c r="O16" s="206"/>
      <c r="P16" s="206"/>
      <c r="Q16" s="206"/>
      <c r="R16" s="206"/>
      <c r="S16" s="206"/>
      <c r="T16" s="206"/>
      <c r="U16" s="206"/>
      <c r="V16" s="206"/>
      <c r="W16" s="206"/>
      <c r="X16" s="206"/>
      <c r="Y16" s="206"/>
      <c r="Z16" s="206"/>
      <c r="AA16" s="206"/>
      <c r="AB16" s="206"/>
      <c r="AC16" s="206"/>
      <c r="AD16" s="206"/>
      <c r="AE16" s="206"/>
    </row>
    <row r="17" spans="1:31" ht="17.25" customHeight="1" x14ac:dyDescent="0.3">
      <c r="A17" s="2"/>
      <c r="B17" s="21"/>
      <c r="C17" s="33">
        <v>9</v>
      </c>
      <c r="D17" s="376" t="s">
        <v>328</v>
      </c>
      <c r="E17" s="377"/>
      <c r="F17" s="377"/>
      <c r="G17" s="377"/>
      <c r="H17" s="377"/>
      <c r="I17" s="377"/>
      <c r="J17" s="378"/>
      <c r="K17" s="3"/>
      <c r="L17" s="3"/>
      <c r="M17" s="2"/>
      <c r="N17" s="206"/>
      <c r="O17" s="206"/>
      <c r="P17" s="206"/>
      <c r="Q17" s="206"/>
      <c r="R17" s="206"/>
      <c r="S17" s="206"/>
      <c r="T17" s="206"/>
      <c r="U17" s="206"/>
      <c r="V17" s="206"/>
      <c r="W17" s="206"/>
      <c r="X17" s="206"/>
      <c r="Y17" s="206"/>
      <c r="Z17" s="206"/>
      <c r="AA17" s="206"/>
      <c r="AB17" s="206"/>
      <c r="AC17" s="206"/>
      <c r="AD17" s="206"/>
      <c r="AE17" s="206"/>
    </row>
    <row r="18" spans="1:31" ht="17.25" customHeight="1" x14ac:dyDescent="0.3">
      <c r="A18" s="2"/>
      <c r="B18" s="21"/>
      <c r="C18" s="33">
        <v>10</v>
      </c>
      <c r="D18" s="376" t="s">
        <v>329</v>
      </c>
      <c r="E18" s="377"/>
      <c r="F18" s="377"/>
      <c r="G18" s="377"/>
      <c r="H18" s="377"/>
      <c r="I18" s="377"/>
      <c r="J18" s="378"/>
      <c r="K18" s="3"/>
      <c r="L18" s="3"/>
      <c r="M18" s="2"/>
      <c r="N18" s="206"/>
      <c r="O18" s="206"/>
      <c r="P18" s="206"/>
      <c r="Q18" s="206"/>
      <c r="R18" s="206"/>
      <c r="S18" s="206"/>
      <c r="T18" s="206"/>
      <c r="U18" s="206"/>
      <c r="V18" s="206"/>
      <c r="W18" s="206"/>
      <c r="X18" s="206"/>
      <c r="Y18" s="206"/>
      <c r="Z18" s="206"/>
      <c r="AA18" s="206"/>
      <c r="AB18" s="206"/>
      <c r="AC18" s="206"/>
      <c r="AD18" s="206"/>
      <c r="AE18" s="206"/>
    </row>
    <row r="19" spans="1:31" ht="17.25" customHeight="1" x14ac:dyDescent="0.3">
      <c r="A19" s="2"/>
      <c r="B19" s="21"/>
      <c r="C19" s="33">
        <v>11</v>
      </c>
      <c r="D19" s="376" t="s">
        <v>330</v>
      </c>
      <c r="E19" s="377"/>
      <c r="F19" s="377"/>
      <c r="G19" s="377"/>
      <c r="H19" s="377"/>
      <c r="I19" s="377"/>
      <c r="J19" s="378"/>
      <c r="K19" s="3"/>
      <c r="L19" s="3"/>
      <c r="M19" s="2"/>
      <c r="N19" s="206"/>
      <c r="O19" s="206"/>
      <c r="P19" s="206"/>
      <c r="Q19" s="206"/>
      <c r="R19" s="206"/>
      <c r="S19" s="206"/>
      <c r="T19" s="206"/>
      <c r="U19" s="206"/>
      <c r="V19" s="206"/>
      <c r="W19" s="206"/>
      <c r="X19" s="206"/>
      <c r="Y19" s="206"/>
      <c r="Z19" s="206"/>
      <c r="AA19" s="206"/>
      <c r="AB19" s="206"/>
      <c r="AC19" s="206"/>
      <c r="AD19" s="206"/>
      <c r="AE19" s="206"/>
    </row>
    <row r="20" spans="1:31" ht="17.25" customHeight="1" x14ac:dyDescent="0.3">
      <c r="A20" s="2"/>
      <c r="B20" s="21"/>
      <c r="C20" s="33">
        <v>12</v>
      </c>
      <c r="D20" s="376" t="s">
        <v>331</v>
      </c>
      <c r="E20" s="377"/>
      <c r="F20" s="377"/>
      <c r="G20" s="377"/>
      <c r="H20" s="377"/>
      <c r="I20" s="377"/>
      <c r="J20" s="378"/>
      <c r="K20" s="3"/>
      <c r="L20" s="3"/>
      <c r="M20" s="2"/>
      <c r="N20" s="206"/>
      <c r="O20" s="206"/>
      <c r="P20" s="206"/>
      <c r="Q20" s="206"/>
      <c r="R20" s="206"/>
      <c r="S20" s="206"/>
      <c r="T20" s="206"/>
      <c r="U20" s="206"/>
      <c r="V20" s="206"/>
      <c r="W20" s="206"/>
      <c r="X20" s="206"/>
      <c r="Y20" s="206"/>
      <c r="Z20" s="206"/>
      <c r="AA20" s="206"/>
      <c r="AB20" s="206"/>
      <c r="AC20" s="206"/>
      <c r="AD20" s="206"/>
      <c r="AE20" s="206"/>
    </row>
    <row r="21" spans="1:31" ht="17.25" customHeight="1" x14ac:dyDescent="0.3">
      <c r="A21" s="2"/>
      <c r="B21" s="21"/>
      <c r="C21" s="34">
        <v>13</v>
      </c>
      <c r="D21" s="380" t="s">
        <v>335</v>
      </c>
      <c r="E21" s="380"/>
      <c r="F21" s="380"/>
      <c r="G21" s="380"/>
      <c r="H21" s="380"/>
      <c r="I21" s="380"/>
      <c r="J21" s="380"/>
      <c r="K21" s="3"/>
      <c r="L21" s="3"/>
      <c r="M21" s="2"/>
      <c r="N21" s="206"/>
      <c r="O21" s="206"/>
      <c r="P21" s="206"/>
      <c r="Q21" s="206"/>
      <c r="R21" s="206"/>
      <c r="S21" s="206"/>
      <c r="T21" s="206"/>
      <c r="U21" s="206"/>
      <c r="V21" s="206"/>
      <c r="W21" s="206"/>
      <c r="X21" s="206"/>
      <c r="Y21" s="206"/>
      <c r="Z21" s="206"/>
      <c r="AA21" s="206"/>
      <c r="AB21" s="206"/>
      <c r="AC21" s="206"/>
      <c r="AD21" s="206"/>
      <c r="AE21" s="206"/>
    </row>
    <row r="22" spans="1:31" x14ac:dyDescent="0.3">
      <c r="A22" s="2"/>
      <c r="B22" s="3"/>
      <c r="C22" s="33">
        <v>14</v>
      </c>
      <c r="D22" s="380" t="s">
        <v>332</v>
      </c>
      <c r="E22" s="380"/>
      <c r="F22" s="380"/>
      <c r="G22" s="380"/>
      <c r="H22" s="380"/>
      <c r="I22" s="380"/>
      <c r="J22" s="380"/>
      <c r="K22" s="3"/>
      <c r="L22" s="3"/>
      <c r="M22" s="2"/>
      <c r="N22" s="206"/>
      <c r="O22" s="206"/>
      <c r="P22" s="206"/>
      <c r="Q22" s="206"/>
      <c r="R22" s="206"/>
      <c r="S22" s="206"/>
      <c r="T22" s="206"/>
      <c r="U22" s="206"/>
      <c r="V22" s="206"/>
      <c r="W22" s="206"/>
      <c r="X22" s="206"/>
      <c r="Y22" s="206"/>
      <c r="Z22" s="206"/>
      <c r="AA22" s="206"/>
      <c r="AB22" s="206"/>
      <c r="AC22" s="206"/>
      <c r="AD22" s="206"/>
      <c r="AE22" s="206"/>
    </row>
    <row r="23" spans="1:31" x14ac:dyDescent="0.3">
      <c r="A23" s="2"/>
      <c r="B23" s="3"/>
      <c r="C23" s="34">
        <v>15</v>
      </c>
      <c r="D23" s="380" t="s">
        <v>334</v>
      </c>
      <c r="E23" s="380"/>
      <c r="F23" s="380"/>
      <c r="G23" s="380"/>
      <c r="H23" s="380"/>
      <c r="I23" s="380"/>
      <c r="J23" s="380"/>
      <c r="K23" s="3"/>
      <c r="L23" s="3"/>
      <c r="M23" s="2"/>
      <c r="N23" s="206"/>
      <c r="O23" s="206"/>
      <c r="P23" s="206"/>
      <c r="Q23" s="206"/>
      <c r="R23" s="206"/>
      <c r="S23" s="206"/>
      <c r="T23" s="206"/>
      <c r="U23" s="206"/>
      <c r="V23" s="206"/>
      <c r="W23" s="206"/>
      <c r="X23" s="206"/>
      <c r="Y23" s="206"/>
      <c r="Z23" s="206"/>
      <c r="AA23" s="206"/>
      <c r="AB23" s="206"/>
      <c r="AC23" s="206"/>
      <c r="AD23" s="206"/>
      <c r="AE23" s="206"/>
    </row>
    <row r="24" spans="1:31" x14ac:dyDescent="0.3">
      <c r="A24" s="2"/>
      <c r="B24" s="2"/>
      <c r="C24" s="2"/>
      <c r="D24" s="2"/>
      <c r="E24" s="2"/>
      <c r="F24" s="2"/>
      <c r="G24" s="2"/>
      <c r="H24" s="2"/>
      <c r="I24" s="2"/>
      <c r="J24" s="2"/>
      <c r="K24" s="2"/>
      <c r="L24" s="2"/>
      <c r="M24" s="2"/>
      <c r="N24" s="206"/>
      <c r="O24" s="206"/>
      <c r="P24" s="206"/>
      <c r="Q24" s="206"/>
      <c r="R24" s="206"/>
      <c r="S24" s="206"/>
      <c r="T24" s="206"/>
      <c r="U24" s="206"/>
      <c r="V24" s="206"/>
      <c r="W24" s="206"/>
      <c r="X24" s="206"/>
      <c r="Y24" s="206"/>
      <c r="Z24" s="206"/>
      <c r="AA24" s="206"/>
      <c r="AB24" s="206"/>
      <c r="AC24" s="206"/>
      <c r="AD24" s="206"/>
      <c r="AE24" s="206"/>
    </row>
    <row r="25" spans="1:31" x14ac:dyDescent="0.3">
      <c r="A25" s="9"/>
      <c r="B25" s="9"/>
      <c r="C25" s="9"/>
      <c r="D25" s="9"/>
      <c r="E25" s="9"/>
      <c r="F25" s="9"/>
      <c r="G25" s="9"/>
      <c r="H25" s="9"/>
      <c r="I25" s="9"/>
      <c r="J25" s="9"/>
      <c r="K25" s="9"/>
      <c r="L25" s="9"/>
      <c r="M25" s="9"/>
      <c r="N25" s="206"/>
      <c r="O25" s="206"/>
      <c r="P25" s="206"/>
      <c r="Q25" s="206"/>
      <c r="R25" s="206"/>
      <c r="S25" s="206"/>
      <c r="T25" s="206"/>
      <c r="U25" s="206"/>
      <c r="V25" s="206"/>
      <c r="W25" s="206"/>
      <c r="X25" s="206"/>
      <c r="Y25" s="206"/>
      <c r="Z25" s="206"/>
      <c r="AA25" s="206"/>
      <c r="AB25" s="206"/>
      <c r="AC25" s="206"/>
      <c r="AD25" s="206"/>
      <c r="AE25" s="206"/>
    </row>
    <row r="26" spans="1:31" x14ac:dyDescent="0.3">
      <c r="A26" s="9"/>
      <c r="B26" s="9"/>
      <c r="C26" s="9"/>
      <c r="D26" s="9"/>
      <c r="E26" s="9"/>
      <c r="F26" s="9"/>
      <c r="G26" s="9"/>
      <c r="H26" s="9"/>
      <c r="I26" s="9"/>
      <c r="J26" s="9"/>
      <c r="K26" s="9"/>
      <c r="L26" s="9"/>
      <c r="M26" s="9"/>
      <c r="N26" s="206"/>
      <c r="O26" s="206"/>
      <c r="P26" s="206"/>
      <c r="Q26" s="206"/>
      <c r="R26" s="206"/>
      <c r="S26" s="206"/>
      <c r="T26" s="206"/>
      <c r="U26" s="206"/>
      <c r="V26" s="206"/>
      <c r="W26" s="206"/>
      <c r="X26" s="206"/>
      <c r="Y26" s="206"/>
      <c r="Z26" s="206"/>
      <c r="AA26" s="206"/>
      <c r="AB26" s="206"/>
      <c r="AC26" s="206"/>
      <c r="AD26" s="206"/>
      <c r="AE26" s="206"/>
    </row>
    <row r="27" spans="1:31" x14ac:dyDescent="0.3">
      <c r="A27" s="9"/>
      <c r="B27" s="9"/>
      <c r="C27" s="9"/>
      <c r="D27" s="9"/>
      <c r="E27" s="9"/>
      <c r="F27" s="9"/>
      <c r="G27" s="9"/>
      <c r="H27" s="9"/>
      <c r="I27" s="9"/>
      <c r="J27" s="9"/>
      <c r="K27" s="9"/>
      <c r="L27" s="9"/>
      <c r="M27" s="9"/>
      <c r="N27" s="206"/>
      <c r="O27" s="206"/>
      <c r="P27" s="206"/>
      <c r="Q27" s="206"/>
      <c r="R27" s="206"/>
      <c r="S27" s="206"/>
      <c r="T27" s="206"/>
      <c r="U27" s="206"/>
      <c r="V27" s="206"/>
      <c r="W27" s="206"/>
      <c r="X27" s="206"/>
      <c r="Y27" s="206"/>
      <c r="Z27" s="206"/>
      <c r="AA27" s="206"/>
      <c r="AB27" s="206"/>
      <c r="AC27" s="206"/>
      <c r="AD27" s="206"/>
      <c r="AE27" s="206"/>
    </row>
    <row r="28" spans="1:31" x14ac:dyDescent="0.3">
      <c r="A28" s="9"/>
      <c r="B28" s="9"/>
      <c r="C28" s="9"/>
      <c r="D28" s="9"/>
      <c r="E28" s="9"/>
      <c r="F28" s="9"/>
      <c r="G28" s="9"/>
      <c r="H28" s="9"/>
      <c r="I28" s="9"/>
      <c r="J28" s="9"/>
      <c r="K28" s="9"/>
      <c r="L28" s="9"/>
      <c r="M28" s="9"/>
      <c r="N28" s="206"/>
      <c r="O28" s="206"/>
      <c r="P28" s="206"/>
      <c r="Q28" s="206"/>
      <c r="R28" s="206"/>
      <c r="S28" s="206"/>
      <c r="T28" s="206"/>
      <c r="U28" s="206"/>
      <c r="V28" s="206"/>
      <c r="W28" s="206"/>
      <c r="X28" s="206"/>
      <c r="Y28" s="206"/>
      <c r="Z28" s="206"/>
      <c r="AA28" s="206"/>
      <c r="AB28" s="206"/>
      <c r="AC28" s="206"/>
      <c r="AD28" s="206"/>
      <c r="AE28" s="206"/>
    </row>
    <row r="29" spans="1:31" x14ac:dyDescent="0.3">
      <c r="A29" s="9"/>
      <c r="B29" s="9"/>
      <c r="C29" s="9"/>
      <c r="D29" s="9"/>
      <c r="E29" s="9"/>
      <c r="F29" s="9"/>
      <c r="G29" s="9"/>
      <c r="H29" s="9"/>
      <c r="I29" s="9"/>
      <c r="J29" s="9"/>
      <c r="K29" s="9"/>
      <c r="L29" s="9"/>
      <c r="M29" s="9"/>
      <c r="N29" s="206"/>
      <c r="O29" s="206"/>
      <c r="P29" s="206"/>
      <c r="Q29" s="206"/>
      <c r="R29" s="206"/>
      <c r="S29" s="206"/>
      <c r="T29" s="206"/>
      <c r="U29" s="206"/>
      <c r="V29" s="206"/>
      <c r="W29" s="206"/>
      <c r="X29" s="206"/>
      <c r="Y29" s="206"/>
      <c r="Z29" s="206"/>
      <c r="AA29" s="206"/>
      <c r="AB29" s="206"/>
      <c r="AC29" s="206"/>
      <c r="AD29" s="206"/>
      <c r="AE29" s="206"/>
    </row>
    <row r="30" spans="1:31" x14ac:dyDescent="0.3">
      <c r="A30" s="9"/>
      <c r="B30" s="9"/>
      <c r="C30" s="9"/>
      <c r="D30" s="9"/>
      <c r="E30" s="9"/>
      <c r="F30" s="9"/>
      <c r="G30" s="9"/>
      <c r="H30" s="9"/>
      <c r="I30" s="9"/>
      <c r="J30" s="9"/>
      <c r="K30" s="9"/>
      <c r="L30" s="9"/>
      <c r="M30" s="9"/>
      <c r="N30" s="206"/>
      <c r="O30" s="206"/>
      <c r="P30" s="206"/>
      <c r="Q30" s="206"/>
      <c r="R30" s="206"/>
      <c r="S30" s="206"/>
      <c r="T30" s="206"/>
      <c r="U30" s="206"/>
      <c r="V30" s="206"/>
      <c r="W30" s="206"/>
      <c r="X30" s="206"/>
      <c r="Y30" s="206"/>
      <c r="Z30" s="206"/>
      <c r="AA30" s="206"/>
      <c r="AB30" s="206"/>
      <c r="AC30" s="206"/>
      <c r="AD30" s="206"/>
      <c r="AE30" s="206"/>
    </row>
    <row r="31" spans="1:31" x14ac:dyDescent="0.3">
      <c r="A31" s="9"/>
      <c r="B31" s="9"/>
      <c r="C31" s="9"/>
      <c r="D31" s="9"/>
      <c r="E31" s="9"/>
      <c r="F31" s="9"/>
      <c r="G31" s="9"/>
      <c r="H31" s="9"/>
      <c r="I31" s="9"/>
      <c r="J31" s="9"/>
      <c r="K31" s="9"/>
      <c r="L31" s="9"/>
      <c r="M31" s="9"/>
      <c r="N31" s="206"/>
      <c r="O31" s="206"/>
      <c r="P31" s="206"/>
      <c r="Q31" s="206"/>
      <c r="R31" s="206"/>
      <c r="S31" s="206"/>
      <c r="T31" s="206"/>
      <c r="U31" s="206"/>
      <c r="V31" s="206"/>
      <c r="W31" s="206"/>
      <c r="X31" s="206"/>
      <c r="Y31" s="206"/>
      <c r="Z31" s="206"/>
      <c r="AA31" s="206"/>
      <c r="AB31" s="206"/>
      <c r="AC31" s="206"/>
      <c r="AD31" s="206"/>
      <c r="AE31" s="206"/>
    </row>
    <row r="32" spans="1:31" x14ac:dyDescent="0.3">
      <c r="A32" s="9"/>
      <c r="B32" s="9"/>
      <c r="C32" s="9"/>
      <c r="D32" s="9"/>
      <c r="E32" s="9"/>
      <c r="F32" s="9"/>
      <c r="G32" s="9"/>
      <c r="H32" s="9"/>
      <c r="I32" s="9"/>
      <c r="J32" s="9"/>
      <c r="K32" s="9"/>
      <c r="L32" s="9"/>
      <c r="M32" s="9"/>
      <c r="N32" s="206"/>
      <c r="O32" s="206"/>
      <c r="P32" s="206"/>
      <c r="Q32" s="206"/>
      <c r="R32" s="206"/>
      <c r="S32" s="206"/>
      <c r="T32" s="206"/>
      <c r="U32" s="206"/>
      <c r="V32" s="206"/>
      <c r="W32" s="206"/>
      <c r="X32" s="206"/>
      <c r="Y32" s="206"/>
      <c r="Z32" s="206"/>
      <c r="AA32" s="206"/>
      <c r="AB32" s="206"/>
      <c r="AC32" s="206"/>
      <c r="AD32" s="206"/>
      <c r="AE32" s="206"/>
    </row>
    <row r="33" spans="1:31" x14ac:dyDescent="0.3">
      <c r="A33" s="9"/>
      <c r="B33" s="9"/>
      <c r="C33" s="9"/>
      <c r="D33" s="9"/>
      <c r="E33" s="9"/>
      <c r="F33" s="9"/>
      <c r="G33" s="9"/>
      <c r="H33" s="9"/>
      <c r="I33" s="9"/>
      <c r="J33" s="9"/>
      <c r="K33" s="9"/>
      <c r="L33" s="9"/>
      <c r="M33" s="9"/>
      <c r="N33" s="206"/>
      <c r="O33" s="206"/>
      <c r="P33" s="206"/>
      <c r="Q33" s="206"/>
      <c r="R33" s="206"/>
      <c r="S33" s="206"/>
      <c r="T33" s="206"/>
      <c r="U33" s="206"/>
      <c r="V33" s="206"/>
      <c r="W33" s="206"/>
      <c r="X33" s="206"/>
      <c r="Y33" s="206"/>
      <c r="Z33" s="206"/>
      <c r="AA33" s="206"/>
      <c r="AB33" s="206"/>
      <c r="AC33" s="206"/>
      <c r="AD33" s="206"/>
      <c r="AE33" s="206"/>
    </row>
    <row r="34" spans="1:31" x14ac:dyDescent="0.3">
      <c r="A34" s="9"/>
      <c r="B34" s="9"/>
      <c r="C34" s="9"/>
      <c r="D34" s="9"/>
      <c r="E34" s="9"/>
      <c r="F34" s="9"/>
      <c r="G34" s="9"/>
      <c r="H34" s="9"/>
      <c r="I34" s="9"/>
      <c r="J34" s="9"/>
      <c r="K34" s="9"/>
      <c r="L34" s="9"/>
      <c r="M34" s="9"/>
      <c r="N34" s="206"/>
      <c r="O34" s="206"/>
      <c r="P34" s="206"/>
      <c r="Q34" s="206"/>
      <c r="R34" s="206"/>
      <c r="S34" s="206"/>
      <c r="T34" s="206"/>
      <c r="U34" s="206"/>
      <c r="V34" s="206"/>
      <c r="W34" s="206"/>
      <c r="X34" s="206"/>
      <c r="Y34" s="206"/>
      <c r="Z34" s="206"/>
      <c r="AA34" s="206"/>
      <c r="AB34" s="206"/>
      <c r="AC34" s="206"/>
      <c r="AD34" s="206"/>
      <c r="AE34" s="206"/>
    </row>
    <row r="35" spans="1:31" x14ac:dyDescent="0.3">
      <c r="A35" s="9"/>
      <c r="B35" s="9"/>
      <c r="C35" s="9"/>
      <c r="D35" s="9"/>
      <c r="E35" s="9"/>
      <c r="F35" s="9"/>
      <c r="G35" s="9"/>
      <c r="H35" s="9"/>
      <c r="I35" s="9"/>
      <c r="J35" s="9"/>
      <c r="K35" s="9"/>
      <c r="L35" s="9"/>
      <c r="M35" s="9"/>
      <c r="N35" s="206"/>
      <c r="O35" s="206"/>
      <c r="P35" s="206"/>
      <c r="Q35" s="206"/>
      <c r="R35" s="206"/>
      <c r="S35" s="206"/>
      <c r="T35" s="206"/>
      <c r="U35" s="206"/>
      <c r="V35" s="206"/>
      <c r="W35" s="206"/>
      <c r="X35" s="206"/>
      <c r="Y35" s="206"/>
      <c r="Z35" s="206"/>
      <c r="AA35" s="206"/>
      <c r="AB35" s="206"/>
      <c r="AC35" s="206"/>
      <c r="AD35" s="206"/>
      <c r="AE35" s="206"/>
    </row>
    <row r="36" spans="1:31" x14ac:dyDescent="0.3">
      <c r="A36" s="9"/>
      <c r="B36" s="9"/>
      <c r="C36" s="9"/>
      <c r="D36" s="9"/>
      <c r="E36" s="9"/>
      <c r="F36" s="9"/>
      <c r="G36" s="9"/>
      <c r="H36" s="9"/>
      <c r="I36" s="9"/>
      <c r="J36" s="9"/>
      <c r="K36" s="9"/>
      <c r="L36" s="9"/>
      <c r="M36" s="9"/>
      <c r="N36" s="206"/>
      <c r="O36" s="206"/>
      <c r="P36" s="206"/>
      <c r="Q36" s="206"/>
      <c r="R36" s="206"/>
      <c r="S36" s="206"/>
      <c r="T36" s="206"/>
      <c r="U36" s="206"/>
      <c r="V36" s="206"/>
      <c r="W36" s="206"/>
      <c r="X36" s="206"/>
      <c r="Y36" s="206"/>
      <c r="Z36" s="206"/>
      <c r="AA36" s="206"/>
      <c r="AB36" s="206"/>
      <c r="AC36" s="206"/>
      <c r="AD36" s="206"/>
      <c r="AE36" s="206"/>
    </row>
    <row r="37" spans="1:31" x14ac:dyDescent="0.3">
      <c r="A37" s="9"/>
      <c r="B37" s="9"/>
      <c r="C37" s="9"/>
      <c r="D37" s="9"/>
      <c r="E37" s="9"/>
      <c r="F37" s="9"/>
      <c r="G37" s="9"/>
      <c r="H37" s="9"/>
      <c r="I37" s="9"/>
      <c r="J37" s="9"/>
      <c r="K37" s="9"/>
      <c r="L37" s="9"/>
      <c r="M37" s="9"/>
      <c r="N37" s="206"/>
      <c r="O37" s="206"/>
      <c r="P37" s="206"/>
      <c r="Q37" s="206"/>
      <c r="R37" s="206"/>
      <c r="S37" s="206"/>
      <c r="T37" s="206"/>
      <c r="U37" s="206"/>
      <c r="V37" s="206"/>
      <c r="W37" s="206"/>
      <c r="X37" s="206"/>
      <c r="Y37" s="206"/>
      <c r="Z37" s="206"/>
      <c r="AA37" s="206"/>
      <c r="AB37" s="206"/>
      <c r="AC37" s="206"/>
      <c r="AD37" s="206"/>
      <c r="AE37" s="206"/>
    </row>
    <row r="38" spans="1:31" x14ac:dyDescent="0.3">
      <c r="A38" s="9"/>
      <c r="B38" s="9"/>
      <c r="C38" s="9"/>
      <c r="D38" s="9"/>
      <c r="E38" s="9"/>
      <c r="F38" s="9"/>
      <c r="G38" s="9"/>
      <c r="H38" s="9"/>
      <c r="I38" s="9"/>
      <c r="J38" s="9"/>
      <c r="K38" s="9"/>
      <c r="L38" s="9"/>
      <c r="M38" s="9"/>
      <c r="N38" s="206"/>
      <c r="O38" s="206"/>
      <c r="P38" s="206"/>
      <c r="Q38" s="206"/>
      <c r="R38" s="206"/>
      <c r="S38" s="206"/>
      <c r="T38" s="206"/>
      <c r="U38" s="206"/>
      <c r="V38" s="206"/>
      <c r="W38" s="206"/>
      <c r="X38" s="206"/>
      <c r="Y38" s="206"/>
      <c r="Z38" s="206"/>
      <c r="AA38" s="206"/>
      <c r="AB38" s="206"/>
      <c r="AC38" s="206"/>
      <c r="AD38" s="206"/>
      <c r="AE38" s="206"/>
    </row>
    <row r="39" spans="1:31" x14ac:dyDescent="0.3">
      <c r="A39" s="9"/>
      <c r="B39" s="9"/>
      <c r="C39" s="9"/>
      <c r="D39" s="9"/>
      <c r="E39" s="9"/>
      <c r="F39" s="9"/>
      <c r="G39" s="9"/>
      <c r="H39" s="9"/>
      <c r="I39" s="9"/>
      <c r="J39" s="9"/>
      <c r="K39" s="9"/>
      <c r="L39" s="9"/>
      <c r="M39" s="9"/>
      <c r="N39" s="206"/>
      <c r="O39" s="206"/>
      <c r="P39" s="206"/>
      <c r="Q39" s="206"/>
      <c r="R39" s="206"/>
      <c r="S39" s="206"/>
      <c r="T39" s="206"/>
      <c r="U39" s="206"/>
      <c r="V39" s="206"/>
      <c r="W39" s="206"/>
      <c r="X39" s="206"/>
      <c r="Y39" s="206"/>
      <c r="Z39" s="206"/>
      <c r="AA39" s="206"/>
      <c r="AB39" s="206"/>
      <c r="AC39" s="206"/>
      <c r="AD39" s="206"/>
      <c r="AE39" s="206"/>
    </row>
    <row r="40" spans="1:31" x14ac:dyDescent="0.3">
      <c r="A40" s="9"/>
      <c r="B40" s="9"/>
      <c r="C40" s="9"/>
      <c r="D40" s="9"/>
      <c r="E40" s="9"/>
      <c r="F40" s="9"/>
      <c r="G40" s="9"/>
      <c r="H40" s="9"/>
      <c r="I40" s="9"/>
      <c r="J40" s="9"/>
      <c r="K40" s="9"/>
      <c r="L40" s="9"/>
      <c r="M40" s="9"/>
      <c r="N40" s="206"/>
      <c r="O40" s="206"/>
      <c r="P40" s="206"/>
      <c r="Q40" s="206"/>
      <c r="R40" s="206"/>
      <c r="S40" s="206"/>
      <c r="T40" s="206"/>
      <c r="U40" s="206"/>
      <c r="V40" s="206"/>
      <c r="W40" s="206"/>
      <c r="X40" s="206"/>
      <c r="Y40" s="206"/>
      <c r="Z40" s="206"/>
      <c r="AA40" s="206"/>
      <c r="AB40" s="206"/>
      <c r="AC40" s="206"/>
      <c r="AD40" s="206"/>
      <c r="AE40" s="206"/>
    </row>
    <row r="41" spans="1:31" x14ac:dyDescent="0.3">
      <c r="A41" s="9"/>
      <c r="B41" s="9"/>
      <c r="C41" s="9"/>
      <c r="D41" s="9"/>
      <c r="E41" s="9"/>
      <c r="F41" s="9"/>
      <c r="G41" s="9"/>
      <c r="H41" s="9"/>
      <c r="I41" s="9"/>
      <c r="J41" s="9"/>
      <c r="K41" s="9"/>
      <c r="L41" s="9"/>
      <c r="M41" s="9"/>
      <c r="N41" s="206"/>
      <c r="O41" s="206"/>
      <c r="P41" s="206"/>
      <c r="Q41" s="206"/>
      <c r="R41" s="206"/>
      <c r="S41" s="206"/>
      <c r="T41" s="206"/>
      <c r="U41" s="206"/>
      <c r="V41" s="206"/>
      <c r="W41" s="206"/>
      <c r="X41" s="206"/>
      <c r="Y41" s="206"/>
      <c r="Z41" s="206"/>
      <c r="AA41" s="206"/>
      <c r="AB41" s="206"/>
      <c r="AC41" s="206"/>
      <c r="AD41" s="206"/>
      <c r="AE41" s="206"/>
    </row>
    <row r="42" spans="1:31" x14ac:dyDescent="0.3">
      <c r="A42" s="9"/>
      <c r="B42" s="9"/>
      <c r="C42" s="9"/>
      <c r="D42" s="9"/>
      <c r="E42" s="9"/>
      <c r="F42" s="9"/>
      <c r="G42" s="9"/>
      <c r="H42" s="9"/>
      <c r="I42" s="9"/>
      <c r="J42" s="9"/>
      <c r="K42" s="9"/>
      <c r="L42" s="9"/>
      <c r="M42" s="9"/>
      <c r="N42" s="206"/>
      <c r="O42" s="206"/>
      <c r="P42" s="206"/>
      <c r="Q42" s="206"/>
      <c r="R42" s="206"/>
      <c r="S42" s="206"/>
      <c r="T42" s="206"/>
      <c r="U42" s="206"/>
      <c r="V42" s="206"/>
      <c r="W42" s="206"/>
      <c r="X42" s="206"/>
      <c r="Y42" s="206"/>
      <c r="Z42" s="206"/>
      <c r="AA42" s="206"/>
      <c r="AB42" s="206"/>
      <c r="AC42" s="206"/>
      <c r="AD42" s="206"/>
      <c r="AE42" s="206"/>
    </row>
    <row r="43" spans="1:31" x14ac:dyDescent="0.3">
      <c r="A43" s="9"/>
      <c r="B43" s="9"/>
      <c r="C43" s="9"/>
      <c r="D43" s="9"/>
      <c r="E43" s="9"/>
      <c r="F43" s="9"/>
      <c r="G43" s="9"/>
      <c r="H43" s="9"/>
      <c r="I43" s="9"/>
      <c r="J43" s="9"/>
      <c r="K43" s="9"/>
      <c r="L43" s="9"/>
      <c r="M43" s="9"/>
      <c r="N43" s="206"/>
      <c r="O43" s="206"/>
      <c r="P43" s="206"/>
      <c r="Q43" s="206"/>
      <c r="R43" s="206"/>
      <c r="S43" s="206"/>
      <c r="T43" s="206"/>
      <c r="U43" s="206"/>
      <c r="V43" s="206"/>
      <c r="W43" s="206"/>
      <c r="X43" s="206"/>
      <c r="Y43" s="206"/>
      <c r="Z43" s="206"/>
      <c r="AA43" s="206"/>
      <c r="AB43" s="206"/>
      <c r="AC43" s="206"/>
      <c r="AD43" s="206"/>
      <c r="AE43" s="206"/>
    </row>
    <row r="44" spans="1:31" x14ac:dyDescent="0.3">
      <c r="A44" s="9"/>
      <c r="B44" s="9"/>
      <c r="C44" s="9"/>
      <c r="D44" s="9"/>
      <c r="E44" s="9"/>
      <c r="F44" s="9"/>
      <c r="G44" s="9"/>
      <c r="H44" s="9"/>
      <c r="I44" s="9"/>
      <c r="J44" s="9"/>
      <c r="K44" s="9"/>
      <c r="L44" s="9"/>
      <c r="M44" s="9"/>
      <c r="N44" s="206"/>
      <c r="O44" s="206"/>
      <c r="P44" s="206"/>
      <c r="Q44" s="206"/>
      <c r="R44" s="206"/>
      <c r="S44" s="206"/>
      <c r="T44" s="206"/>
      <c r="U44" s="206"/>
      <c r="V44" s="206"/>
      <c r="W44" s="206"/>
      <c r="X44" s="206"/>
      <c r="Y44" s="206"/>
      <c r="Z44" s="206"/>
      <c r="AA44" s="206"/>
      <c r="AB44" s="206"/>
      <c r="AC44" s="206"/>
      <c r="AD44" s="206"/>
      <c r="AE44" s="206"/>
    </row>
    <row r="45" spans="1:31" x14ac:dyDescent="0.3">
      <c r="A45" s="9"/>
      <c r="B45" s="9"/>
      <c r="C45" s="9"/>
      <c r="D45" s="9"/>
      <c r="E45" s="9"/>
      <c r="F45" s="9"/>
      <c r="G45" s="9"/>
      <c r="H45" s="9"/>
      <c r="I45" s="9"/>
      <c r="J45" s="9"/>
      <c r="K45" s="9"/>
      <c r="L45" s="9"/>
      <c r="M45" s="9"/>
      <c r="N45" s="206"/>
      <c r="O45" s="206"/>
      <c r="P45" s="206"/>
      <c r="Q45" s="206"/>
      <c r="R45" s="206"/>
      <c r="S45" s="206"/>
      <c r="T45" s="206"/>
      <c r="U45" s="206"/>
      <c r="V45" s="206"/>
      <c r="W45" s="206"/>
      <c r="X45" s="206"/>
      <c r="Y45" s="206"/>
      <c r="Z45" s="206"/>
      <c r="AA45" s="206"/>
      <c r="AB45" s="206"/>
      <c r="AC45" s="206"/>
      <c r="AD45" s="206"/>
      <c r="AE45" s="206"/>
    </row>
    <row r="46" spans="1:31" x14ac:dyDescent="0.3">
      <c r="A46" s="9"/>
      <c r="B46" s="9"/>
      <c r="C46" s="9"/>
      <c r="D46" s="9"/>
      <c r="E46" s="9"/>
      <c r="F46" s="9"/>
      <c r="G46" s="9"/>
      <c r="H46" s="9"/>
      <c r="I46" s="9"/>
      <c r="J46" s="9"/>
      <c r="K46" s="9"/>
      <c r="L46" s="9"/>
      <c r="M46" s="9"/>
      <c r="N46" s="206"/>
      <c r="O46" s="206"/>
      <c r="P46" s="206"/>
      <c r="Q46" s="206"/>
      <c r="R46" s="206"/>
      <c r="S46" s="206"/>
      <c r="T46" s="206"/>
      <c r="U46" s="206"/>
      <c r="V46" s="206"/>
      <c r="W46" s="206"/>
      <c r="X46" s="206"/>
      <c r="Y46" s="206"/>
      <c r="Z46" s="206"/>
      <c r="AA46" s="206"/>
      <c r="AB46" s="206"/>
      <c r="AC46" s="206"/>
      <c r="AD46" s="206"/>
      <c r="AE46" s="206"/>
    </row>
    <row r="47" spans="1:31" x14ac:dyDescent="0.3">
      <c r="A47" s="9"/>
      <c r="B47" s="9"/>
      <c r="C47" s="9"/>
      <c r="D47" s="9"/>
      <c r="E47" s="9"/>
      <c r="F47" s="9"/>
      <c r="G47" s="9"/>
      <c r="H47" s="9"/>
      <c r="I47" s="9"/>
      <c r="J47" s="9"/>
      <c r="K47" s="9"/>
      <c r="L47" s="9"/>
      <c r="M47" s="9"/>
      <c r="N47" s="206"/>
      <c r="O47" s="206"/>
      <c r="P47" s="206"/>
      <c r="Q47" s="206"/>
      <c r="R47" s="206"/>
      <c r="S47" s="206"/>
      <c r="T47" s="206"/>
      <c r="U47" s="206"/>
      <c r="V47" s="206"/>
      <c r="W47" s="206"/>
      <c r="X47" s="206"/>
      <c r="Y47" s="206"/>
      <c r="Z47" s="206"/>
      <c r="AA47" s="206"/>
      <c r="AB47" s="206"/>
      <c r="AC47" s="206"/>
      <c r="AD47" s="206"/>
      <c r="AE47" s="206"/>
    </row>
    <row r="48" spans="1:31" x14ac:dyDescent="0.3">
      <c r="A48" s="9"/>
      <c r="B48" s="9"/>
      <c r="C48" s="9"/>
      <c r="D48" s="9"/>
      <c r="E48" s="9"/>
      <c r="F48" s="9"/>
      <c r="G48" s="9"/>
      <c r="H48" s="9"/>
      <c r="I48" s="9"/>
      <c r="J48" s="9"/>
      <c r="K48" s="9"/>
      <c r="L48" s="9"/>
      <c r="M48" s="9"/>
      <c r="N48" s="206"/>
      <c r="O48" s="206"/>
      <c r="P48" s="206"/>
      <c r="Q48" s="206"/>
      <c r="R48" s="206"/>
      <c r="S48" s="206"/>
      <c r="T48" s="206"/>
      <c r="U48" s="206"/>
      <c r="V48" s="206"/>
      <c r="W48" s="206"/>
      <c r="X48" s="206"/>
      <c r="Y48" s="206"/>
      <c r="Z48" s="206"/>
      <c r="AA48" s="206"/>
      <c r="AB48" s="206"/>
      <c r="AC48" s="206"/>
      <c r="AD48" s="206"/>
      <c r="AE48" s="206"/>
    </row>
    <row r="49" spans="1:31" x14ac:dyDescent="0.3">
      <c r="A49" s="9"/>
      <c r="B49" s="9"/>
      <c r="C49" s="9"/>
      <c r="D49" s="9"/>
      <c r="E49" s="9"/>
      <c r="F49" s="9"/>
      <c r="G49" s="9"/>
      <c r="H49" s="9"/>
      <c r="I49" s="9"/>
      <c r="J49" s="9"/>
      <c r="K49" s="9"/>
      <c r="L49" s="9"/>
      <c r="M49" s="9"/>
      <c r="N49" s="206"/>
      <c r="O49" s="206"/>
      <c r="P49" s="206"/>
      <c r="Q49" s="206"/>
      <c r="R49" s="206"/>
      <c r="S49" s="206"/>
      <c r="T49" s="206"/>
      <c r="U49" s="206"/>
      <c r="V49" s="206"/>
      <c r="W49" s="206"/>
      <c r="X49" s="206"/>
      <c r="Y49" s="206"/>
      <c r="Z49" s="206"/>
      <c r="AA49" s="206"/>
      <c r="AB49" s="206"/>
      <c r="AC49" s="206"/>
      <c r="AD49" s="206"/>
      <c r="AE49" s="206"/>
    </row>
    <row r="50" spans="1:31" x14ac:dyDescent="0.3">
      <c r="A50" s="9"/>
      <c r="B50" s="9"/>
      <c r="C50" s="9"/>
      <c r="D50" s="9"/>
      <c r="E50" s="9"/>
      <c r="F50" s="9"/>
      <c r="G50" s="9"/>
      <c r="H50" s="9"/>
      <c r="I50" s="9"/>
      <c r="J50" s="9"/>
      <c r="K50" s="9"/>
      <c r="L50" s="9"/>
      <c r="M50" s="9"/>
      <c r="N50" s="206"/>
      <c r="O50" s="206"/>
      <c r="P50" s="206"/>
      <c r="Q50" s="206"/>
      <c r="R50" s="206"/>
      <c r="S50" s="206"/>
      <c r="T50" s="206"/>
      <c r="U50" s="206"/>
      <c r="V50" s="206"/>
      <c r="W50" s="206"/>
      <c r="X50" s="206"/>
      <c r="Y50" s="206"/>
      <c r="Z50" s="206"/>
      <c r="AA50" s="206"/>
      <c r="AB50" s="206"/>
      <c r="AC50" s="206"/>
      <c r="AD50" s="206"/>
      <c r="AE50" s="206"/>
    </row>
    <row r="51" spans="1:31" x14ac:dyDescent="0.3">
      <c r="A51" s="9"/>
      <c r="B51" s="9"/>
      <c r="C51" s="9"/>
      <c r="D51" s="9"/>
      <c r="E51" s="9"/>
      <c r="F51" s="9"/>
      <c r="G51" s="9"/>
      <c r="H51" s="9"/>
      <c r="I51" s="9"/>
      <c r="J51" s="9"/>
      <c r="K51" s="9"/>
      <c r="L51" s="9"/>
      <c r="M51" s="9"/>
      <c r="N51" s="206"/>
      <c r="O51" s="206"/>
      <c r="P51" s="206"/>
      <c r="Q51" s="206"/>
      <c r="R51" s="206"/>
      <c r="S51" s="206"/>
      <c r="T51" s="206"/>
      <c r="U51" s="206"/>
      <c r="V51" s="206"/>
      <c r="W51" s="206"/>
      <c r="X51" s="206"/>
      <c r="Y51" s="206"/>
      <c r="Z51" s="206"/>
      <c r="AA51" s="206"/>
      <c r="AB51" s="206"/>
      <c r="AC51" s="206"/>
      <c r="AD51" s="206"/>
      <c r="AE51" s="206"/>
    </row>
    <row r="52" spans="1:31" x14ac:dyDescent="0.3">
      <c r="A52" s="9"/>
      <c r="B52" s="9"/>
      <c r="C52" s="9"/>
      <c r="D52" s="9"/>
      <c r="E52" s="9"/>
      <c r="F52" s="9"/>
      <c r="G52" s="9"/>
      <c r="H52" s="9"/>
      <c r="I52" s="9"/>
      <c r="J52" s="9"/>
      <c r="K52" s="9"/>
      <c r="L52" s="9"/>
      <c r="M52" s="9"/>
      <c r="N52" s="206"/>
      <c r="O52" s="206"/>
      <c r="P52" s="206"/>
      <c r="Q52" s="206"/>
      <c r="R52" s="206"/>
      <c r="S52" s="206"/>
      <c r="T52" s="206"/>
      <c r="U52" s="206"/>
      <c r="V52" s="206"/>
      <c r="W52" s="206"/>
      <c r="X52" s="206"/>
      <c r="Y52" s="206"/>
      <c r="Z52" s="206"/>
      <c r="AA52" s="206"/>
      <c r="AB52" s="206"/>
      <c r="AC52" s="206"/>
      <c r="AD52" s="206"/>
      <c r="AE52" s="206"/>
    </row>
    <row r="53" spans="1:31" x14ac:dyDescent="0.3">
      <c r="A53" s="9"/>
      <c r="B53" s="9"/>
      <c r="C53" s="9"/>
      <c r="D53" s="9"/>
      <c r="E53" s="9"/>
      <c r="F53" s="9"/>
      <c r="G53" s="9"/>
      <c r="H53" s="9"/>
      <c r="I53" s="9"/>
      <c r="J53" s="9"/>
      <c r="K53" s="9"/>
      <c r="L53" s="9"/>
      <c r="M53" s="9"/>
      <c r="N53" s="206"/>
      <c r="O53" s="206"/>
      <c r="P53" s="206"/>
      <c r="Q53" s="206"/>
      <c r="R53" s="206"/>
      <c r="S53" s="206"/>
      <c r="T53" s="206"/>
      <c r="U53" s="206"/>
      <c r="V53" s="206"/>
      <c r="W53" s="206"/>
      <c r="X53" s="206"/>
      <c r="Y53" s="206"/>
      <c r="Z53" s="206"/>
      <c r="AA53" s="206"/>
      <c r="AB53" s="206"/>
      <c r="AC53" s="206"/>
      <c r="AD53" s="206"/>
      <c r="AE53" s="206"/>
    </row>
    <row r="54" spans="1:31" x14ac:dyDescent="0.3">
      <c r="A54" s="9"/>
      <c r="B54" s="9"/>
      <c r="C54" s="9"/>
      <c r="D54" s="9"/>
      <c r="E54" s="9"/>
      <c r="F54" s="9"/>
      <c r="G54" s="9"/>
      <c r="H54" s="9"/>
      <c r="I54" s="9"/>
      <c r="J54" s="9"/>
      <c r="K54" s="9"/>
      <c r="L54" s="9"/>
      <c r="M54" s="9"/>
      <c r="N54" s="206"/>
      <c r="O54" s="206"/>
      <c r="P54" s="206"/>
      <c r="Q54" s="206"/>
      <c r="R54" s="206"/>
      <c r="S54" s="206"/>
      <c r="T54" s="206"/>
      <c r="U54" s="206"/>
      <c r="V54" s="206"/>
      <c r="W54" s="206"/>
      <c r="X54" s="206"/>
      <c r="Y54" s="206"/>
      <c r="Z54" s="206"/>
      <c r="AA54" s="206"/>
      <c r="AB54" s="206"/>
      <c r="AC54" s="206"/>
      <c r="AD54" s="206"/>
      <c r="AE54" s="206"/>
    </row>
    <row r="55" spans="1:31" x14ac:dyDescent="0.3">
      <c r="A55" s="9"/>
      <c r="B55" s="9"/>
      <c r="C55" s="9"/>
      <c r="D55" s="9"/>
      <c r="E55" s="9"/>
      <c r="F55" s="9"/>
      <c r="G55" s="9"/>
      <c r="H55" s="9"/>
      <c r="I55" s="9"/>
      <c r="J55" s="9"/>
      <c r="K55" s="9"/>
      <c r="L55" s="9"/>
      <c r="M55" s="9"/>
      <c r="N55" s="206"/>
      <c r="O55" s="206"/>
      <c r="P55" s="206"/>
      <c r="Q55" s="206"/>
      <c r="R55" s="206"/>
      <c r="S55" s="206"/>
      <c r="T55" s="206"/>
      <c r="U55" s="206"/>
      <c r="V55" s="206"/>
      <c r="W55" s="206"/>
      <c r="X55" s="206"/>
      <c r="Y55" s="206"/>
      <c r="Z55" s="206"/>
      <c r="AA55" s="206"/>
      <c r="AB55" s="206"/>
      <c r="AC55" s="206"/>
      <c r="AD55" s="206"/>
      <c r="AE55" s="206"/>
    </row>
    <row r="56" spans="1:31" x14ac:dyDescent="0.3">
      <c r="A56" s="9"/>
      <c r="B56" s="9"/>
      <c r="C56" s="9"/>
      <c r="D56" s="9"/>
      <c r="E56" s="9"/>
      <c r="F56" s="9"/>
      <c r="G56" s="9"/>
      <c r="H56" s="9"/>
      <c r="I56" s="9"/>
      <c r="J56" s="9"/>
      <c r="K56" s="9"/>
      <c r="L56" s="9"/>
      <c r="M56" s="9"/>
      <c r="N56" s="206"/>
      <c r="O56" s="206"/>
      <c r="P56" s="206"/>
      <c r="Q56" s="206"/>
      <c r="R56" s="206"/>
      <c r="S56" s="206"/>
      <c r="T56" s="206"/>
      <c r="U56" s="206"/>
      <c r="V56" s="206"/>
      <c r="W56" s="206"/>
      <c r="X56" s="206"/>
      <c r="Y56" s="206"/>
      <c r="Z56" s="206"/>
      <c r="AA56" s="206"/>
      <c r="AB56" s="206"/>
      <c r="AC56" s="206"/>
      <c r="AD56" s="206"/>
      <c r="AE56" s="206"/>
    </row>
    <row r="57" spans="1:31" x14ac:dyDescent="0.3">
      <c r="A57" s="9"/>
      <c r="B57" s="9"/>
      <c r="C57" s="9"/>
      <c r="D57" s="9"/>
      <c r="E57" s="9"/>
      <c r="F57" s="9"/>
      <c r="G57" s="9"/>
      <c r="H57" s="9"/>
      <c r="I57" s="9"/>
      <c r="J57" s="9"/>
      <c r="K57" s="9"/>
      <c r="L57" s="9"/>
      <c r="M57" s="9"/>
      <c r="N57" s="206"/>
      <c r="O57" s="206"/>
      <c r="P57" s="206"/>
      <c r="Q57" s="206"/>
      <c r="R57" s="206"/>
      <c r="S57" s="206"/>
      <c r="T57" s="206"/>
      <c r="U57" s="206"/>
      <c r="V57" s="206"/>
      <c r="W57" s="206"/>
      <c r="X57" s="206"/>
      <c r="Y57" s="206"/>
      <c r="Z57" s="206"/>
      <c r="AA57" s="206"/>
      <c r="AB57" s="206"/>
      <c r="AC57" s="206"/>
      <c r="AD57" s="206"/>
      <c r="AE57" s="206"/>
    </row>
    <row r="58" spans="1:31" x14ac:dyDescent="0.3">
      <c r="A58" s="9"/>
      <c r="B58" s="9"/>
      <c r="C58" s="9"/>
      <c r="D58" s="9"/>
      <c r="E58" s="9"/>
      <c r="F58" s="9"/>
      <c r="G58" s="9"/>
      <c r="H58" s="9"/>
      <c r="I58" s="9"/>
      <c r="J58" s="9"/>
      <c r="K58" s="9"/>
      <c r="L58" s="9"/>
      <c r="M58" s="9"/>
      <c r="N58" s="206"/>
      <c r="O58" s="206"/>
      <c r="P58" s="206"/>
      <c r="Q58" s="206"/>
      <c r="R58" s="206"/>
      <c r="S58" s="206"/>
      <c r="T58" s="206"/>
      <c r="U58" s="206"/>
      <c r="V58" s="206"/>
      <c r="W58" s="206"/>
      <c r="X58" s="206"/>
      <c r="Y58" s="206"/>
      <c r="Z58" s="206"/>
      <c r="AA58" s="206"/>
      <c r="AB58" s="206"/>
      <c r="AC58" s="206"/>
      <c r="AD58" s="206"/>
      <c r="AE58" s="206"/>
    </row>
    <row r="59" spans="1:31" x14ac:dyDescent="0.3">
      <c r="A59" s="9"/>
      <c r="B59" s="9"/>
      <c r="C59" s="9"/>
      <c r="D59" s="9"/>
      <c r="E59" s="9"/>
      <c r="F59" s="9"/>
      <c r="G59" s="9"/>
      <c r="H59" s="9"/>
      <c r="I59" s="9"/>
      <c r="J59" s="9"/>
      <c r="K59" s="9"/>
      <c r="L59" s="9"/>
      <c r="M59" s="9"/>
      <c r="N59" s="206"/>
      <c r="O59" s="206"/>
      <c r="P59" s="206"/>
      <c r="Q59" s="206"/>
      <c r="R59" s="206"/>
      <c r="S59" s="206"/>
      <c r="T59" s="206"/>
      <c r="U59" s="206"/>
      <c r="V59" s="206"/>
      <c r="W59" s="206"/>
      <c r="X59" s="206"/>
      <c r="Y59" s="206"/>
      <c r="Z59" s="206"/>
      <c r="AA59" s="206"/>
      <c r="AB59" s="206"/>
      <c r="AC59" s="206"/>
      <c r="AD59" s="206"/>
      <c r="AE59" s="206"/>
    </row>
    <row r="60" spans="1:31" x14ac:dyDescent="0.3">
      <c r="A60" s="9"/>
      <c r="B60" s="9"/>
      <c r="C60" s="9"/>
      <c r="D60" s="9"/>
      <c r="E60" s="9"/>
      <c r="F60" s="9"/>
      <c r="G60" s="9"/>
      <c r="H60" s="9"/>
      <c r="I60" s="9"/>
      <c r="J60" s="9"/>
      <c r="K60" s="9"/>
      <c r="L60" s="9"/>
      <c r="M60" s="9"/>
      <c r="N60" s="206"/>
      <c r="O60" s="206"/>
      <c r="P60" s="206"/>
      <c r="Q60" s="206"/>
      <c r="R60" s="206"/>
      <c r="S60" s="206"/>
      <c r="T60" s="206"/>
      <c r="U60" s="206"/>
      <c r="V60" s="206"/>
      <c r="W60" s="206"/>
      <c r="X60" s="206"/>
      <c r="Y60" s="206"/>
      <c r="Z60" s="206"/>
      <c r="AA60" s="206"/>
      <c r="AB60" s="206"/>
      <c r="AC60" s="206"/>
      <c r="AD60" s="206"/>
      <c r="AE60" s="206"/>
    </row>
    <row r="61" spans="1:31" x14ac:dyDescent="0.3">
      <c r="A61" s="9"/>
      <c r="B61" s="9"/>
      <c r="C61" s="9"/>
      <c r="D61" s="9"/>
      <c r="E61" s="9"/>
      <c r="F61" s="9"/>
      <c r="G61" s="9"/>
      <c r="H61" s="9"/>
      <c r="I61" s="9"/>
      <c r="J61" s="9"/>
      <c r="K61" s="9"/>
      <c r="L61" s="9"/>
      <c r="M61" s="9"/>
      <c r="N61" s="206"/>
      <c r="O61" s="206"/>
      <c r="P61" s="206"/>
      <c r="Q61" s="206"/>
      <c r="R61" s="206"/>
      <c r="S61" s="206"/>
      <c r="T61" s="206"/>
      <c r="U61" s="206"/>
      <c r="V61" s="206"/>
      <c r="W61" s="206"/>
      <c r="X61" s="206"/>
      <c r="Y61" s="206"/>
      <c r="Z61" s="206"/>
      <c r="AA61" s="206"/>
      <c r="AB61" s="206"/>
      <c r="AC61" s="206"/>
      <c r="AD61" s="206"/>
      <c r="AE61" s="206"/>
    </row>
    <row r="62" spans="1:31" x14ac:dyDescent="0.3">
      <c r="A62" s="9"/>
      <c r="B62" s="9"/>
      <c r="C62" s="9"/>
      <c r="D62" s="9"/>
      <c r="E62" s="9"/>
      <c r="F62" s="9"/>
      <c r="G62" s="9"/>
      <c r="H62" s="9"/>
      <c r="I62" s="9"/>
      <c r="J62" s="9"/>
      <c r="K62" s="9"/>
      <c r="L62" s="9"/>
      <c r="M62" s="9"/>
      <c r="N62" s="206"/>
      <c r="O62" s="206"/>
      <c r="P62" s="206"/>
      <c r="Q62" s="206"/>
      <c r="R62" s="206"/>
      <c r="S62" s="206"/>
      <c r="T62" s="206"/>
      <c r="U62" s="206"/>
      <c r="V62" s="206"/>
      <c r="W62" s="206"/>
      <c r="X62" s="206"/>
      <c r="Y62" s="206"/>
      <c r="Z62" s="206"/>
      <c r="AA62" s="206"/>
      <c r="AB62" s="206"/>
      <c r="AC62" s="206"/>
      <c r="AD62" s="206"/>
      <c r="AE62" s="206"/>
    </row>
    <row r="63" spans="1:31" x14ac:dyDescent="0.3">
      <c r="A63" s="9"/>
      <c r="B63" s="9"/>
      <c r="C63" s="9"/>
      <c r="D63" s="9"/>
      <c r="E63" s="9"/>
      <c r="F63" s="9"/>
      <c r="G63" s="9"/>
      <c r="H63" s="9"/>
      <c r="I63" s="9"/>
      <c r="J63" s="9"/>
      <c r="K63" s="9"/>
      <c r="L63" s="9"/>
      <c r="M63" s="9"/>
      <c r="N63" s="206"/>
      <c r="O63" s="206"/>
      <c r="P63" s="206"/>
      <c r="Q63" s="206"/>
      <c r="R63" s="206"/>
      <c r="S63" s="206"/>
      <c r="T63" s="206"/>
      <c r="U63" s="206"/>
      <c r="V63" s="206"/>
      <c r="W63" s="206"/>
      <c r="X63" s="206"/>
      <c r="Y63" s="206"/>
      <c r="Z63" s="206"/>
      <c r="AA63" s="206"/>
      <c r="AB63" s="206"/>
      <c r="AC63" s="206"/>
      <c r="AD63" s="206"/>
      <c r="AE63" s="206"/>
    </row>
    <row r="64" spans="1:31" x14ac:dyDescent="0.3">
      <c r="A64" s="9"/>
      <c r="B64" s="9"/>
      <c r="C64" s="9"/>
      <c r="D64" s="9"/>
      <c r="E64" s="9"/>
      <c r="F64" s="9"/>
      <c r="G64" s="9"/>
      <c r="H64" s="9"/>
      <c r="I64" s="9"/>
      <c r="J64" s="9"/>
      <c r="K64" s="9"/>
      <c r="L64" s="9"/>
      <c r="M64" s="9"/>
      <c r="N64" s="206"/>
      <c r="O64" s="206"/>
      <c r="P64" s="206"/>
      <c r="Q64" s="206"/>
      <c r="R64" s="206"/>
      <c r="S64" s="206"/>
      <c r="T64" s="206"/>
      <c r="U64" s="206"/>
      <c r="V64" s="206"/>
      <c r="W64" s="206"/>
      <c r="X64" s="206"/>
      <c r="Y64" s="206"/>
      <c r="Z64" s="206"/>
      <c r="AA64" s="206"/>
      <c r="AB64" s="206"/>
      <c r="AC64" s="206"/>
      <c r="AD64" s="206"/>
      <c r="AE64" s="206"/>
    </row>
    <row r="65" spans="1:31" x14ac:dyDescent="0.3">
      <c r="A65" s="9"/>
      <c r="B65" s="9"/>
      <c r="C65" s="9"/>
      <c r="D65" s="9"/>
      <c r="E65" s="9"/>
      <c r="F65" s="9"/>
      <c r="G65" s="9"/>
      <c r="H65" s="9"/>
      <c r="I65" s="9"/>
      <c r="J65" s="9"/>
      <c r="K65" s="9"/>
      <c r="L65" s="9"/>
      <c r="M65" s="9"/>
      <c r="N65" s="206"/>
      <c r="O65" s="206"/>
      <c r="P65" s="206"/>
      <c r="Q65" s="206"/>
      <c r="R65" s="206"/>
      <c r="S65" s="206"/>
      <c r="T65" s="206"/>
      <c r="U65" s="206"/>
      <c r="V65" s="206"/>
      <c r="W65" s="206"/>
      <c r="X65" s="206"/>
      <c r="Y65" s="206"/>
      <c r="Z65" s="206"/>
      <c r="AA65" s="206"/>
      <c r="AB65" s="206"/>
      <c r="AC65" s="206"/>
      <c r="AD65" s="206"/>
      <c r="AE65" s="206"/>
    </row>
    <row r="66" spans="1:31" x14ac:dyDescent="0.3">
      <c r="A66" s="9"/>
      <c r="B66" s="9"/>
      <c r="C66" s="9"/>
      <c r="D66" s="9"/>
      <c r="E66" s="9"/>
      <c r="F66" s="9"/>
      <c r="G66" s="9"/>
      <c r="H66" s="9"/>
      <c r="I66" s="9"/>
      <c r="J66" s="9"/>
      <c r="K66" s="9"/>
      <c r="L66" s="9"/>
      <c r="M66" s="9"/>
      <c r="N66" s="206"/>
      <c r="O66" s="206"/>
      <c r="P66" s="206"/>
      <c r="Q66" s="206"/>
      <c r="R66" s="206"/>
      <c r="S66" s="206"/>
      <c r="T66" s="206"/>
      <c r="U66" s="206"/>
      <c r="V66" s="206"/>
      <c r="W66" s="206"/>
      <c r="X66" s="206"/>
      <c r="Y66" s="206"/>
      <c r="Z66" s="206"/>
      <c r="AA66" s="206"/>
      <c r="AB66" s="206"/>
      <c r="AC66" s="206"/>
      <c r="AD66" s="206"/>
      <c r="AE66" s="206"/>
    </row>
    <row r="67" spans="1:31" x14ac:dyDescent="0.3">
      <c r="A67" s="9"/>
      <c r="B67" s="9"/>
      <c r="C67" s="9"/>
      <c r="D67" s="9"/>
      <c r="E67" s="9"/>
      <c r="F67" s="9"/>
      <c r="G67" s="9"/>
      <c r="H67" s="9"/>
      <c r="I67" s="9"/>
      <c r="J67" s="9"/>
      <c r="K67" s="9"/>
      <c r="L67" s="9"/>
      <c r="M67" s="9"/>
      <c r="N67" s="206"/>
      <c r="O67" s="206"/>
      <c r="P67" s="206"/>
      <c r="Q67" s="206"/>
      <c r="R67" s="206"/>
      <c r="S67" s="206"/>
      <c r="T67" s="206"/>
      <c r="U67" s="206"/>
      <c r="V67" s="206"/>
      <c r="W67" s="206"/>
      <c r="X67" s="206"/>
      <c r="Y67" s="206"/>
      <c r="Z67" s="206"/>
      <c r="AA67" s="206"/>
      <c r="AB67" s="206"/>
      <c r="AC67" s="206"/>
      <c r="AD67" s="206"/>
      <c r="AE67" s="206"/>
    </row>
    <row r="68" spans="1:31" x14ac:dyDescent="0.3">
      <c r="A68" s="9"/>
      <c r="B68" s="9"/>
      <c r="C68" s="9"/>
      <c r="D68" s="9"/>
      <c r="E68" s="9"/>
      <c r="F68" s="9"/>
      <c r="G68" s="9"/>
      <c r="H68" s="9"/>
      <c r="I68" s="9"/>
      <c r="J68" s="9"/>
      <c r="K68" s="9"/>
      <c r="L68" s="9"/>
      <c r="M68" s="9"/>
      <c r="N68" s="206"/>
      <c r="O68" s="206"/>
      <c r="P68" s="206"/>
      <c r="Q68" s="206"/>
      <c r="R68" s="206"/>
      <c r="S68" s="206"/>
      <c r="T68" s="206"/>
      <c r="U68" s="206"/>
      <c r="V68" s="206"/>
      <c r="W68" s="206"/>
      <c r="X68" s="206"/>
      <c r="Y68" s="206"/>
      <c r="Z68" s="206"/>
      <c r="AA68" s="206"/>
      <c r="AB68" s="206"/>
      <c r="AC68" s="206"/>
      <c r="AD68" s="206"/>
      <c r="AE68" s="206"/>
    </row>
    <row r="69" spans="1:31" x14ac:dyDescent="0.3">
      <c r="A69" s="9"/>
      <c r="B69" s="9"/>
      <c r="C69" s="9"/>
      <c r="D69" s="9"/>
      <c r="E69" s="9"/>
      <c r="F69" s="9"/>
      <c r="G69" s="9"/>
      <c r="H69" s="9"/>
      <c r="I69" s="9"/>
      <c r="J69" s="9"/>
      <c r="K69" s="9"/>
      <c r="L69" s="9"/>
      <c r="M69" s="9"/>
      <c r="N69" s="206"/>
      <c r="O69" s="206"/>
      <c r="P69" s="206"/>
      <c r="Q69" s="206"/>
      <c r="R69" s="206"/>
      <c r="S69" s="206"/>
      <c r="T69" s="206"/>
      <c r="U69" s="206"/>
      <c r="V69" s="206"/>
      <c r="W69" s="206"/>
      <c r="X69" s="206"/>
      <c r="Y69" s="206"/>
      <c r="Z69" s="206"/>
      <c r="AA69" s="206"/>
      <c r="AB69" s="206"/>
      <c r="AC69" s="206"/>
      <c r="AD69" s="206"/>
      <c r="AE69" s="206"/>
    </row>
    <row r="70" spans="1:31" x14ac:dyDescent="0.3">
      <c r="A70" s="9"/>
      <c r="B70" s="9"/>
      <c r="C70" s="9"/>
      <c r="D70" s="9"/>
      <c r="E70" s="9"/>
      <c r="F70" s="9"/>
      <c r="G70" s="9"/>
      <c r="H70" s="9"/>
      <c r="I70" s="9"/>
      <c r="J70" s="9"/>
      <c r="K70" s="9"/>
      <c r="L70" s="9"/>
      <c r="M70" s="9"/>
      <c r="N70" s="206"/>
      <c r="O70" s="206"/>
      <c r="P70" s="206"/>
      <c r="Q70" s="206"/>
      <c r="R70" s="206"/>
      <c r="S70" s="206"/>
      <c r="T70" s="206"/>
      <c r="U70" s="206"/>
      <c r="V70" s="206"/>
      <c r="W70" s="206"/>
      <c r="X70" s="206"/>
      <c r="Y70" s="206"/>
      <c r="Z70" s="206"/>
      <c r="AA70" s="206"/>
      <c r="AB70" s="206"/>
      <c r="AC70" s="206"/>
      <c r="AD70" s="206"/>
      <c r="AE70" s="206"/>
    </row>
    <row r="71" spans="1:31" x14ac:dyDescent="0.3">
      <c r="A71" s="9"/>
      <c r="B71" s="9"/>
      <c r="C71" s="9"/>
      <c r="D71" s="9"/>
      <c r="E71" s="9"/>
      <c r="F71" s="9"/>
      <c r="G71" s="9"/>
      <c r="H71" s="9"/>
      <c r="I71" s="9"/>
      <c r="J71" s="9"/>
      <c r="K71" s="9"/>
      <c r="L71" s="9"/>
      <c r="M71" s="9"/>
      <c r="N71" s="206"/>
      <c r="O71" s="206"/>
      <c r="P71" s="206"/>
      <c r="Q71" s="206"/>
      <c r="R71" s="206"/>
      <c r="S71" s="206"/>
      <c r="T71" s="206"/>
      <c r="U71" s="206"/>
      <c r="V71" s="206"/>
      <c r="W71" s="206"/>
      <c r="X71" s="206"/>
      <c r="Y71" s="206"/>
      <c r="Z71" s="206"/>
      <c r="AA71" s="206"/>
      <c r="AB71" s="206"/>
      <c r="AC71" s="206"/>
      <c r="AD71" s="206"/>
      <c r="AE71" s="206"/>
    </row>
    <row r="72" spans="1:31" x14ac:dyDescent="0.3">
      <c r="A72" s="9"/>
      <c r="B72" s="9"/>
      <c r="C72" s="9"/>
      <c r="D72" s="9"/>
      <c r="E72" s="9"/>
      <c r="F72" s="9"/>
      <c r="G72" s="9"/>
      <c r="H72" s="9"/>
      <c r="I72" s="9"/>
      <c r="J72" s="9"/>
      <c r="K72" s="9"/>
      <c r="L72" s="9"/>
      <c r="M72" s="9"/>
      <c r="N72" s="206"/>
      <c r="O72" s="206"/>
      <c r="P72" s="206"/>
      <c r="Q72" s="206"/>
      <c r="R72" s="206"/>
      <c r="S72" s="206"/>
      <c r="T72" s="206"/>
      <c r="U72" s="206"/>
      <c r="V72" s="206"/>
      <c r="W72" s="206"/>
      <c r="X72" s="206"/>
      <c r="Y72" s="206"/>
      <c r="Z72" s="206"/>
      <c r="AA72" s="206"/>
      <c r="AB72" s="206"/>
      <c r="AC72" s="206"/>
      <c r="AD72" s="206"/>
      <c r="AE72" s="206"/>
    </row>
    <row r="73" spans="1:31" x14ac:dyDescent="0.3">
      <c r="A73" s="9"/>
      <c r="B73" s="9"/>
      <c r="C73" s="9"/>
      <c r="D73" s="9"/>
      <c r="E73" s="9"/>
      <c r="F73" s="9"/>
      <c r="G73" s="9"/>
      <c r="H73" s="9"/>
      <c r="I73" s="9"/>
      <c r="J73" s="9"/>
      <c r="K73" s="9"/>
      <c r="L73" s="9"/>
      <c r="M73" s="9"/>
      <c r="N73" s="206"/>
      <c r="O73" s="206"/>
      <c r="P73" s="206"/>
      <c r="Q73" s="206"/>
      <c r="R73" s="206"/>
      <c r="S73" s="206"/>
      <c r="T73" s="206"/>
      <c r="U73" s="206"/>
      <c r="V73" s="206"/>
      <c r="W73" s="206"/>
      <c r="X73" s="206"/>
      <c r="Y73" s="206"/>
      <c r="Z73" s="206"/>
      <c r="AA73" s="206"/>
      <c r="AB73" s="206"/>
      <c r="AC73" s="206"/>
      <c r="AD73" s="206"/>
      <c r="AE73" s="206"/>
    </row>
    <row r="74" spans="1:31" x14ac:dyDescent="0.3">
      <c r="A74" s="9"/>
      <c r="B74" s="9"/>
      <c r="C74" s="9"/>
      <c r="D74" s="9"/>
      <c r="E74" s="9"/>
      <c r="F74" s="9"/>
      <c r="G74" s="9"/>
      <c r="H74" s="9"/>
      <c r="I74" s="9"/>
      <c r="J74" s="9"/>
      <c r="K74" s="9"/>
      <c r="L74" s="9"/>
      <c r="M74" s="9"/>
      <c r="N74" s="206"/>
      <c r="O74" s="206"/>
      <c r="P74" s="206"/>
      <c r="Q74" s="206"/>
      <c r="R74" s="206"/>
      <c r="S74" s="206"/>
      <c r="T74" s="206"/>
      <c r="U74" s="206"/>
      <c r="V74" s="206"/>
      <c r="W74" s="206"/>
      <c r="X74" s="206"/>
      <c r="Y74" s="206"/>
      <c r="Z74" s="206"/>
      <c r="AA74" s="206"/>
      <c r="AB74" s="206"/>
      <c r="AC74" s="206"/>
      <c r="AD74" s="206"/>
      <c r="AE74" s="206"/>
    </row>
    <row r="75" spans="1:31" x14ac:dyDescent="0.3">
      <c r="A75" s="9"/>
      <c r="B75" s="9"/>
      <c r="C75" s="9"/>
      <c r="D75" s="9"/>
      <c r="E75" s="9"/>
      <c r="F75" s="9"/>
      <c r="G75" s="9"/>
      <c r="H75" s="9"/>
      <c r="I75" s="9"/>
      <c r="J75" s="9"/>
      <c r="K75" s="9"/>
      <c r="L75" s="9"/>
      <c r="M75" s="9"/>
      <c r="N75" s="206"/>
      <c r="O75" s="206"/>
      <c r="P75" s="206"/>
      <c r="Q75" s="206"/>
      <c r="R75" s="206"/>
      <c r="S75" s="206"/>
      <c r="T75" s="206"/>
      <c r="U75" s="206"/>
      <c r="V75" s="206"/>
      <c r="W75" s="206"/>
      <c r="X75" s="206"/>
      <c r="Y75" s="206"/>
      <c r="Z75" s="206"/>
      <c r="AA75" s="206"/>
      <c r="AB75" s="206"/>
      <c r="AC75" s="206"/>
      <c r="AD75" s="206"/>
      <c r="AE75" s="206"/>
    </row>
    <row r="76" spans="1:31" x14ac:dyDescent="0.3">
      <c r="A76" s="9"/>
      <c r="B76" s="9"/>
      <c r="C76" s="9"/>
      <c r="D76" s="9"/>
      <c r="E76" s="9"/>
      <c r="F76" s="9"/>
      <c r="G76" s="9"/>
      <c r="H76" s="9"/>
      <c r="I76" s="9"/>
      <c r="J76" s="9"/>
      <c r="K76" s="9"/>
      <c r="L76" s="9"/>
      <c r="M76" s="9"/>
      <c r="N76" s="206"/>
      <c r="O76" s="206"/>
      <c r="P76" s="206"/>
      <c r="Q76" s="206"/>
      <c r="R76" s="206"/>
      <c r="S76" s="206"/>
      <c r="T76" s="206"/>
      <c r="U76" s="206"/>
      <c r="V76" s="206"/>
      <c r="W76" s="206"/>
      <c r="X76" s="206"/>
      <c r="Y76" s="206"/>
      <c r="Z76" s="206"/>
      <c r="AA76" s="206"/>
      <c r="AB76" s="206"/>
      <c r="AC76" s="206"/>
      <c r="AD76" s="206"/>
      <c r="AE76" s="206"/>
    </row>
    <row r="77" spans="1:31" x14ac:dyDescent="0.3">
      <c r="A77" s="9"/>
      <c r="B77" s="9"/>
      <c r="C77" s="9"/>
      <c r="D77" s="9"/>
      <c r="E77" s="9"/>
      <c r="F77" s="9"/>
      <c r="G77" s="9"/>
      <c r="H77" s="9"/>
      <c r="I77" s="9"/>
      <c r="J77" s="9"/>
      <c r="K77" s="9"/>
      <c r="L77" s="9"/>
      <c r="M77" s="9"/>
      <c r="N77" s="206"/>
      <c r="O77" s="206"/>
      <c r="P77" s="206"/>
      <c r="Q77" s="206"/>
      <c r="R77" s="206"/>
      <c r="S77" s="206"/>
      <c r="T77" s="206"/>
      <c r="U77" s="206"/>
      <c r="V77" s="206"/>
      <c r="W77" s="206"/>
      <c r="X77" s="206"/>
      <c r="Y77" s="206"/>
      <c r="Z77" s="206"/>
      <c r="AA77" s="206"/>
      <c r="AB77" s="206"/>
      <c r="AC77" s="206"/>
      <c r="AD77" s="206"/>
      <c r="AE77" s="206"/>
    </row>
    <row r="78" spans="1:31" x14ac:dyDescent="0.3">
      <c r="A78" s="9"/>
      <c r="B78" s="9"/>
      <c r="C78" s="9"/>
      <c r="D78" s="9"/>
      <c r="E78" s="9"/>
      <c r="F78" s="9"/>
      <c r="G78" s="9"/>
      <c r="H78" s="9"/>
      <c r="I78" s="9"/>
      <c r="J78" s="9"/>
      <c r="K78" s="9"/>
      <c r="L78" s="9"/>
      <c r="M78" s="9"/>
      <c r="N78" s="206"/>
      <c r="O78" s="206"/>
      <c r="P78" s="206"/>
      <c r="Q78" s="206"/>
      <c r="R78" s="206"/>
      <c r="S78" s="206"/>
      <c r="T78" s="206"/>
      <c r="U78" s="206"/>
      <c r="V78" s="206"/>
      <c r="W78" s="206"/>
      <c r="X78" s="206"/>
      <c r="Y78" s="206"/>
      <c r="Z78" s="206"/>
      <c r="AA78" s="206"/>
      <c r="AB78" s="206"/>
      <c r="AC78" s="206"/>
      <c r="AD78" s="206"/>
      <c r="AE78" s="206"/>
    </row>
    <row r="79" spans="1:31" x14ac:dyDescent="0.3">
      <c r="A79" s="9"/>
      <c r="B79" s="9"/>
      <c r="C79" s="9"/>
      <c r="D79" s="9"/>
      <c r="E79" s="9"/>
      <c r="F79" s="9"/>
      <c r="G79" s="9"/>
      <c r="H79" s="9"/>
      <c r="I79" s="9"/>
      <c r="J79" s="9"/>
      <c r="K79" s="9"/>
      <c r="L79" s="9"/>
      <c r="M79" s="9"/>
      <c r="N79" s="206"/>
      <c r="O79" s="206"/>
      <c r="P79" s="206"/>
      <c r="Q79" s="206"/>
      <c r="R79" s="206"/>
      <c r="S79" s="206"/>
      <c r="T79" s="206"/>
      <c r="U79" s="206"/>
      <c r="V79" s="206"/>
      <c r="W79" s="206"/>
      <c r="X79" s="206"/>
      <c r="Y79" s="206"/>
      <c r="Z79" s="206"/>
      <c r="AA79" s="206"/>
      <c r="AB79" s="206"/>
      <c r="AC79" s="206"/>
      <c r="AD79" s="206"/>
      <c r="AE79" s="206"/>
    </row>
    <row r="80" spans="1:31" x14ac:dyDescent="0.3">
      <c r="A80" s="9"/>
      <c r="B80" s="9"/>
      <c r="C80" s="9"/>
      <c r="D80" s="9"/>
      <c r="E80" s="9"/>
      <c r="F80" s="9"/>
      <c r="G80" s="9"/>
      <c r="H80" s="9"/>
      <c r="I80" s="9"/>
      <c r="J80" s="9"/>
      <c r="K80" s="9"/>
      <c r="L80" s="9"/>
      <c r="M80" s="9"/>
      <c r="N80" s="206"/>
      <c r="O80" s="206"/>
      <c r="P80" s="206"/>
      <c r="Q80" s="206"/>
      <c r="R80" s="206"/>
      <c r="S80" s="206"/>
      <c r="T80" s="206"/>
      <c r="U80" s="206"/>
      <c r="V80" s="206"/>
      <c r="W80" s="206"/>
      <c r="X80" s="206"/>
      <c r="Y80" s="206"/>
      <c r="Z80" s="206"/>
      <c r="AA80" s="206"/>
      <c r="AB80" s="206"/>
      <c r="AC80" s="206"/>
      <c r="AD80" s="206"/>
      <c r="AE80" s="206"/>
    </row>
    <row r="81" spans="1:31" x14ac:dyDescent="0.3">
      <c r="A81" s="9"/>
      <c r="B81" s="9"/>
      <c r="C81" s="9"/>
      <c r="D81" s="9"/>
      <c r="E81" s="9"/>
      <c r="F81" s="9"/>
      <c r="G81" s="9"/>
      <c r="H81" s="9"/>
      <c r="I81" s="9"/>
      <c r="J81" s="9"/>
      <c r="K81" s="9"/>
      <c r="L81" s="9"/>
      <c r="M81" s="9"/>
      <c r="N81" s="206"/>
      <c r="O81" s="206"/>
      <c r="P81" s="206"/>
      <c r="Q81" s="206"/>
      <c r="R81" s="206"/>
      <c r="S81" s="206"/>
      <c r="T81" s="206"/>
      <c r="U81" s="206"/>
      <c r="V81" s="206"/>
      <c r="W81" s="206"/>
      <c r="X81" s="206"/>
      <c r="Y81" s="206"/>
      <c r="Z81" s="206"/>
      <c r="AA81" s="206"/>
      <c r="AB81" s="206"/>
      <c r="AC81" s="206"/>
      <c r="AD81" s="206"/>
      <c r="AE81" s="206"/>
    </row>
    <row r="82" spans="1:31" x14ac:dyDescent="0.3">
      <c r="A82" s="9"/>
      <c r="B82" s="9"/>
      <c r="C82" s="9"/>
      <c r="D82" s="9"/>
      <c r="E82" s="9"/>
      <c r="F82" s="9"/>
      <c r="G82" s="9"/>
      <c r="H82" s="9"/>
      <c r="I82" s="9"/>
      <c r="J82" s="9"/>
      <c r="K82" s="9"/>
      <c r="L82" s="9"/>
      <c r="M82" s="9"/>
      <c r="N82" s="206"/>
      <c r="O82" s="206"/>
      <c r="P82" s="206"/>
      <c r="Q82" s="206"/>
      <c r="R82" s="206"/>
      <c r="S82" s="206"/>
      <c r="T82" s="206"/>
      <c r="U82" s="206"/>
      <c r="V82" s="206"/>
      <c r="W82" s="206"/>
      <c r="X82" s="206"/>
      <c r="Y82" s="206"/>
      <c r="Z82" s="206"/>
      <c r="AA82" s="206"/>
      <c r="AB82" s="206"/>
      <c r="AC82" s="206"/>
      <c r="AD82" s="206"/>
      <c r="AE82" s="206"/>
    </row>
    <row r="83" spans="1:31" x14ac:dyDescent="0.3">
      <c r="A83" s="9"/>
      <c r="B83" s="9"/>
      <c r="C83" s="9"/>
      <c r="D83" s="9"/>
      <c r="E83" s="9"/>
      <c r="F83" s="9"/>
      <c r="G83" s="9"/>
      <c r="H83" s="9"/>
      <c r="I83" s="9"/>
      <c r="J83" s="9"/>
      <c r="K83" s="9"/>
      <c r="L83" s="9"/>
      <c r="M83" s="9"/>
      <c r="N83" s="206"/>
      <c r="O83" s="206"/>
      <c r="P83" s="206"/>
      <c r="Q83" s="206"/>
      <c r="R83" s="206"/>
      <c r="S83" s="206"/>
      <c r="T83" s="206"/>
      <c r="U83" s="206"/>
      <c r="V83" s="206"/>
      <c r="W83" s="206"/>
      <c r="X83" s="206"/>
      <c r="Y83" s="206"/>
      <c r="Z83" s="206"/>
      <c r="AA83" s="206"/>
      <c r="AB83" s="206"/>
      <c r="AC83" s="206"/>
      <c r="AD83" s="206"/>
      <c r="AE83" s="206"/>
    </row>
    <row r="84" spans="1:31" x14ac:dyDescent="0.3">
      <c r="A84" s="9"/>
      <c r="B84" s="9"/>
      <c r="C84" s="9"/>
      <c r="D84" s="9"/>
      <c r="E84" s="9"/>
      <c r="F84" s="9"/>
      <c r="G84" s="9"/>
      <c r="H84" s="9"/>
      <c r="I84" s="9"/>
      <c r="J84" s="9"/>
      <c r="K84" s="9"/>
      <c r="L84" s="9"/>
      <c r="M84" s="9"/>
      <c r="N84" s="206"/>
      <c r="O84" s="206"/>
      <c r="P84" s="206"/>
      <c r="Q84" s="206"/>
      <c r="R84" s="206"/>
      <c r="S84" s="206"/>
      <c r="T84" s="206"/>
      <c r="U84" s="206"/>
      <c r="V84" s="206"/>
      <c r="W84" s="206"/>
      <c r="X84" s="206"/>
      <c r="Y84" s="206"/>
      <c r="Z84" s="206"/>
      <c r="AA84" s="206"/>
      <c r="AB84" s="206"/>
      <c r="AC84" s="206"/>
      <c r="AD84" s="206"/>
      <c r="AE84" s="206"/>
    </row>
    <row r="85" spans="1:31" x14ac:dyDescent="0.3">
      <c r="A85" s="9"/>
      <c r="B85" s="9"/>
      <c r="C85" s="9"/>
      <c r="D85" s="9"/>
      <c r="E85" s="9"/>
      <c r="F85" s="9"/>
      <c r="G85" s="9"/>
      <c r="H85" s="9"/>
      <c r="I85" s="9"/>
      <c r="J85" s="9"/>
      <c r="K85" s="9"/>
      <c r="L85" s="9"/>
      <c r="M85" s="9"/>
      <c r="N85" s="206"/>
      <c r="O85" s="206"/>
      <c r="P85" s="206"/>
      <c r="Q85" s="206"/>
      <c r="R85" s="206"/>
      <c r="S85" s="206"/>
      <c r="T85" s="206"/>
      <c r="U85" s="206"/>
      <c r="V85" s="206"/>
      <c r="W85" s="206"/>
      <c r="X85" s="206"/>
      <c r="Y85" s="206"/>
      <c r="Z85" s="206"/>
      <c r="AA85" s="206"/>
      <c r="AB85" s="206"/>
      <c r="AC85" s="206"/>
      <c r="AD85" s="206"/>
      <c r="AE85" s="206"/>
    </row>
    <row r="86" spans="1:31" x14ac:dyDescent="0.3">
      <c r="A86" s="9"/>
      <c r="B86" s="9"/>
      <c r="C86" s="9"/>
      <c r="D86" s="9"/>
      <c r="E86" s="9"/>
      <c r="F86" s="9"/>
      <c r="G86" s="9"/>
      <c r="H86" s="9"/>
      <c r="I86" s="9"/>
      <c r="J86" s="9"/>
      <c r="K86" s="9"/>
      <c r="L86" s="9"/>
      <c r="M86" s="9"/>
      <c r="N86" s="206"/>
      <c r="O86" s="206"/>
      <c r="P86" s="206"/>
      <c r="Q86" s="206"/>
      <c r="R86" s="206"/>
      <c r="S86" s="206"/>
      <c r="T86" s="206"/>
      <c r="U86" s="206"/>
      <c r="V86" s="206"/>
      <c r="W86" s="206"/>
      <c r="X86" s="206"/>
      <c r="Y86" s="206"/>
      <c r="Z86" s="206"/>
      <c r="AA86" s="206"/>
      <c r="AB86" s="206"/>
      <c r="AC86" s="206"/>
      <c r="AD86" s="206"/>
      <c r="AE86" s="206"/>
    </row>
    <row r="87" spans="1:31" x14ac:dyDescent="0.3">
      <c r="A87" s="9"/>
      <c r="B87" s="9"/>
      <c r="C87" s="9"/>
      <c r="D87" s="9"/>
      <c r="E87" s="9"/>
      <c r="F87" s="9"/>
      <c r="G87" s="9"/>
      <c r="H87" s="9"/>
      <c r="I87" s="9"/>
      <c r="J87" s="9"/>
      <c r="K87" s="9"/>
      <c r="L87" s="9"/>
      <c r="M87" s="9"/>
      <c r="N87" s="206"/>
      <c r="O87" s="206"/>
      <c r="P87" s="206"/>
      <c r="Q87" s="206"/>
      <c r="R87" s="206"/>
      <c r="S87" s="206"/>
      <c r="T87" s="206"/>
      <c r="U87" s="206"/>
      <c r="V87" s="206"/>
      <c r="W87" s="206"/>
      <c r="X87" s="206"/>
      <c r="Y87" s="206"/>
      <c r="Z87" s="206"/>
      <c r="AA87" s="206"/>
      <c r="AB87" s="206"/>
      <c r="AC87" s="206"/>
      <c r="AD87" s="206"/>
      <c r="AE87" s="206"/>
    </row>
    <row r="88" spans="1:31" x14ac:dyDescent="0.3">
      <c r="A88" s="9"/>
      <c r="B88" s="9"/>
      <c r="C88" s="9"/>
      <c r="D88" s="9"/>
      <c r="E88" s="9"/>
      <c r="F88" s="9"/>
      <c r="G88" s="9"/>
      <c r="H88" s="9"/>
      <c r="I88" s="9"/>
      <c r="J88" s="9"/>
      <c r="K88" s="9"/>
      <c r="L88" s="9"/>
      <c r="M88" s="9"/>
      <c r="N88" s="206"/>
      <c r="O88" s="206"/>
      <c r="P88" s="206"/>
      <c r="Q88" s="206"/>
      <c r="R88" s="206"/>
      <c r="S88" s="206"/>
      <c r="T88" s="206"/>
      <c r="U88" s="206"/>
      <c r="V88" s="206"/>
      <c r="W88" s="206"/>
      <c r="X88" s="206"/>
      <c r="Y88" s="206"/>
      <c r="Z88" s="206"/>
      <c r="AA88" s="206"/>
      <c r="AB88" s="206"/>
      <c r="AC88" s="206"/>
      <c r="AD88" s="206"/>
      <c r="AE88" s="206"/>
    </row>
    <row r="89" spans="1:31" x14ac:dyDescent="0.3">
      <c r="A89" s="9"/>
      <c r="B89" s="9"/>
      <c r="C89" s="9"/>
      <c r="D89" s="9"/>
      <c r="E89" s="9"/>
      <c r="F89" s="9"/>
      <c r="G89" s="9"/>
      <c r="H89" s="9"/>
      <c r="I89" s="9"/>
      <c r="J89" s="9"/>
      <c r="K89" s="9"/>
      <c r="L89" s="9"/>
      <c r="M89" s="9"/>
      <c r="N89" s="206"/>
      <c r="O89" s="206"/>
      <c r="P89" s="206"/>
      <c r="Q89" s="206"/>
      <c r="R89" s="206"/>
      <c r="S89" s="206"/>
      <c r="T89" s="206"/>
      <c r="U89" s="206"/>
      <c r="V89" s="206"/>
      <c r="W89" s="206"/>
      <c r="X89" s="206"/>
      <c r="Y89" s="206"/>
      <c r="Z89" s="206"/>
      <c r="AA89" s="206"/>
      <c r="AB89" s="206"/>
      <c r="AC89" s="206"/>
      <c r="AD89" s="206"/>
      <c r="AE89" s="206"/>
    </row>
    <row r="90" spans="1:31" x14ac:dyDescent="0.3">
      <c r="A90" s="9"/>
      <c r="B90" s="9"/>
      <c r="C90" s="9"/>
      <c r="D90" s="9"/>
      <c r="E90" s="9"/>
      <c r="F90" s="9"/>
      <c r="G90" s="9"/>
      <c r="H90" s="9"/>
      <c r="I90" s="9"/>
      <c r="J90" s="9"/>
      <c r="K90" s="9"/>
      <c r="L90" s="9"/>
      <c r="M90" s="9"/>
      <c r="N90" s="206"/>
      <c r="O90" s="206"/>
      <c r="P90" s="206"/>
      <c r="Q90" s="206"/>
      <c r="R90" s="206"/>
      <c r="S90" s="206"/>
      <c r="T90" s="206"/>
      <c r="U90" s="206"/>
      <c r="V90" s="206"/>
      <c r="W90" s="206"/>
      <c r="X90" s="206"/>
      <c r="Y90" s="206"/>
      <c r="Z90" s="206"/>
      <c r="AA90" s="206"/>
      <c r="AB90" s="206"/>
      <c r="AC90" s="206"/>
      <c r="AD90" s="206"/>
      <c r="AE90" s="206"/>
    </row>
    <row r="91" spans="1:31" x14ac:dyDescent="0.3">
      <c r="A91" s="9"/>
      <c r="B91" s="9"/>
      <c r="C91" s="9"/>
      <c r="D91" s="9"/>
      <c r="E91" s="9"/>
      <c r="F91" s="9"/>
      <c r="G91" s="9"/>
      <c r="H91" s="9"/>
      <c r="I91" s="9"/>
      <c r="J91" s="9"/>
      <c r="K91" s="9"/>
      <c r="L91" s="9"/>
      <c r="M91" s="9"/>
      <c r="N91" s="206"/>
      <c r="O91" s="206"/>
      <c r="P91" s="206"/>
      <c r="Q91" s="206"/>
      <c r="R91" s="206"/>
      <c r="S91" s="206"/>
      <c r="T91" s="206"/>
      <c r="U91" s="206"/>
      <c r="V91" s="206"/>
      <c r="W91" s="206"/>
      <c r="X91" s="206"/>
      <c r="Y91" s="206"/>
      <c r="Z91" s="206"/>
      <c r="AA91" s="206"/>
      <c r="AB91" s="206"/>
      <c r="AC91" s="206"/>
      <c r="AD91" s="206"/>
      <c r="AE91" s="206"/>
    </row>
    <row r="92" spans="1:31" x14ac:dyDescent="0.3">
      <c r="A92" s="9"/>
      <c r="B92" s="9"/>
      <c r="C92" s="9"/>
      <c r="D92" s="9"/>
      <c r="E92" s="9"/>
      <c r="F92" s="9"/>
      <c r="G92" s="9"/>
      <c r="H92" s="9"/>
      <c r="I92" s="9"/>
      <c r="J92" s="9"/>
      <c r="K92" s="9"/>
      <c r="L92" s="9"/>
      <c r="M92" s="9"/>
      <c r="N92" s="206"/>
      <c r="O92" s="206"/>
      <c r="P92" s="206"/>
      <c r="Q92" s="206"/>
      <c r="R92" s="206"/>
      <c r="S92" s="206"/>
      <c r="T92" s="206"/>
      <c r="U92" s="206"/>
      <c r="V92" s="206"/>
      <c r="W92" s="206"/>
      <c r="X92" s="206"/>
      <c r="Y92" s="206"/>
      <c r="Z92" s="206"/>
      <c r="AA92" s="206"/>
      <c r="AB92" s="206"/>
      <c r="AC92" s="206"/>
      <c r="AD92" s="206"/>
      <c r="AE92" s="206"/>
    </row>
    <row r="93" spans="1:31" x14ac:dyDescent="0.3">
      <c r="A93" s="9"/>
      <c r="B93" s="9"/>
      <c r="C93" s="9"/>
      <c r="D93" s="9"/>
      <c r="E93" s="9"/>
      <c r="F93" s="9"/>
      <c r="G93" s="9"/>
      <c r="H93" s="9"/>
      <c r="I93" s="9"/>
      <c r="J93" s="9"/>
      <c r="K93" s="9"/>
      <c r="L93" s="9"/>
      <c r="M93" s="9"/>
      <c r="N93" s="206"/>
      <c r="O93" s="206"/>
      <c r="P93" s="206"/>
      <c r="Q93" s="206"/>
      <c r="R93" s="206"/>
      <c r="S93" s="206"/>
      <c r="T93" s="206"/>
      <c r="U93" s="206"/>
      <c r="V93" s="206"/>
      <c r="W93" s="206"/>
      <c r="X93" s="206"/>
      <c r="Y93" s="206"/>
      <c r="Z93" s="206"/>
      <c r="AA93" s="206"/>
      <c r="AB93" s="206"/>
      <c r="AC93" s="206"/>
      <c r="AD93" s="206"/>
      <c r="AE93" s="206"/>
    </row>
    <row r="94" spans="1:31" x14ac:dyDescent="0.3">
      <c r="A94" s="9"/>
      <c r="B94" s="9"/>
      <c r="C94" s="9"/>
      <c r="D94" s="9"/>
      <c r="E94" s="9"/>
      <c r="F94" s="9"/>
      <c r="G94" s="9"/>
      <c r="H94" s="9"/>
      <c r="I94" s="9"/>
      <c r="J94" s="9"/>
      <c r="K94" s="9"/>
      <c r="L94" s="9"/>
      <c r="M94" s="9"/>
      <c r="N94" s="206"/>
      <c r="O94" s="206"/>
      <c r="P94" s="206"/>
      <c r="Q94" s="206"/>
      <c r="R94" s="206"/>
      <c r="S94" s="206"/>
      <c r="T94" s="206"/>
      <c r="U94" s="206"/>
      <c r="V94" s="206"/>
      <c r="W94" s="206"/>
      <c r="X94" s="206"/>
      <c r="Y94" s="206"/>
      <c r="Z94" s="206"/>
      <c r="AA94" s="206"/>
      <c r="AB94" s="206"/>
      <c r="AC94" s="206"/>
      <c r="AD94" s="206"/>
      <c r="AE94" s="206"/>
    </row>
    <row r="95" spans="1:31" x14ac:dyDescent="0.3">
      <c r="A95" s="9"/>
      <c r="B95" s="9"/>
      <c r="C95" s="9"/>
      <c r="D95" s="9"/>
      <c r="E95" s="9"/>
      <c r="F95" s="9"/>
      <c r="G95" s="9"/>
      <c r="H95" s="9"/>
      <c r="I95" s="9"/>
      <c r="J95" s="9"/>
      <c r="K95" s="9"/>
      <c r="L95" s="9"/>
      <c r="M95" s="9"/>
      <c r="N95" s="206"/>
      <c r="O95" s="206"/>
      <c r="P95" s="206"/>
      <c r="Q95" s="206"/>
      <c r="R95" s="206"/>
      <c r="S95" s="206"/>
      <c r="T95" s="206"/>
      <c r="U95" s="206"/>
      <c r="V95" s="206"/>
      <c r="W95" s="206"/>
      <c r="X95" s="206"/>
      <c r="Y95" s="206"/>
      <c r="Z95" s="206"/>
      <c r="AA95" s="206"/>
      <c r="AB95" s="206"/>
      <c r="AC95" s="206"/>
      <c r="AD95" s="206"/>
      <c r="AE95" s="206"/>
    </row>
    <row r="96" spans="1:31" x14ac:dyDescent="0.3">
      <c r="A96" s="9"/>
      <c r="B96" s="9"/>
      <c r="C96" s="9"/>
      <c r="D96" s="9"/>
      <c r="E96" s="9"/>
      <c r="F96" s="9"/>
      <c r="G96" s="9"/>
      <c r="H96" s="9"/>
      <c r="I96" s="9"/>
      <c r="J96" s="9"/>
      <c r="K96" s="9"/>
      <c r="L96" s="9"/>
      <c r="M96" s="9"/>
      <c r="N96" s="206"/>
      <c r="O96" s="206"/>
      <c r="P96" s="206"/>
      <c r="Q96" s="206"/>
      <c r="R96" s="206"/>
      <c r="S96" s="206"/>
      <c r="T96" s="206"/>
      <c r="U96" s="206"/>
      <c r="V96" s="206"/>
      <c r="W96" s="206"/>
      <c r="X96" s="206"/>
      <c r="Y96" s="206"/>
      <c r="Z96" s="206"/>
      <c r="AA96" s="206"/>
      <c r="AB96" s="206"/>
      <c r="AC96" s="206"/>
      <c r="AD96" s="206"/>
      <c r="AE96" s="206"/>
    </row>
    <row r="97" spans="1:31" x14ac:dyDescent="0.3">
      <c r="A97" s="9"/>
      <c r="B97" s="9"/>
      <c r="C97" s="9"/>
      <c r="D97" s="9"/>
      <c r="E97" s="9"/>
      <c r="F97" s="9"/>
      <c r="G97" s="9"/>
      <c r="H97" s="9"/>
      <c r="I97" s="9"/>
      <c r="J97" s="9"/>
      <c r="K97" s="9"/>
      <c r="L97" s="9"/>
      <c r="M97" s="9"/>
      <c r="N97" s="206"/>
      <c r="O97" s="206"/>
      <c r="P97" s="206"/>
      <c r="Q97" s="206"/>
      <c r="R97" s="206"/>
      <c r="S97" s="206"/>
      <c r="T97" s="206"/>
      <c r="U97" s="206"/>
      <c r="V97" s="206"/>
      <c r="W97" s="206"/>
      <c r="X97" s="206"/>
      <c r="Y97" s="206"/>
      <c r="Z97" s="206"/>
      <c r="AA97" s="206"/>
      <c r="AB97" s="206"/>
      <c r="AC97" s="206"/>
      <c r="AD97" s="206"/>
      <c r="AE97" s="206"/>
    </row>
    <row r="98" spans="1:31" x14ac:dyDescent="0.3">
      <c r="A98" s="9"/>
      <c r="B98" s="9"/>
      <c r="C98" s="9"/>
      <c r="D98" s="9"/>
      <c r="E98" s="9"/>
      <c r="F98" s="9"/>
      <c r="G98" s="9"/>
      <c r="H98" s="9"/>
      <c r="I98" s="9"/>
      <c r="J98" s="9"/>
      <c r="K98" s="9"/>
      <c r="L98" s="9"/>
      <c r="M98" s="9"/>
      <c r="N98" s="206"/>
      <c r="O98" s="206"/>
      <c r="P98" s="206"/>
      <c r="Q98" s="206"/>
      <c r="R98" s="206"/>
      <c r="S98" s="206"/>
      <c r="T98" s="206"/>
      <c r="U98" s="206"/>
      <c r="V98" s="206"/>
      <c r="W98" s="206"/>
      <c r="X98" s="206"/>
      <c r="Y98" s="206"/>
      <c r="Z98" s="206"/>
      <c r="AA98" s="206"/>
      <c r="AB98" s="206"/>
      <c r="AC98" s="206"/>
      <c r="AD98" s="206"/>
      <c r="AE98" s="206"/>
    </row>
    <row r="99" spans="1:31" x14ac:dyDescent="0.3">
      <c r="A99" s="9"/>
      <c r="B99" s="9"/>
      <c r="C99" s="9"/>
      <c r="D99" s="9"/>
      <c r="E99" s="9"/>
      <c r="F99" s="9"/>
      <c r="G99" s="9"/>
      <c r="H99" s="9"/>
      <c r="I99" s="9"/>
      <c r="J99" s="9"/>
      <c r="K99" s="9"/>
      <c r="L99" s="9"/>
      <c r="M99" s="9"/>
      <c r="N99" s="206"/>
      <c r="O99" s="206"/>
      <c r="P99" s="206"/>
      <c r="Q99" s="206"/>
      <c r="R99" s="206"/>
      <c r="S99" s="206"/>
      <c r="T99" s="206"/>
      <c r="U99" s="206"/>
      <c r="V99" s="206"/>
      <c r="W99" s="206"/>
      <c r="X99" s="206"/>
      <c r="Y99" s="206"/>
      <c r="Z99" s="206"/>
      <c r="AA99" s="206"/>
      <c r="AB99" s="206"/>
      <c r="AC99" s="206"/>
      <c r="AD99" s="206"/>
      <c r="AE99" s="206"/>
    </row>
    <row r="100" spans="1:31" x14ac:dyDescent="0.3">
      <c r="A100" s="9"/>
      <c r="B100" s="9"/>
      <c r="C100" s="9"/>
      <c r="D100" s="9"/>
      <c r="E100" s="9"/>
      <c r="F100" s="9"/>
      <c r="G100" s="9"/>
      <c r="H100" s="9"/>
      <c r="I100" s="9"/>
      <c r="J100" s="9"/>
      <c r="K100" s="9"/>
      <c r="L100" s="9"/>
      <c r="M100" s="9"/>
      <c r="N100" s="206"/>
      <c r="O100" s="206"/>
      <c r="P100" s="206"/>
      <c r="Q100" s="206"/>
      <c r="R100" s="206"/>
      <c r="S100" s="206"/>
      <c r="T100" s="206"/>
      <c r="U100" s="206"/>
      <c r="V100" s="206"/>
      <c r="W100" s="206"/>
      <c r="X100" s="206"/>
      <c r="Y100" s="206"/>
      <c r="Z100" s="206"/>
      <c r="AA100" s="206"/>
      <c r="AB100" s="206"/>
      <c r="AC100" s="206"/>
      <c r="AD100" s="206"/>
      <c r="AE100" s="206"/>
    </row>
    <row r="101" spans="1:31" x14ac:dyDescent="0.3">
      <c r="A101" s="9"/>
      <c r="B101" s="9"/>
      <c r="C101" s="9"/>
      <c r="D101" s="9"/>
      <c r="E101" s="9"/>
      <c r="F101" s="9"/>
      <c r="G101" s="9"/>
      <c r="H101" s="9"/>
      <c r="I101" s="9"/>
      <c r="J101" s="9"/>
      <c r="K101" s="9"/>
      <c r="L101" s="9"/>
      <c r="M101" s="9"/>
      <c r="N101" s="206"/>
      <c r="O101" s="206"/>
      <c r="P101" s="206"/>
      <c r="Q101" s="206"/>
      <c r="R101" s="206"/>
      <c r="S101" s="206"/>
      <c r="T101" s="206"/>
      <c r="U101" s="206"/>
      <c r="V101" s="206"/>
      <c r="W101" s="206"/>
      <c r="X101" s="206"/>
      <c r="Y101" s="206"/>
      <c r="Z101" s="206"/>
      <c r="AA101" s="206"/>
      <c r="AB101" s="206"/>
      <c r="AC101" s="206"/>
      <c r="AD101" s="206"/>
      <c r="AE101" s="206"/>
    </row>
    <row r="102" spans="1:31" x14ac:dyDescent="0.3">
      <c r="A102" s="9"/>
      <c r="B102" s="9"/>
      <c r="C102" s="9"/>
      <c r="D102" s="9"/>
      <c r="E102" s="9"/>
      <c r="F102" s="9"/>
      <c r="G102" s="9"/>
      <c r="H102" s="9"/>
      <c r="I102" s="9"/>
      <c r="J102" s="9"/>
      <c r="K102" s="9"/>
      <c r="L102" s="9"/>
      <c r="M102" s="9"/>
      <c r="N102" s="206"/>
      <c r="O102" s="206"/>
      <c r="P102" s="206"/>
      <c r="Q102" s="206"/>
      <c r="R102" s="206"/>
      <c r="S102" s="206"/>
      <c r="T102" s="206"/>
      <c r="U102" s="206"/>
      <c r="V102" s="206"/>
      <c r="W102" s="206"/>
      <c r="X102" s="206"/>
      <c r="Y102" s="206"/>
      <c r="Z102" s="206"/>
      <c r="AA102" s="206"/>
      <c r="AB102" s="206"/>
      <c r="AC102" s="206"/>
      <c r="AD102" s="206"/>
      <c r="AE102" s="206"/>
    </row>
    <row r="103" spans="1:31" x14ac:dyDescent="0.3">
      <c r="A103" s="9"/>
      <c r="B103" s="9"/>
      <c r="C103" s="9"/>
      <c r="D103" s="9"/>
      <c r="E103" s="9"/>
      <c r="F103" s="9"/>
      <c r="G103" s="9"/>
      <c r="H103" s="9"/>
      <c r="I103" s="9"/>
      <c r="J103" s="9"/>
      <c r="K103" s="9"/>
      <c r="L103" s="9"/>
      <c r="M103" s="9"/>
      <c r="N103" s="206"/>
      <c r="O103" s="206"/>
      <c r="P103" s="206"/>
      <c r="Q103" s="206"/>
      <c r="R103" s="206"/>
      <c r="S103" s="206"/>
      <c r="T103" s="206"/>
      <c r="U103" s="206"/>
      <c r="V103" s="206"/>
      <c r="W103" s="206"/>
      <c r="X103" s="206"/>
      <c r="Y103" s="206"/>
      <c r="Z103" s="206"/>
      <c r="AA103" s="206"/>
      <c r="AB103" s="206"/>
      <c r="AC103" s="206"/>
      <c r="AD103" s="206"/>
      <c r="AE103" s="206"/>
    </row>
    <row r="104" spans="1:31" x14ac:dyDescent="0.3">
      <c r="A104" s="9"/>
      <c r="B104" s="9"/>
      <c r="C104" s="9"/>
      <c r="D104" s="9"/>
      <c r="E104" s="9"/>
      <c r="F104" s="9"/>
      <c r="G104" s="9"/>
      <c r="H104" s="9"/>
      <c r="I104" s="9"/>
      <c r="J104" s="9"/>
      <c r="K104" s="9"/>
      <c r="L104" s="9"/>
      <c r="M104" s="9"/>
      <c r="N104" s="206"/>
      <c r="O104" s="206"/>
      <c r="P104" s="206"/>
      <c r="Q104" s="206"/>
      <c r="R104" s="206"/>
      <c r="S104" s="206"/>
      <c r="T104" s="206"/>
      <c r="U104" s="206"/>
      <c r="V104" s="206"/>
      <c r="W104" s="206"/>
      <c r="X104" s="206"/>
      <c r="Y104" s="206"/>
      <c r="Z104" s="206"/>
      <c r="AA104" s="206"/>
      <c r="AB104" s="206"/>
      <c r="AC104" s="206"/>
      <c r="AD104" s="206"/>
      <c r="AE104" s="206"/>
    </row>
    <row r="105" spans="1:31" x14ac:dyDescent="0.3">
      <c r="A105" s="9"/>
      <c r="B105" s="9"/>
      <c r="C105" s="9"/>
      <c r="D105" s="9"/>
      <c r="E105" s="9"/>
      <c r="F105" s="9"/>
      <c r="G105" s="9"/>
      <c r="H105" s="9"/>
      <c r="I105" s="9"/>
      <c r="J105" s="9"/>
      <c r="K105" s="9"/>
      <c r="L105" s="9"/>
      <c r="M105" s="9"/>
      <c r="N105" s="206"/>
      <c r="O105" s="206"/>
      <c r="P105" s="206"/>
      <c r="Q105" s="206"/>
      <c r="R105" s="206"/>
      <c r="S105" s="206"/>
      <c r="T105" s="206"/>
      <c r="U105" s="206"/>
      <c r="V105" s="206"/>
      <c r="W105" s="206"/>
      <c r="X105" s="206"/>
      <c r="Y105" s="206"/>
      <c r="Z105" s="206"/>
      <c r="AA105" s="206"/>
      <c r="AB105" s="206"/>
      <c r="AC105" s="206"/>
      <c r="AD105" s="206"/>
      <c r="AE105" s="206"/>
    </row>
    <row r="106" spans="1:31" x14ac:dyDescent="0.3">
      <c r="A106" s="9"/>
      <c r="B106" s="9"/>
      <c r="C106" s="9"/>
      <c r="D106" s="9"/>
      <c r="E106" s="9"/>
      <c r="F106" s="9"/>
      <c r="G106" s="9"/>
      <c r="H106" s="9"/>
      <c r="I106" s="9"/>
      <c r="J106" s="9"/>
      <c r="K106" s="9"/>
      <c r="L106" s="9"/>
      <c r="M106" s="9"/>
      <c r="N106" s="206"/>
      <c r="O106" s="206"/>
      <c r="P106" s="206"/>
      <c r="Q106" s="206"/>
      <c r="R106" s="206"/>
      <c r="S106" s="206"/>
      <c r="T106" s="206"/>
      <c r="U106" s="206"/>
      <c r="V106" s="206"/>
      <c r="W106" s="206"/>
      <c r="X106" s="206"/>
      <c r="Y106" s="206"/>
      <c r="Z106" s="206"/>
      <c r="AA106" s="206"/>
      <c r="AB106" s="206"/>
      <c r="AC106" s="206"/>
      <c r="AD106" s="206"/>
      <c r="AE106" s="206"/>
    </row>
    <row r="107" spans="1:31" x14ac:dyDescent="0.3">
      <c r="A107" s="9"/>
      <c r="B107" s="9"/>
      <c r="C107" s="9"/>
      <c r="D107" s="9"/>
      <c r="E107" s="9"/>
      <c r="F107" s="9"/>
      <c r="G107" s="9"/>
      <c r="H107" s="9"/>
      <c r="I107" s="9"/>
      <c r="J107" s="9"/>
      <c r="K107" s="9"/>
      <c r="L107" s="9"/>
      <c r="M107" s="9"/>
      <c r="N107" s="206"/>
      <c r="O107" s="206"/>
      <c r="P107" s="206"/>
      <c r="Q107" s="206"/>
      <c r="R107" s="206"/>
      <c r="S107" s="206"/>
      <c r="T107" s="206"/>
      <c r="U107" s="206"/>
      <c r="V107" s="206"/>
      <c r="W107" s="206"/>
      <c r="X107" s="206"/>
      <c r="Y107" s="206"/>
      <c r="Z107" s="206"/>
      <c r="AA107" s="206"/>
      <c r="AB107" s="206"/>
      <c r="AC107" s="206"/>
      <c r="AD107" s="206"/>
      <c r="AE107" s="206"/>
    </row>
    <row r="108" spans="1:31" x14ac:dyDescent="0.3">
      <c r="A108" s="9"/>
      <c r="B108" s="9"/>
      <c r="C108" s="9"/>
      <c r="D108" s="9"/>
      <c r="E108" s="9"/>
      <c r="F108" s="9"/>
      <c r="G108" s="9"/>
      <c r="H108" s="9"/>
      <c r="I108" s="9"/>
      <c r="J108" s="9"/>
      <c r="K108" s="9"/>
      <c r="L108" s="9"/>
      <c r="M108" s="9"/>
      <c r="N108" s="206"/>
      <c r="O108" s="206"/>
      <c r="P108" s="206"/>
      <c r="Q108" s="206"/>
      <c r="R108" s="206"/>
      <c r="S108" s="206"/>
      <c r="T108" s="206"/>
      <c r="U108" s="206"/>
      <c r="V108" s="206"/>
      <c r="W108" s="206"/>
      <c r="X108" s="206"/>
      <c r="Y108" s="206"/>
      <c r="Z108" s="206"/>
      <c r="AA108" s="206"/>
      <c r="AB108" s="206"/>
      <c r="AC108" s="206"/>
      <c r="AD108" s="206"/>
      <c r="AE108" s="206"/>
    </row>
    <row r="109" spans="1:31" x14ac:dyDescent="0.3">
      <c r="A109" s="9"/>
      <c r="B109" s="9"/>
      <c r="C109" s="9"/>
      <c r="D109" s="9"/>
      <c r="E109" s="9"/>
      <c r="F109" s="9"/>
      <c r="G109" s="9"/>
      <c r="H109" s="9"/>
      <c r="I109" s="9"/>
      <c r="J109" s="9"/>
      <c r="K109" s="9"/>
      <c r="L109" s="9"/>
      <c r="M109" s="9"/>
      <c r="N109" s="206"/>
      <c r="O109" s="206"/>
      <c r="P109" s="206"/>
      <c r="Q109" s="206"/>
      <c r="R109" s="206"/>
      <c r="S109" s="206"/>
      <c r="T109" s="206"/>
      <c r="U109" s="206"/>
      <c r="V109" s="206"/>
      <c r="W109" s="206"/>
      <c r="X109" s="206"/>
      <c r="Y109" s="206"/>
      <c r="Z109" s="206"/>
      <c r="AA109" s="206"/>
      <c r="AB109" s="206"/>
      <c r="AC109" s="206"/>
      <c r="AD109" s="206"/>
      <c r="AE109" s="206"/>
    </row>
    <row r="110" spans="1:31" x14ac:dyDescent="0.3">
      <c r="A110" s="9"/>
      <c r="B110" s="9"/>
      <c r="C110" s="9"/>
      <c r="D110" s="9"/>
      <c r="E110" s="9"/>
      <c r="F110" s="9"/>
      <c r="G110" s="9"/>
      <c r="H110" s="9"/>
      <c r="I110" s="9"/>
      <c r="J110" s="9"/>
      <c r="K110" s="9"/>
      <c r="L110" s="9"/>
      <c r="M110" s="9"/>
      <c r="N110" s="206"/>
      <c r="O110" s="206"/>
      <c r="P110" s="206"/>
      <c r="Q110" s="206"/>
      <c r="R110" s="206"/>
      <c r="S110" s="206"/>
      <c r="T110" s="206"/>
      <c r="U110" s="206"/>
      <c r="V110" s="206"/>
      <c r="W110" s="206"/>
      <c r="X110" s="206"/>
      <c r="Y110" s="206"/>
      <c r="Z110" s="206"/>
      <c r="AA110" s="206"/>
      <c r="AB110" s="206"/>
      <c r="AC110" s="206"/>
      <c r="AD110" s="206"/>
      <c r="AE110" s="206"/>
    </row>
    <row r="111" spans="1:31" x14ac:dyDescent="0.3">
      <c r="A111" s="9"/>
      <c r="B111" s="9"/>
      <c r="C111" s="9"/>
      <c r="D111" s="9"/>
      <c r="E111" s="9"/>
      <c r="F111" s="9"/>
      <c r="G111" s="9"/>
      <c r="H111" s="9"/>
      <c r="I111" s="9"/>
      <c r="J111" s="9"/>
      <c r="K111" s="9"/>
      <c r="L111" s="9"/>
      <c r="M111" s="9"/>
      <c r="N111" s="206"/>
      <c r="O111" s="206"/>
      <c r="P111" s="206"/>
      <c r="Q111" s="206"/>
      <c r="R111" s="206"/>
      <c r="S111" s="206"/>
      <c r="T111" s="206"/>
      <c r="U111" s="206"/>
      <c r="V111" s="206"/>
      <c r="W111" s="206"/>
      <c r="X111" s="206"/>
      <c r="Y111" s="206"/>
      <c r="Z111" s="206"/>
      <c r="AA111" s="206"/>
      <c r="AB111" s="206"/>
      <c r="AC111" s="206"/>
      <c r="AD111" s="206"/>
      <c r="AE111" s="206"/>
    </row>
    <row r="112" spans="1:31" x14ac:dyDescent="0.3">
      <c r="A112" s="9"/>
      <c r="B112" s="9"/>
      <c r="C112" s="9"/>
      <c r="D112" s="9"/>
      <c r="E112" s="9"/>
      <c r="F112" s="9"/>
      <c r="G112" s="9"/>
      <c r="H112" s="9"/>
      <c r="I112" s="9"/>
      <c r="J112" s="9"/>
      <c r="K112" s="9"/>
      <c r="L112" s="9"/>
      <c r="M112" s="9"/>
      <c r="N112" s="206"/>
      <c r="O112" s="206"/>
      <c r="P112" s="206"/>
      <c r="Q112" s="206"/>
      <c r="R112" s="206"/>
      <c r="S112" s="206"/>
      <c r="T112" s="206"/>
      <c r="U112" s="206"/>
      <c r="V112" s="206"/>
      <c r="W112" s="206"/>
      <c r="X112" s="206"/>
      <c r="Y112" s="206"/>
      <c r="Z112" s="206"/>
      <c r="AA112" s="206"/>
      <c r="AB112" s="206"/>
      <c r="AC112" s="206"/>
      <c r="AD112" s="206"/>
      <c r="AE112" s="206"/>
    </row>
    <row r="113" spans="1:31" x14ac:dyDescent="0.3">
      <c r="A113" s="9"/>
      <c r="B113" s="9"/>
      <c r="C113" s="9"/>
      <c r="D113" s="9"/>
      <c r="E113" s="9"/>
      <c r="F113" s="9"/>
      <c r="G113" s="9"/>
      <c r="H113" s="9"/>
      <c r="I113" s="9"/>
      <c r="J113" s="9"/>
      <c r="K113" s="9"/>
      <c r="L113" s="9"/>
      <c r="M113" s="9"/>
      <c r="N113" s="206"/>
      <c r="O113" s="206"/>
      <c r="P113" s="206"/>
      <c r="Q113" s="206"/>
      <c r="R113" s="206"/>
      <c r="S113" s="206"/>
      <c r="T113" s="206"/>
      <c r="U113" s="206"/>
      <c r="V113" s="206"/>
      <c r="W113" s="206"/>
      <c r="X113" s="206"/>
      <c r="Y113" s="206"/>
      <c r="Z113" s="206"/>
      <c r="AA113" s="206"/>
      <c r="AB113" s="206"/>
      <c r="AC113" s="206"/>
      <c r="AD113" s="206"/>
      <c r="AE113" s="206"/>
    </row>
    <row r="114" spans="1:31" x14ac:dyDescent="0.3">
      <c r="A114" s="9"/>
      <c r="B114" s="9"/>
      <c r="C114" s="9"/>
      <c r="D114" s="9"/>
      <c r="E114" s="9"/>
      <c r="F114" s="9"/>
      <c r="G114" s="9"/>
      <c r="H114" s="9"/>
      <c r="I114" s="9"/>
      <c r="J114" s="9"/>
      <c r="K114" s="9"/>
      <c r="L114" s="9"/>
      <c r="M114" s="9"/>
      <c r="N114" s="206"/>
      <c r="O114" s="206"/>
      <c r="P114" s="206"/>
      <c r="Q114" s="206"/>
      <c r="R114" s="206"/>
      <c r="S114" s="206"/>
      <c r="T114" s="206"/>
      <c r="U114" s="206"/>
      <c r="V114" s="206"/>
      <c r="W114" s="206"/>
      <c r="X114" s="206"/>
      <c r="Y114" s="206"/>
      <c r="Z114" s="206"/>
      <c r="AA114" s="206"/>
      <c r="AB114" s="206"/>
      <c r="AC114" s="206"/>
      <c r="AD114" s="206"/>
      <c r="AE114" s="206"/>
    </row>
    <row r="115" spans="1:31" x14ac:dyDescent="0.3">
      <c r="A115" s="9"/>
      <c r="B115" s="9"/>
      <c r="C115" s="9"/>
      <c r="D115" s="9"/>
      <c r="E115" s="9"/>
      <c r="F115" s="9"/>
      <c r="G115" s="9"/>
      <c r="H115" s="9"/>
      <c r="I115" s="9"/>
      <c r="J115" s="9"/>
      <c r="K115" s="9"/>
      <c r="L115" s="9"/>
      <c r="M115" s="9"/>
      <c r="N115" s="206"/>
      <c r="O115" s="206"/>
      <c r="P115" s="206"/>
      <c r="Q115" s="206"/>
      <c r="R115" s="206"/>
      <c r="S115" s="206"/>
      <c r="T115" s="206"/>
      <c r="U115" s="206"/>
      <c r="V115" s="206"/>
      <c r="W115" s="206"/>
      <c r="X115" s="206"/>
      <c r="Y115" s="206"/>
      <c r="Z115" s="206"/>
      <c r="AA115" s="206"/>
      <c r="AB115" s="206"/>
      <c r="AC115" s="206"/>
      <c r="AD115" s="206"/>
      <c r="AE115" s="206"/>
    </row>
    <row r="116" spans="1:31" x14ac:dyDescent="0.3">
      <c r="A116" s="9"/>
      <c r="B116" s="9"/>
      <c r="C116" s="9"/>
      <c r="D116" s="9"/>
      <c r="E116" s="9"/>
      <c r="F116" s="9"/>
      <c r="G116" s="9"/>
      <c r="H116" s="9"/>
      <c r="I116" s="9"/>
      <c r="J116" s="9"/>
      <c r="K116" s="9"/>
      <c r="L116" s="9"/>
      <c r="M116" s="9"/>
      <c r="N116" s="206"/>
      <c r="O116" s="206"/>
      <c r="P116" s="206"/>
      <c r="Q116" s="206"/>
      <c r="R116" s="206"/>
      <c r="S116" s="206"/>
      <c r="T116" s="206"/>
      <c r="U116" s="206"/>
      <c r="V116" s="206"/>
      <c r="W116" s="206"/>
      <c r="X116" s="206"/>
      <c r="Y116" s="206"/>
      <c r="Z116" s="206"/>
      <c r="AA116" s="206"/>
      <c r="AB116" s="206"/>
      <c r="AC116" s="206"/>
      <c r="AD116" s="206"/>
      <c r="AE116" s="206"/>
    </row>
    <row r="117" spans="1:31" x14ac:dyDescent="0.3">
      <c r="A117" s="9"/>
      <c r="B117" s="9"/>
      <c r="C117" s="9"/>
      <c r="D117" s="9"/>
      <c r="E117" s="9"/>
      <c r="F117" s="9"/>
      <c r="G117" s="9"/>
      <c r="H117" s="9"/>
      <c r="I117" s="9"/>
      <c r="J117" s="9"/>
      <c r="K117" s="9"/>
      <c r="L117" s="9"/>
      <c r="M117" s="9"/>
      <c r="N117" s="206"/>
      <c r="O117" s="206"/>
      <c r="P117" s="206"/>
      <c r="Q117" s="206"/>
      <c r="R117" s="206"/>
      <c r="S117" s="206"/>
      <c r="T117" s="206"/>
      <c r="U117" s="206"/>
      <c r="V117" s="206"/>
      <c r="W117" s="206"/>
      <c r="X117" s="206"/>
      <c r="Y117" s="206"/>
      <c r="Z117" s="206"/>
      <c r="AA117" s="206"/>
      <c r="AB117" s="206"/>
      <c r="AC117" s="206"/>
      <c r="AD117" s="206"/>
      <c r="AE117" s="206"/>
    </row>
    <row r="118" spans="1:31" x14ac:dyDescent="0.3">
      <c r="A118" s="9"/>
      <c r="B118" s="9"/>
      <c r="C118" s="9"/>
      <c r="D118" s="9"/>
      <c r="E118" s="9"/>
      <c r="F118" s="9"/>
      <c r="G118" s="9"/>
      <c r="H118" s="9"/>
      <c r="I118" s="9"/>
      <c r="J118" s="9"/>
      <c r="K118" s="9"/>
      <c r="L118" s="9"/>
      <c r="M118" s="9"/>
      <c r="N118" s="206"/>
      <c r="O118" s="206"/>
      <c r="P118" s="206"/>
      <c r="Q118" s="206"/>
      <c r="R118" s="206"/>
      <c r="S118" s="206"/>
      <c r="T118" s="206"/>
      <c r="U118" s="206"/>
      <c r="V118" s="206"/>
      <c r="W118" s="206"/>
      <c r="X118" s="206"/>
      <c r="Y118" s="206"/>
      <c r="Z118" s="206"/>
      <c r="AA118" s="206"/>
      <c r="AB118" s="206"/>
      <c r="AC118" s="206"/>
      <c r="AD118" s="206"/>
      <c r="AE118" s="206"/>
    </row>
    <row r="119" spans="1:31" x14ac:dyDescent="0.3">
      <c r="A119" s="9"/>
      <c r="B119" s="9"/>
      <c r="C119" s="9"/>
      <c r="D119" s="9"/>
      <c r="E119" s="9"/>
      <c r="F119" s="9"/>
      <c r="G119" s="9"/>
      <c r="H119" s="9"/>
      <c r="I119" s="9"/>
      <c r="J119" s="9"/>
      <c r="K119" s="9"/>
      <c r="L119" s="9"/>
      <c r="M119" s="9"/>
      <c r="N119" s="206"/>
      <c r="O119" s="206"/>
      <c r="P119" s="206"/>
      <c r="Q119" s="206"/>
      <c r="R119" s="206"/>
      <c r="S119" s="206"/>
      <c r="T119" s="206"/>
      <c r="U119" s="206"/>
      <c r="V119" s="206"/>
      <c r="W119" s="206"/>
      <c r="X119" s="206"/>
      <c r="Y119" s="206"/>
      <c r="Z119" s="206"/>
      <c r="AA119" s="206"/>
      <c r="AB119" s="206"/>
      <c r="AC119" s="206"/>
      <c r="AD119" s="206"/>
      <c r="AE119" s="206"/>
    </row>
    <row r="120" spans="1:31" x14ac:dyDescent="0.3">
      <c r="A120" s="9"/>
      <c r="B120" s="9"/>
      <c r="C120" s="9"/>
      <c r="D120" s="9"/>
      <c r="E120" s="9"/>
      <c r="F120" s="9"/>
      <c r="G120" s="9"/>
      <c r="H120" s="9"/>
      <c r="I120" s="9"/>
      <c r="J120" s="9"/>
      <c r="K120" s="9"/>
      <c r="L120" s="9"/>
      <c r="M120" s="9"/>
      <c r="N120" s="206"/>
      <c r="O120" s="206"/>
      <c r="P120" s="206"/>
      <c r="Q120" s="206"/>
      <c r="R120" s="206"/>
      <c r="S120" s="206"/>
      <c r="T120" s="206"/>
      <c r="U120" s="206"/>
      <c r="V120" s="206"/>
      <c r="W120" s="206"/>
      <c r="X120" s="206"/>
      <c r="Y120" s="206"/>
      <c r="Z120" s="206"/>
      <c r="AA120" s="206"/>
      <c r="AB120" s="206"/>
      <c r="AC120" s="206"/>
      <c r="AD120" s="206"/>
      <c r="AE120" s="206"/>
    </row>
    <row r="121" spans="1:31" x14ac:dyDescent="0.3">
      <c r="A121" s="9"/>
      <c r="B121" s="9"/>
      <c r="C121" s="9"/>
      <c r="D121" s="9"/>
      <c r="E121" s="9"/>
      <c r="F121" s="9"/>
      <c r="G121" s="9"/>
      <c r="H121" s="9"/>
      <c r="I121" s="9"/>
      <c r="J121" s="9"/>
      <c r="K121" s="9"/>
      <c r="L121" s="9"/>
      <c r="M121" s="9"/>
      <c r="N121" s="206"/>
      <c r="O121" s="206"/>
      <c r="P121" s="206"/>
      <c r="Q121" s="206"/>
      <c r="R121" s="206"/>
      <c r="S121" s="206"/>
      <c r="T121" s="206"/>
      <c r="U121" s="206"/>
      <c r="V121" s="206"/>
      <c r="W121" s="206"/>
      <c r="X121" s="206"/>
      <c r="Y121" s="206"/>
      <c r="Z121" s="206"/>
      <c r="AA121" s="206"/>
      <c r="AB121" s="206"/>
      <c r="AC121" s="206"/>
      <c r="AD121" s="206"/>
      <c r="AE121" s="206"/>
    </row>
    <row r="122" spans="1:31" x14ac:dyDescent="0.3">
      <c r="A122" s="9"/>
      <c r="B122" s="9"/>
      <c r="C122" s="9"/>
      <c r="D122" s="9"/>
      <c r="E122" s="9"/>
      <c r="F122" s="9"/>
      <c r="G122" s="9"/>
      <c r="H122" s="9"/>
      <c r="I122" s="9"/>
      <c r="J122" s="9"/>
      <c r="K122" s="9"/>
      <c r="L122" s="9"/>
      <c r="M122" s="9"/>
      <c r="N122" s="206"/>
      <c r="O122" s="206"/>
      <c r="P122" s="206"/>
      <c r="Q122" s="206"/>
      <c r="R122" s="206"/>
      <c r="S122" s="206"/>
      <c r="T122" s="206"/>
      <c r="U122" s="206"/>
      <c r="V122" s="206"/>
      <c r="W122" s="206"/>
      <c r="X122" s="206"/>
      <c r="Y122" s="206"/>
      <c r="Z122" s="206"/>
      <c r="AA122" s="206"/>
      <c r="AB122" s="206"/>
      <c r="AC122" s="206"/>
      <c r="AD122" s="206"/>
      <c r="AE122" s="206"/>
    </row>
    <row r="123" spans="1:31" x14ac:dyDescent="0.3">
      <c r="A123" s="9"/>
      <c r="B123" s="9"/>
      <c r="C123" s="9"/>
      <c r="D123" s="9"/>
      <c r="E123" s="9"/>
      <c r="F123" s="9"/>
      <c r="G123" s="9"/>
      <c r="H123" s="9"/>
      <c r="I123" s="9"/>
      <c r="J123" s="9"/>
      <c r="K123" s="9"/>
      <c r="L123" s="9"/>
      <c r="M123" s="9"/>
      <c r="N123" s="206"/>
      <c r="O123" s="206"/>
      <c r="P123" s="206"/>
      <c r="Q123" s="206"/>
      <c r="R123" s="206"/>
      <c r="S123" s="206"/>
      <c r="T123" s="206"/>
      <c r="U123" s="206"/>
      <c r="V123" s="206"/>
      <c r="W123" s="206"/>
      <c r="X123" s="206"/>
      <c r="Y123" s="206"/>
      <c r="Z123" s="206"/>
      <c r="AA123" s="206"/>
      <c r="AB123" s="206"/>
      <c r="AC123" s="206"/>
      <c r="AD123" s="206"/>
      <c r="AE123" s="206"/>
    </row>
    <row r="124" spans="1:31" x14ac:dyDescent="0.3">
      <c r="A124" s="9"/>
      <c r="B124" s="9"/>
      <c r="C124" s="9"/>
      <c r="D124" s="9"/>
      <c r="E124" s="9"/>
      <c r="F124" s="9"/>
      <c r="G124" s="9"/>
      <c r="H124" s="9"/>
      <c r="I124" s="9"/>
      <c r="J124" s="9"/>
      <c r="K124" s="9"/>
      <c r="L124" s="9"/>
      <c r="M124" s="9"/>
      <c r="N124" s="206"/>
      <c r="O124" s="206"/>
      <c r="P124" s="206"/>
      <c r="Q124" s="206"/>
      <c r="R124" s="206"/>
      <c r="S124" s="206"/>
      <c r="T124" s="206"/>
      <c r="U124" s="206"/>
      <c r="V124" s="206"/>
      <c r="W124" s="206"/>
      <c r="X124" s="206"/>
      <c r="Y124" s="206"/>
      <c r="Z124" s="206"/>
      <c r="AA124" s="206"/>
      <c r="AB124" s="206"/>
      <c r="AC124" s="206"/>
      <c r="AD124" s="206"/>
      <c r="AE124" s="206"/>
    </row>
    <row r="125" spans="1:31" x14ac:dyDescent="0.3">
      <c r="A125" s="9"/>
      <c r="B125" s="9"/>
      <c r="C125" s="9"/>
      <c r="D125" s="9"/>
      <c r="E125" s="9"/>
      <c r="F125" s="9"/>
      <c r="G125" s="9"/>
      <c r="H125" s="9"/>
      <c r="I125" s="9"/>
      <c r="J125" s="9"/>
      <c r="K125" s="9"/>
      <c r="L125" s="9"/>
      <c r="M125" s="9"/>
      <c r="N125" s="206"/>
      <c r="O125" s="206"/>
      <c r="P125" s="206"/>
      <c r="Q125" s="206"/>
      <c r="R125" s="206"/>
      <c r="S125" s="206"/>
      <c r="T125" s="206"/>
      <c r="U125" s="206"/>
      <c r="V125" s="206"/>
      <c r="W125" s="206"/>
      <c r="X125" s="206"/>
      <c r="Y125" s="206"/>
      <c r="Z125" s="206"/>
      <c r="AA125" s="206"/>
      <c r="AB125" s="206"/>
      <c r="AC125" s="206"/>
      <c r="AD125" s="206"/>
      <c r="AE125" s="206"/>
    </row>
    <row r="126" spans="1:31" x14ac:dyDescent="0.3">
      <c r="A126" s="9"/>
      <c r="B126" s="9"/>
      <c r="C126" s="9"/>
      <c r="D126" s="9"/>
      <c r="E126" s="9"/>
      <c r="F126" s="9"/>
      <c r="G126" s="9"/>
      <c r="H126" s="9"/>
      <c r="I126" s="9"/>
      <c r="J126" s="9"/>
      <c r="K126" s="9"/>
      <c r="L126" s="9"/>
      <c r="M126" s="9"/>
      <c r="N126" s="206"/>
      <c r="O126" s="206"/>
      <c r="P126" s="206"/>
      <c r="Q126" s="206"/>
      <c r="R126" s="206"/>
      <c r="S126" s="206"/>
      <c r="T126" s="206"/>
      <c r="U126" s="206"/>
      <c r="V126" s="206"/>
      <c r="W126" s="206"/>
      <c r="X126" s="206"/>
      <c r="Y126" s="206"/>
      <c r="Z126" s="206"/>
      <c r="AA126" s="206"/>
      <c r="AB126" s="206"/>
      <c r="AC126" s="206"/>
      <c r="AD126" s="206"/>
      <c r="AE126" s="206"/>
    </row>
    <row r="127" spans="1:31" x14ac:dyDescent="0.3">
      <c r="A127" s="9"/>
      <c r="B127" s="9"/>
      <c r="C127" s="9"/>
      <c r="D127" s="9"/>
      <c r="E127" s="9"/>
      <c r="F127" s="9"/>
      <c r="G127" s="9"/>
      <c r="H127" s="9"/>
      <c r="I127" s="9"/>
      <c r="J127" s="9"/>
      <c r="K127" s="9"/>
      <c r="L127" s="9"/>
      <c r="M127" s="9"/>
      <c r="N127" s="206"/>
      <c r="O127" s="206"/>
      <c r="P127" s="206"/>
      <c r="Q127" s="206"/>
      <c r="R127" s="206"/>
      <c r="S127" s="206"/>
      <c r="T127" s="206"/>
      <c r="U127" s="206"/>
      <c r="V127" s="206"/>
      <c r="W127" s="206"/>
      <c r="X127" s="206"/>
      <c r="Y127" s="206"/>
      <c r="Z127" s="206"/>
      <c r="AA127" s="206"/>
      <c r="AB127" s="206"/>
      <c r="AC127" s="206"/>
      <c r="AD127" s="206"/>
      <c r="AE127" s="206"/>
    </row>
    <row r="128" spans="1:31" x14ac:dyDescent="0.3">
      <c r="A128" s="9"/>
      <c r="B128" s="9"/>
      <c r="C128" s="9"/>
      <c r="D128" s="9"/>
      <c r="E128" s="9"/>
      <c r="F128" s="9"/>
      <c r="G128" s="9"/>
      <c r="H128" s="9"/>
      <c r="I128" s="9"/>
      <c r="J128" s="9"/>
      <c r="K128" s="9"/>
      <c r="L128" s="9"/>
      <c r="M128" s="9"/>
      <c r="N128" s="206"/>
      <c r="O128" s="206"/>
      <c r="P128" s="206"/>
      <c r="Q128" s="206"/>
      <c r="R128" s="206"/>
      <c r="S128" s="206"/>
      <c r="T128" s="206"/>
      <c r="U128" s="206"/>
      <c r="V128" s="206"/>
      <c r="W128" s="206"/>
      <c r="X128" s="206"/>
      <c r="Y128" s="206"/>
      <c r="Z128" s="206"/>
      <c r="AA128" s="206"/>
      <c r="AB128" s="206"/>
      <c r="AC128" s="206"/>
      <c r="AD128" s="206"/>
      <c r="AE128" s="206"/>
    </row>
    <row r="129" spans="1:31" x14ac:dyDescent="0.3">
      <c r="A129" s="9"/>
      <c r="B129" s="9"/>
      <c r="C129" s="9"/>
      <c r="D129" s="9"/>
      <c r="E129" s="9"/>
      <c r="F129" s="9"/>
      <c r="G129" s="9"/>
      <c r="H129" s="9"/>
      <c r="I129" s="9"/>
      <c r="J129" s="9"/>
      <c r="K129" s="9"/>
      <c r="L129" s="9"/>
      <c r="M129" s="9"/>
      <c r="N129" s="206"/>
      <c r="O129" s="206"/>
      <c r="P129" s="206"/>
      <c r="Q129" s="206"/>
      <c r="R129" s="206"/>
      <c r="S129" s="206"/>
      <c r="T129" s="206"/>
      <c r="U129" s="206"/>
      <c r="V129" s="206"/>
      <c r="W129" s="206"/>
      <c r="X129" s="206"/>
      <c r="Y129" s="206"/>
      <c r="Z129" s="206"/>
      <c r="AA129" s="206"/>
      <c r="AB129" s="206"/>
      <c r="AC129" s="206"/>
      <c r="AD129" s="206"/>
      <c r="AE129" s="206"/>
    </row>
    <row r="130" spans="1:31" x14ac:dyDescent="0.3">
      <c r="A130" s="9"/>
      <c r="B130" s="9"/>
      <c r="C130" s="9"/>
      <c r="D130" s="9"/>
      <c r="E130" s="9"/>
      <c r="F130" s="9"/>
      <c r="G130" s="9"/>
      <c r="H130" s="9"/>
      <c r="I130" s="9"/>
      <c r="J130" s="9"/>
      <c r="K130" s="9"/>
      <c r="L130" s="9"/>
      <c r="M130" s="9"/>
      <c r="N130" s="206"/>
      <c r="O130" s="206"/>
      <c r="P130" s="206"/>
      <c r="Q130" s="206"/>
      <c r="R130" s="206"/>
      <c r="S130" s="206"/>
      <c r="T130" s="206"/>
      <c r="U130" s="206"/>
      <c r="V130" s="206"/>
      <c r="W130" s="206"/>
      <c r="X130" s="206"/>
      <c r="Y130" s="206"/>
      <c r="Z130" s="206"/>
      <c r="AA130" s="206"/>
      <c r="AB130" s="206"/>
      <c r="AC130" s="206"/>
      <c r="AD130" s="206"/>
      <c r="AE130" s="206"/>
    </row>
    <row r="131" spans="1:31" x14ac:dyDescent="0.3">
      <c r="A131" s="9"/>
      <c r="B131" s="9"/>
      <c r="C131" s="9"/>
      <c r="D131" s="9"/>
      <c r="E131" s="9"/>
      <c r="F131" s="9"/>
      <c r="G131" s="9"/>
      <c r="H131" s="9"/>
      <c r="I131" s="9"/>
      <c r="J131" s="9"/>
      <c r="K131" s="9"/>
      <c r="L131" s="9"/>
      <c r="M131" s="9"/>
      <c r="N131" s="206"/>
      <c r="O131" s="206"/>
      <c r="P131" s="206"/>
      <c r="Q131" s="206"/>
      <c r="R131" s="206"/>
      <c r="S131" s="206"/>
      <c r="T131" s="206"/>
      <c r="U131" s="206"/>
      <c r="V131" s="206"/>
      <c r="W131" s="206"/>
      <c r="X131" s="206"/>
      <c r="Y131" s="206"/>
      <c r="Z131" s="206"/>
      <c r="AA131" s="206"/>
      <c r="AB131" s="206"/>
      <c r="AC131" s="206"/>
      <c r="AD131" s="206"/>
      <c r="AE131" s="206"/>
    </row>
    <row r="132" spans="1:31" x14ac:dyDescent="0.3">
      <c r="A132" s="9"/>
      <c r="B132" s="9"/>
      <c r="C132" s="9"/>
      <c r="D132" s="9"/>
      <c r="E132" s="9"/>
      <c r="F132" s="9"/>
      <c r="G132" s="9"/>
      <c r="H132" s="9"/>
      <c r="I132" s="9"/>
      <c r="J132" s="9"/>
      <c r="K132" s="9"/>
      <c r="L132" s="9"/>
      <c r="M132" s="9"/>
      <c r="N132" s="206"/>
      <c r="O132" s="206"/>
      <c r="P132" s="206"/>
      <c r="Q132" s="206"/>
      <c r="R132" s="206"/>
      <c r="S132" s="206"/>
      <c r="T132" s="206"/>
      <c r="U132" s="206"/>
      <c r="V132" s="206"/>
      <c r="W132" s="206"/>
      <c r="X132" s="206"/>
      <c r="Y132" s="206"/>
      <c r="Z132" s="206"/>
      <c r="AA132" s="206"/>
      <c r="AB132" s="206"/>
      <c r="AC132" s="206"/>
      <c r="AD132" s="206"/>
      <c r="AE132" s="206"/>
    </row>
    <row r="133" spans="1:31" x14ac:dyDescent="0.3">
      <c r="A133" s="9"/>
      <c r="B133" s="9"/>
      <c r="C133" s="9"/>
      <c r="D133" s="9"/>
      <c r="E133" s="9"/>
      <c r="F133" s="9"/>
      <c r="G133" s="9"/>
      <c r="H133" s="9"/>
      <c r="I133" s="9"/>
      <c r="J133" s="9"/>
      <c r="K133" s="9"/>
      <c r="L133" s="9"/>
      <c r="M133" s="9"/>
      <c r="N133" s="206"/>
      <c r="O133" s="206"/>
      <c r="P133" s="206"/>
      <c r="Q133" s="206"/>
      <c r="R133" s="206"/>
      <c r="S133" s="206"/>
      <c r="T133" s="206"/>
      <c r="U133" s="206"/>
      <c r="V133" s="206"/>
      <c r="W133" s="206"/>
      <c r="X133" s="206"/>
      <c r="Y133" s="206"/>
      <c r="Z133" s="206"/>
      <c r="AA133" s="206"/>
      <c r="AB133" s="206"/>
      <c r="AC133" s="206"/>
      <c r="AD133" s="206"/>
      <c r="AE133" s="206"/>
    </row>
    <row r="134" spans="1:31" x14ac:dyDescent="0.3">
      <c r="A134" s="9"/>
      <c r="B134" s="9"/>
      <c r="C134" s="9"/>
      <c r="D134" s="9"/>
      <c r="E134" s="9"/>
      <c r="F134" s="9"/>
      <c r="G134" s="9"/>
      <c r="H134" s="9"/>
      <c r="I134" s="9"/>
      <c r="J134" s="9"/>
      <c r="K134" s="9"/>
      <c r="L134" s="9"/>
      <c r="M134" s="9"/>
      <c r="N134" s="206"/>
      <c r="O134" s="206"/>
      <c r="P134" s="206"/>
      <c r="Q134" s="206"/>
      <c r="R134" s="206"/>
      <c r="S134" s="206"/>
      <c r="T134" s="206"/>
      <c r="U134" s="206"/>
      <c r="V134" s="206"/>
      <c r="W134" s="206"/>
      <c r="X134" s="206"/>
      <c r="Y134" s="206"/>
      <c r="Z134" s="206"/>
      <c r="AA134" s="206"/>
      <c r="AB134" s="206"/>
      <c r="AC134" s="206"/>
      <c r="AD134" s="206"/>
      <c r="AE134" s="206"/>
    </row>
    <row r="135" spans="1:31" x14ac:dyDescent="0.3">
      <c r="A135" s="9"/>
      <c r="B135" s="9"/>
      <c r="C135" s="9"/>
      <c r="D135" s="9"/>
      <c r="E135" s="9"/>
      <c r="F135" s="9"/>
      <c r="G135" s="9"/>
      <c r="H135" s="9"/>
      <c r="I135" s="9"/>
      <c r="J135" s="9"/>
      <c r="K135" s="9"/>
      <c r="L135" s="9"/>
      <c r="M135" s="9"/>
      <c r="N135" s="206"/>
      <c r="O135" s="206"/>
      <c r="P135" s="206"/>
      <c r="Q135" s="206"/>
      <c r="R135" s="206"/>
      <c r="S135" s="206"/>
      <c r="T135" s="206"/>
      <c r="U135" s="206"/>
      <c r="V135" s="206"/>
      <c r="W135" s="206"/>
      <c r="X135" s="206"/>
      <c r="Y135" s="206"/>
      <c r="Z135" s="206"/>
      <c r="AA135" s="206"/>
      <c r="AB135" s="206"/>
      <c r="AC135" s="206"/>
      <c r="AD135" s="206"/>
      <c r="AE135" s="206"/>
    </row>
    <row r="136" spans="1:31" x14ac:dyDescent="0.3">
      <c r="A136" s="9"/>
      <c r="B136" s="9"/>
      <c r="C136" s="9"/>
      <c r="D136" s="9"/>
      <c r="E136" s="9"/>
      <c r="F136" s="9"/>
      <c r="G136" s="9"/>
      <c r="H136" s="9"/>
      <c r="I136" s="9"/>
      <c r="J136" s="9"/>
      <c r="K136" s="9"/>
      <c r="L136" s="9"/>
      <c r="M136" s="9"/>
      <c r="N136" s="206"/>
      <c r="O136" s="206"/>
      <c r="P136" s="206"/>
      <c r="Q136" s="206"/>
      <c r="R136" s="206"/>
      <c r="S136" s="206"/>
      <c r="T136" s="206"/>
      <c r="U136" s="206"/>
      <c r="V136" s="206"/>
      <c r="W136" s="206"/>
      <c r="X136" s="206"/>
      <c r="Y136" s="206"/>
      <c r="Z136" s="206"/>
      <c r="AA136" s="206"/>
      <c r="AB136" s="206"/>
      <c r="AC136" s="206"/>
      <c r="AD136" s="206"/>
      <c r="AE136" s="206"/>
    </row>
    <row r="137" spans="1:31" x14ac:dyDescent="0.3">
      <c r="A137" s="9"/>
      <c r="B137" s="9"/>
      <c r="C137" s="9"/>
      <c r="D137" s="9"/>
      <c r="E137" s="9"/>
      <c r="F137" s="9"/>
      <c r="G137" s="9"/>
      <c r="H137" s="9"/>
      <c r="I137" s="9"/>
      <c r="J137" s="9"/>
      <c r="K137" s="9"/>
      <c r="L137" s="9"/>
      <c r="M137" s="9"/>
      <c r="N137" s="206"/>
      <c r="O137" s="206"/>
      <c r="P137" s="206"/>
      <c r="Q137" s="206"/>
      <c r="R137" s="206"/>
      <c r="S137" s="206"/>
      <c r="T137" s="206"/>
      <c r="U137" s="206"/>
      <c r="V137" s="206"/>
      <c r="W137" s="206"/>
      <c r="X137" s="206"/>
      <c r="Y137" s="206"/>
      <c r="Z137" s="206"/>
      <c r="AA137" s="206"/>
      <c r="AB137" s="206"/>
      <c r="AC137" s="206"/>
      <c r="AD137" s="206"/>
      <c r="AE137" s="206"/>
    </row>
    <row r="138" spans="1:31" x14ac:dyDescent="0.3">
      <c r="A138" s="9"/>
      <c r="B138" s="9"/>
      <c r="C138" s="9"/>
      <c r="D138" s="9"/>
      <c r="E138" s="9"/>
      <c r="F138" s="9"/>
      <c r="G138" s="9"/>
      <c r="H138" s="9"/>
      <c r="I138" s="9"/>
      <c r="J138" s="9"/>
      <c r="K138" s="9"/>
      <c r="L138" s="9"/>
      <c r="M138" s="9"/>
      <c r="N138" s="206"/>
      <c r="O138" s="206"/>
      <c r="P138" s="206"/>
      <c r="Q138" s="206"/>
      <c r="R138" s="206"/>
      <c r="S138" s="206"/>
      <c r="T138" s="206"/>
      <c r="U138" s="206"/>
      <c r="V138" s="206"/>
      <c r="W138" s="206"/>
      <c r="X138" s="206"/>
      <c r="Y138" s="206"/>
      <c r="Z138" s="206"/>
      <c r="AA138" s="206"/>
      <c r="AB138" s="206"/>
      <c r="AC138" s="206"/>
      <c r="AD138" s="206"/>
      <c r="AE138" s="206"/>
    </row>
    <row r="139" spans="1:31" x14ac:dyDescent="0.3">
      <c r="A139" s="9"/>
      <c r="B139" s="9"/>
      <c r="C139" s="9"/>
      <c r="D139" s="9"/>
      <c r="E139" s="9"/>
      <c r="F139" s="9"/>
      <c r="G139" s="9"/>
      <c r="H139" s="9"/>
      <c r="I139" s="9"/>
      <c r="J139" s="9"/>
      <c r="K139" s="9"/>
      <c r="L139" s="9"/>
      <c r="M139" s="9"/>
      <c r="N139" s="206"/>
      <c r="O139" s="206"/>
      <c r="P139" s="206"/>
      <c r="Q139" s="206"/>
      <c r="R139" s="206"/>
      <c r="S139" s="206"/>
      <c r="T139" s="206"/>
      <c r="U139" s="206"/>
      <c r="V139" s="206"/>
      <c r="W139" s="206"/>
      <c r="X139" s="206"/>
      <c r="Y139" s="206"/>
      <c r="Z139" s="206"/>
      <c r="AA139" s="206"/>
      <c r="AB139" s="206"/>
      <c r="AC139" s="206"/>
      <c r="AD139" s="206"/>
      <c r="AE139" s="206"/>
    </row>
    <row r="140" spans="1:31" x14ac:dyDescent="0.3">
      <c r="A140" s="9"/>
      <c r="B140" s="9"/>
      <c r="C140" s="9"/>
      <c r="D140" s="9"/>
      <c r="E140" s="9"/>
      <c r="F140" s="9"/>
      <c r="G140" s="9"/>
      <c r="H140" s="9"/>
      <c r="I140" s="9"/>
      <c r="J140" s="9"/>
      <c r="K140" s="9"/>
      <c r="L140" s="9"/>
      <c r="M140" s="9"/>
      <c r="N140" s="206"/>
      <c r="O140" s="206"/>
      <c r="P140" s="206"/>
      <c r="Q140" s="206"/>
      <c r="R140" s="206"/>
      <c r="S140" s="206"/>
      <c r="T140" s="206"/>
      <c r="U140" s="206"/>
      <c r="V140" s="206"/>
      <c r="W140" s="206"/>
      <c r="X140" s="206"/>
      <c r="Y140" s="206"/>
      <c r="Z140" s="206"/>
      <c r="AA140" s="206"/>
      <c r="AB140" s="206"/>
      <c r="AC140" s="206"/>
      <c r="AD140" s="206"/>
      <c r="AE140" s="206"/>
    </row>
    <row r="141" spans="1:31" x14ac:dyDescent="0.3">
      <c r="A141" s="9"/>
      <c r="B141" s="9"/>
      <c r="C141" s="9"/>
      <c r="D141" s="9"/>
      <c r="E141" s="9"/>
      <c r="F141" s="9"/>
      <c r="G141" s="9"/>
      <c r="H141" s="9"/>
      <c r="I141" s="9"/>
      <c r="J141" s="9"/>
      <c r="K141" s="9"/>
      <c r="L141" s="9"/>
      <c r="M141" s="9"/>
      <c r="N141" s="206"/>
      <c r="O141" s="206"/>
      <c r="P141" s="206"/>
      <c r="Q141" s="206"/>
      <c r="R141" s="206"/>
      <c r="S141" s="206"/>
      <c r="T141" s="206"/>
      <c r="U141" s="206"/>
      <c r="V141" s="206"/>
      <c r="W141" s="206"/>
      <c r="X141" s="206"/>
      <c r="Y141" s="206"/>
      <c r="Z141" s="206"/>
      <c r="AA141" s="206"/>
      <c r="AB141" s="206"/>
      <c r="AC141" s="206"/>
      <c r="AD141" s="206"/>
      <c r="AE141" s="206"/>
    </row>
    <row r="142" spans="1:31" x14ac:dyDescent="0.3">
      <c r="A142" s="9"/>
      <c r="B142" s="9"/>
      <c r="C142" s="9"/>
      <c r="D142" s="9"/>
      <c r="E142" s="9"/>
      <c r="F142" s="9"/>
      <c r="G142" s="9"/>
      <c r="H142" s="9"/>
      <c r="I142" s="9"/>
      <c r="J142" s="9"/>
      <c r="K142" s="9"/>
      <c r="L142" s="9"/>
      <c r="M142" s="9"/>
      <c r="N142" s="206"/>
      <c r="O142" s="206"/>
      <c r="P142" s="206"/>
      <c r="Q142" s="206"/>
      <c r="R142" s="206"/>
      <c r="S142" s="206"/>
      <c r="T142" s="206"/>
      <c r="U142" s="206"/>
      <c r="V142" s="206"/>
      <c r="W142" s="206"/>
      <c r="X142" s="206"/>
      <c r="Y142" s="206"/>
      <c r="Z142" s="206"/>
      <c r="AA142" s="206"/>
      <c r="AB142" s="206"/>
      <c r="AC142" s="206"/>
      <c r="AD142" s="206"/>
      <c r="AE142" s="206"/>
    </row>
    <row r="143" spans="1:31" x14ac:dyDescent="0.3">
      <c r="A143" s="9"/>
      <c r="B143" s="9"/>
      <c r="C143" s="9"/>
      <c r="D143" s="9"/>
      <c r="E143" s="9"/>
      <c r="F143" s="9"/>
      <c r="G143" s="9"/>
      <c r="H143" s="9"/>
      <c r="I143" s="9"/>
      <c r="J143" s="9"/>
      <c r="K143" s="9"/>
      <c r="L143" s="9"/>
      <c r="M143" s="9"/>
      <c r="N143" s="206"/>
      <c r="O143" s="206"/>
      <c r="P143" s="206"/>
      <c r="Q143" s="206"/>
      <c r="R143" s="206"/>
      <c r="S143" s="206"/>
      <c r="T143" s="206"/>
      <c r="U143" s="206"/>
      <c r="V143" s="206"/>
      <c r="W143" s="206"/>
      <c r="X143" s="206"/>
      <c r="Y143" s="206"/>
      <c r="Z143" s="206"/>
      <c r="AA143" s="206"/>
      <c r="AB143" s="206"/>
      <c r="AC143" s="206"/>
      <c r="AD143" s="206"/>
      <c r="AE143" s="206"/>
    </row>
    <row r="144" spans="1:31" x14ac:dyDescent="0.3">
      <c r="A144" s="9"/>
      <c r="B144" s="9"/>
      <c r="C144" s="9"/>
      <c r="D144" s="9"/>
      <c r="E144" s="9"/>
      <c r="F144" s="9"/>
      <c r="G144" s="9"/>
      <c r="H144" s="9"/>
      <c r="I144" s="9"/>
      <c r="J144" s="9"/>
      <c r="K144" s="9"/>
      <c r="L144" s="9"/>
      <c r="M144" s="9"/>
      <c r="N144" s="206"/>
      <c r="O144" s="206"/>
      <c r="P144" s="206"/>
      <c r="Q144" s="206"/>
      <c r="R144" s="206"/>
      <c r="S144" s="206"/>
      <c r="T144" s="206"/>
      <c r="U144" s="206"/>
      <c r="V144" s="206"/>
      <c r="W144" s="206"/>
      <c r="X144" s="206"/>
      <c r="Y144" s="206"/>
      <c r="Z144" s="206"/>
      <c r="AA144" s="206"/>
      <c r="AB144" s="206"/>
      <c r="AC144" s="206"/>
      <c r="AD144" s="206"/>
      <c r="AE144" s="206"/>
    </row>
    <row r="145" spans="1:31" x14ac:dyDescent="0.3">
      <c r="A145" s="9"/>
      <c r="B145" s="9"/>
      <c r="C145" s="9"/>
      <c r="D145" s="9"/>
      <c r="E145" s="9"/>
      <c r="F145" s="9"/>
      <c r="G145" s="9"/>
      <c r="H145" s="9"/>
      <c r="I145" s="9"/>
      <c r="J145" s="9"/>
      <c r="K145" s="9"/>
      <c r="L145" s="9"/>
      <c r="M145" s="9"/>
      <c r="N145" s="206"/>
      <c r="O145" s="206"/>
      <c r="P145" s="206"/>
      <c r="Q145" s="206"/>
      <c r="R145" s="206"/>
      <c r="S145" s="206"/>
      <c r="T145" s="206"/>
      <c r="U145" s="206"/>
      <c r="V145" s="206"/>
      <c r="W145" s="206"/>
      <c r="X145" s="206"/>
      <c r="Y145" s="206"/>
      <c r="Z145" s="206"/>
      <c r="AA145" s="206"/>
      <c r="AB145" s="206"/>
      <c r="AC145" s="206"/>
      <c r="AD145" s="206"/>
      <c r="AE145" s="206"/>
    </row>
    <row r="146" spans="1:31" x14ac:dyDescent="0.3">
      <c r="A146" s="9"/>
      <c r="B146" s="9"/>
      <c r="C146" s="9"/>
      <c r="D146" s="9"/>
      <c r="E146" s="9"/>
      <c r="F146" s="9"/>
      <c r="G146" s="9"/>
      <c r="H146" s="9"/>
      <c r="I146" s="9"/>
      <c r="J146" s="9"/>
      <c r="K146" s="9"/>
      <c r="L146" s="9"/>
      <c r="M146" s="9"/>
      <c r="N146" s="206"/>
      <c r="O146" s="206"/>
      <c r="P146" s="206"/>
      <c r="Q146" s="206"/>
      <c r="R146" s="206"/>
      <c r="S146" s="206"/>
      <c r="T146" s="206"/>
      <c r="U146" s="206"/>
      <c r="V146" s="206"/>
      <c r="W146" s="206"/>
      <c r="X146" s="206"/>
      <c r="Y146" s="206"/>
      <c r="Z146" s="206"/>
      <c r="AA146" s="206"/>
      <c r="AB146" s="206"/>
      <c r="AC146" s="206"/>
      <c r="AD146" s="206"/>
      <c r="AE146" s="206"/>
    </row>
    <row r="147" spans="1:31" x14ac:dyDescent="0.3">
      <c r="A147" s="9"/>
      <c r="B147" s="9"/>
      <c r="C147" s="9"/>
      <c r="D147" s="9"/>
      <c r="E147" s="9"/>
      <c r="F147" s="9"/>
      <c r="G147" s="9"/>
      <c r="H147" s="9"/>
      <c r="I147" s="9"/>
      <c r="J147" s="9"/>
      <c r="K147" s="9"/>
      <c r="L147" s="9"/>
      <c r="M147" s="9"/>
      <c r="N147" s="206"/>
      <c r="O147" s="206"/>
      <c r="P147" s="206"/>
      <c r="Q147" s="206"/>
      <c r="R147" s="206"/>
      <c r="S147" s="206"/>
      <c r="T147" s="206"/>
      <c r="U147" s="206"/>
      <c r="V147" s="206"/>
      <c r="W147" s="206"/>
      <c r="X147" s="206"/>
      <c r="Y147" s="206"/>
      <c r="Z147" s="206"/>
      <c r="AA147" s="206"/>
      <c r="AB147" s="206"/>
      <c r="AC147" s="206"/>
      <c r="AD147" s="206"/>
      <c r="AE147" s="206"/>
    </row>
    <row r="148" spans="1:31" x14ac:dyDescent="0.3">
      <c r="A148" s="9"/>
      <c r="B148" s="9"/>
      <c r="C148" s="9"/>
      <c r="D148" s="9"/>
      <c r="E148" s="9"/>
      <c r="F148" s="9"/>
      <c r="G148" s="9"/>
      <c r="H148" s="9"/>
      <c r="I148" s="9"/>
      <c r="J148" s="9"/>
      <c r="K148" s="9"/>
      <c r="L148" s="9"/>
      <c r="M148" s="9"/>
      <c r="N148" s="206"/>
      <c r="O148" s="206"/>
      <c r="P148" s="206"/>
      <c r="Q148" s="206"/>
      <c r="R148" s="206"/>
      <c r="S148" s="206"/>
      <c r="T148" s="206"/>
      <c r="U148" s="206"/>
      <c r="V148" s="206"/>
      <c r="W148" s="206"/>
      <c r="X148" s="206"/>
      <c r="Y148" s="206"/>
      <c r="Z148" s="206"/>
      <c r="AA148" s="206"/>
      <c r="AB148" s="206"/>
      <c r="AC148" s="206"/>
      <c r="AD148" s="206"/>
      <c r="AE148" s="206"/>
    </row>
    <row r="149" spans="1:31" x14ac:dyDescent="0.3">
      <c r="A149" s="9"/>
      <c r="B149" s="9"/>
      <c r="C149" s="9"/>
      <c r="D149" s="9"/>
      <c r="E149" s="9"/>
      <c r="F149" s="9"/>
      <c r="G149" s="9"/>
      <c r="H149" s="9"/>
      <c r="I149" s="9"/>
      <c r="J149" s="9"/>
      <c r="K149" s="9"/>
      <c r="L149" s="9"/>
      <c r="M149" s="9"/>
      <c r="N149" s="206"/>
      <c r="O149" s="206"/>
      <c r="P149" s="206"/>
      <c r="Q149" s="206"/>
      <c r="R149" s="206"/>
      <c r="S149" s="206"/>
      <c r="T149" s="206"/>
      <c r="U149" s="206"/>
      <c r="V149" s="206"/>
      <c r="W149" s="206"/>
      <c r="X149" s="206"/>
      <c r="Y149" s="206"/>
      <c r="Z149" s="206"/>
      <c r="AA149" s="206"/>
      <c r="AB149" s="206"/>
      <c r="AC149" s="206"/>
      <c r="AD149" s="206"/>
      <c r="AE149" s="206"/>
    </row>
    <row r="150" spans="1:31" x14ac:dyDescent="0.3">
      <c r="A150" s="9"/>
      <c r="B150" s="9"/>
      <c r="C150" s="9"/>
      <c r="D150" s="9"/>
      <c r="E150" s="9"/>
      <c r="F150" s="9"/>
      <c r="G150" s="9"/>
      <c r="H150" s="9"/>
      <c r="I150" s="9"/>
      <c r="J150" s="9"/>
      <c r="K150" s="9"/>
      <c r="L150" s="9"/>
      <c r="M150" s="9"/>
      <c r="N150" s="206"/>
      <c r="O150" s="206"/>
      <c r="P150" s="206"/>
      <c r="Q150" s="206"/>
      <c r="R150" s="206"/>
      <c r="S150" s="206"/>
      <c r="T150" s="206"/>
      <c r="U150" s="206"/>
      <c r="V150" s="206"/>
      <c r="W150" s="206"/>
      <c r="X150" s="206"/>
      <c r="Y150" s="206"/>
      <c r="Z150" s="206"/>
      <c r="AA150" s="206"/>
      <c r="AB150" s="206"/>
      <c r="AC150" s="206"/>
      <c r="AD150" s="206"/>
      <c r="AE150" s="206"/>
    </row>
    <row r="151" spans="1:31" x14ac:dyDescent="0.3">
      <c r="A151" s="9"/>
      <c r="B151" s="9"/>
      <c r="C151" s="9"/>
      <c r="D151" s="9"/>
      <c r="E151" s="9"/>
      <c r="F151" s="9"/>
      <c r="G151" s="9"/>
      <c r="H151" s="9"/>
      <c r="I151" s="9"/>
      <c r="J151" s="9"/>
      <c r="K151" s="9"/>
      <c r="L151" s="9"/>
      <c r="M151" s="9"/>
      <c r="N151" s="206"/>
      <c r="O151" s="206"/>
      <c r="P151" s="206"/>
      <c r="Q151" s="206"/>
      <c r="R151" s="206"/>
      <c r="S151" s="206"/>
      <c r="T151" s="206"/>
      <c r="U151" s="206"/>
      <c r="V151" s="206"/>
      <c r="W151" s="206"/>
      <c r="X151" s="206"/>
      <c r="Y151" s="206"/>
      <c r="Z151" s="206"/>
      <c r="AA151" s="206"/>
      <c r="AB151" s="206"/>
      <c r="AC151" s="206"/>
      <c r="AD151" s="206"/>
      <c r="AE151" s="206"/>
    </row>
    <row r="152" spans="1:31" x14ac:dyDescent="0.3">
      <c r="A152" s="9"/>
      <c r="B152" s="9"/>
      <c r="C152" s="9"/>
      <c r="D152" s="9"/>
      <c r="E152" s="9"/>
      <c r="F152" s="9"/>
      <c r="G152" s="9"/>
      <c r="H152" s="9"/>
      <c r="I152" s="9"/>
      <c r="J152" s="9"/>
      <c r="K152" s="9"/>
      <c r="L152" s="9"/>
      <c r="M152" s="9"/>
      <c r="N152" s="206"/>
      <c r="O152" s="206"/>
      <c r="P152" s="206"/>
      <c r="Q152" s="206"/>
      <c r="R152" s="206"/>
      <c r="S152" s="206"/>
      <c r="T152" s="206"/>
      <c r="U152" s="206"/>
      <c r="V152" s="206"/>
      <c r="W152" s="206"/>
      <c r="X152" s="206"/>
      <c r="Y152" s="206"/>
      <c r="Z152" s="206"/>
      <c r="AA152" s="206"/>
      <c r="AB152" s="206"/>
      <c r="AC152" s="206"/>
      <c r="AD152" s="206"/>
      <c r="AE152" s="206"/>
    </row>
    <row r="153" spans="1:31" x14ac:dyDescent="0.3">
      <c r="A153" s="9"/>
      <c r="B153" s="9"/>
      <c r="C153" s="9"/>
      <c r="D153" s="9"/>
      <c r="E153" s="9"/>
      <c r="F153" s="9"/>
      <c r="G153" s="9"/>
      <c r="H153" s="9"/>
      <c r="I153" s="9"/>
      <c r="J153" s="9"/>
      <c r="K153" s="9"/>
      <c r="L153" s="9"/>
      <c r="M153" s="9"/>
      <c r="N153" s="206"/>
      <c r="O153" s="206"/>
      <c r="P153" s="206"/>
      <c r="Q153" s="206"/>
      <c r="R153" s="206"/>
      <c r="S153" s="206"/>
      <c r="T153" s="206"/>
      <c r="U153" s="206"/>
      <c r="V153" s="206"/>
      <c r="W153" s="206"/>
      <c r="X153" s="206"/>
      <c r="Y153" s="206"/>
      <c r="Z153" s="206"/>
      <c r="AA153" s="206"/>
      <c r="AB153" s="206"/>
      <c r="AC153" s="206"/>
      <c r="AD153" s="206"/>
      <c r="AE153" s="206"/>
    </row>
    <row r="154" spans="1:31" x14ac:dyDescent="0.3">
      <c r="A154" s="9"/>
      <c r="B154" s="9"/>
      <c r="C154" s="9"/>
      <c r="D154" s="9"/>
      <c r="E154" s="9"/>
      <c r="F154" s="9"/>
      <c r="G154" s="9"/>
      <c r="H154" s="9"/>
      <c r="I154" s="9"/>
      <c r="J154" s="9"/>
      <c r="K154" s="9"/>
      <c r="L154" s="9"/>
      <c r="M154" s="9"/>
      <c r="N154" s="206"/>
      <c r="O154" s="206"/>
      <c r="P154" s="206"/>
      <c r="Q154" s="206"/>
      <c r="R154" s="206"/>
      <c r="S154" s="206"/>
      <c r="T154" s="206"/>
      <c r="U154" s="206"/>
      <c r="V154" s="206"/>
      <c r="W154" s="206"/>
      <c r="X154" s="206"/>
      <c r="Y154" s="206"/>
      <c r="Z154" s="206"/>
      <c r="AA154" s="206"/>
      <c r="AB154" s="206"/>
      <c r="AC154" s="206"/>
      <c r="AD154" s="206"/>
      <c r="AE154" s="206"/>
    </row>
    <row r="155" spans="1:31" x14ac:dyDescent="0.3">
      <c r="A155" s="9"/>
      <c r="B155" s="9"/>
      <c r="C155" s="9"/>
      <c r="D155" s="9"/>
      <c r="E155" s="9"/>
      <c r="F155" s="9"/>
      <c r="G155" s="9"/>
      <c r="H155" s="9"/>
      <c r="I155" s="9"/>
      <c r="J155" s="9"/>
      <c r="K155" s="9"/>
      <c r="L155" s="9"/>
      <c r="M155" s="9"/>
      <c r="N155" s="206"/>
      <c r="O155" s="206"/>
      <c r="P155" s="206"/>
      <c r="Q155" s="206"/>
      <c r="R155" s="206"/>
      <c r="S155" s="206"/>
      <c r="T155" s="206"/>
      <c r="U155" s="206"/>
      <c r="V155" s="206"/>
      <c r="W155" s="206"/>
      <c r="X155" s="206"/>
      <c r="Y155" s="206"/>
      <c r="Z155" s="206"/>
      <c r="AA155" s="206"/>
      <c r="AB155" s="206"/>
      <c r="AC155" s="206"/>
      <c r="AD155" s="206"/>
      <c r="AE155" s="206"/>
    </row>
    <row r="156" spans="1:31" x14ac:dyDescent="0.3">
      <c r="A156" s="9"/>
      <c r="B156" s="9"/>
      <c r="C156" s="9"/>
      <c r="D156" s="9"/>
      <c r="E156" s="9"/>
      <c r="F156" s="9"/>
      <c r="G156" s="9"/>
      <c r="H156" s="9"/>
      <c r="I156" s="9"/>
      <c r="J156" s="9"/>
      <c r="K156" s="9"/>
      <c r="L156" s="9"/>
      <c r="M156" s="9"/>
      <c r="N156" s="206"/>
      <c r="O156" s="206"/>
      <c r="P156" s="206"/>
      <c r="Q156" s="206"/>
      <c r="R156" s="206"/>
      <c r="S156" s="206"/>
      <c r="T156" s="206"/>
      <c r="U156" s="206"/>
      <c r="V156" s="206"/>
      <c r="W156" s="206"/>
      <c r="X156" s="206"/>
      <c r="Y156" s="206"/>
      <c r="Z156" s="206"/>
      <c r="AA156" s="206"/>
      <c r="AB156" s="206"/>
      <c r="AC156" s="206"/>
      <c r="AD156" s="206"/>
      <c r="AE156" s="206"/>
    </row>
    <row r="157" spans="1:31" x14ac:dyDescent="0.3">
      <c r="A157" s="9"/>
      <c r="B157" s="9"/>
      <c r="C157" s="9"/>
      <c r="D157" s="9"/>
      <c r="E157" s="9"/>
      <c r="F157" s="9"/>
      <c r="G157" s="9"/>
      <c r="H157" s="9"/>
      <c r="I157" s="9"/>
      <c r="J157" s="9"/>
      <c r="K157" s="9"/>
      <c r="L157" s="9"/>
      <c r="M157" s="9"/>
      <c r="N157" s="206"/>
      <c r="O157" s="206"/>
      <c r="P157" s="206"/>
      <c r="Q157" s="206"/>
      <c r="R157" s="206"/>
      <c r="S157" s="206"/>
      <c r="T157" s="206"/>
      <c r="U157" s="206"/>
      <c r="V157" s="206"/>
      <c r="W157" s="206"/>
      <c r="X157" s="206"/>
      <c r="Y157" s="206"/>
      <c r="Z157" s="206"/>
      <c r="AA157" s="206"/>
      <c r="AB157" s="206"/>
      <c r="AC157" s="206"/>
      <c r="AD157" s="206"/>
      <c r="AE157" s="206"/>
    </row>
    <row r="158" spans="1:31" x14ac:dyDescent="0.3">
      <c r="A158" s="9"/>
      <c r="B158" s="9"/>
      <c r="C158" s="9"/>
      <c r="D158" s="9"/>
      <c r="E158" s="9"/>
      <c r="F158" s="9"/>
      <c r="G158" s="9"/>
      <c r="H158" s="9"/>
      <c r="I158" s="9"/>
      <c r="J158" s="9"/>
      <c r="K158" s="9"/>
      <c r="L158" s="9"/>
      <c r="M158" s="9"/>
      <c r="N158" s="206"/>
      <c r="O158" s="206"/>
      <c r="P158" s="206"/>
      <c r="Q158" s="206"/>
      <c r="R158" s="206"/>
      <c r="S158" s="206"/>
      <c r="T158" s="206"/>
      <c r="U158" s="206"/>
      <c r="V158" s="206"/>
      <c r="W158" s="206"/>
      <c r="X158" s="206"/>
      <c r="Y158" s="206"/>
      <c r="Z158" s="206"/>
      <c r="AA158" s="206"/>
      <c r="AB158" s="206"/>
      <c r="AC158" s="206"/>
      <c r="AD158" s="206"/>
      <c r="AE158" s="206"/>
    </row>
    <row r="159" spans="1:31" x14ac:dyDescent="0.3">
      <c r="A159" s="9"/>
      <c r="B159" s="9"/>
      <c r="C159" s="9"/>
      <c r="D159" s="9"/>
      <c r="E159" s="9"/>
      <c r="F159" s="9"/>
      <c r="G159" s="9"/>
      <c r="H159" s="9"/>
      <c r="I159" s="9"/>
      <c r="J159" s="9"/>
      <c r="K159" s="9"/>
      <c r="L159" s="9"/>
      <c r="M159" s="9"/>
      <c r="N159" s="206"/>
      <c r="O159" s="206"/>
      <c r="P159" s="206"/>
      <c r="Q159" s="206"/>
      <c r="R159" s="206"/>
      <c r="S159" s="206"/>
      <c r="T159" s="206"/>
      <c r="U159" s="206"/>
      <c r="V159" s="206"/>
      <c r="W159" s="206"/>
      <c r="X159" s="206"/>
      <c r="Y159" s="206"/>
      <c r="Z159" s="206"/>
      <c r="AA159" s="206"/>
      <c r="AB159" s="206"/>
      <c r="AC159" s="206"/>
      <c r="AD159" s="206"/>
      <c r="AE159" s="206"/>
    </row>
    <row r="160" spans="1:31" x14ac:dyDescent="0.3">
      <c r="A160" s="9"/>
      <c r="B160" s="9"/>
      <c r="C160" s="9"/>
      <c r="D160" s="9"/>
      <c r="E160" s="9"/>
      <c r="F160" s="9"/>
      <c r="G160" s="9"/>
      <c r="H160" s="9"/>
      <c r="I160" s="9"/>
      <c r="J160" s="9"/>
      <c r="K160" s="9"/>
      <c r="L160" s="9"/>
      <c r="M160" s="9"/>
      <c r="N160" s="206"/>
      <c r="O160" s="206"/>
      <c r="P160" s="206"/>
      <c r="Q160" s="206"/>
      <c r="R160" s="206"/>
      <c r="S160" s="206"/>
      <c r="T160" s="206"/>
      <c r="U160" s="206"/>
      <c r="V160" s="206"/>
      <c r="W160" s="206"/>
      <c r="X160" s="206"/>
      <c r="Y160" s="206"/>
      <c r="Z160" s="206"/>
      <c r="AA160" s="206"/>
      <c r="AB160" s="206"/>
      <c r="AC160" s="206"/>
      <c r="AD160" s="206"/>
      <c r="AE160" s="206"/>
    </row>
    <row r="161" spans="1:31" x14ac:dyDescent="0.3">
      <c r="A161" s="9"/>
      <c r="B161" s="9"/>
      <c r="C161" s="9"/>
      <c r="D161" s="9"/>
      <c r="E161" s="9"/>
      <c r="F161" s="9"/>
      <c r="G161" s="9"/>
      <c r="H161" s="9"/>
      <c r="I161" s="9"/>
      <c r="J161" s="9"/>
      <c r="K161" s="9"/>
      <c r="L161" s="9"/>
      <c r="M161" s="9"/>
      <c r="N161" s="206"/>
      <c r="O161" s="206"/>
      <c r="P161" s="206"/>
      <c r="Q161" s="206"/>
      <c r="R161" s="206"/>
      <c r="S161" s="206"/>
      <c r="T161" s="206"/>
      <c r="U161" s="206"/>
      <c r="V161" s="206"/>
      <c r="W161" s="206"/>
      <c r="X161" s="206"/>
      <c r="Y161" s="206"/>
      <c r="Z161" s="206"/>
      <c r="AA161" s="206"/>
      <c r="AB161" s="206"/>
      <c r="AC161" s="206"/>
      <c r="AD161" s="206"/>
      <c r="AE161" s="206"/>
    </row>
    <row r="162" spans="1:31" x14ac:dyDescent="0.3">
      <c r="A162" s="9"/>
      <c r="B162" s="9"/>
      <c r="C162" s="9"/>
      <c r="D162" s="9"/>
      <c r="E162" s="9"/>
      <c r="F162" s="9"/>
      <c r="G162" s="9"/>
      <c r="H162" s="9"/>
      <c r="I162" s="9"/>
      <c r="J162" s="9"/>
      <c r="K162" s="9"/>
      <c r="L162" s="9"/>
      <c r="M162" s="9"/>
      <c r="N162" s="206"/>
      <c r="O162" s="206"/>
      <c r="P162" s="206"/>
      <c r="Q162" s="206"/>
      <c r="R162" s="206"/>
      <c r="S162" s="206"/>
      <c r="T162" s="206"/>
      <c r="U162" s="206"/>
      <c r="V162" s="206"/>
      <c r="W162" s="206"/>
      <c r="X162" s="206"/>
      <c r="Y162" s="206"/>
      <c r="Z162" s="206"/>
      <c r="AA162" s="206"/>
      <c r="AB162" s="206"/>
      <c r="AC162" s="206"/>
      <c r="AD162" s="206"/>
      <c r="AE162" s="206"/>
    </row>
    <row r="163" spans="1:31" x14ac:dyDescent="0.3">
      <c r="A163" s="9"/>
      <c r="B163" s="9"/>
      <c r="C163" s="9"/>
      <c r="D163" s="9"/>
      <c r="E163" s="9"/>
      <c r="F163" s="9"/>
      <c r="G163" s="9"/>
      <c r="H163" s="9"/>
      <c r="I163" s="9"/>
      <c r="J163" s="9"/>
      <c r="K163" s="9"/>
      <c r="L163" s="9"/>
      <c r="M163" s="9"/>
      <c r="N163" s="206"/>
      <c r="O163" s="206"/>
      <c r="P163" s="206"/>
      <c r="Q163" s="206"/>
      <c r="R163" s="206"/>
      <c r="S163" s="206"/>
      <c r="T163" s="206"/>
      <c r="U163" s="206"/>
      <c r="V163" s="206"/>
      <c r="W163" s="206"/>
      <c r="X163" s="206"/>
      <c r="Y163" s="206"/>
      <c r="Z163" s="206"/>
      <c r="AA163" s="206"/>
      <c r="AB163" s="206"/>
      <c r="AC163" s="206"/>
      <c r="AD163" s="206"/>
      <c r="AE163" s="206"/>
    </row>
    <row r="164" spans="1:31" x14ac:dyDescent="0.3">
      <c r="A164" s="9"/>
      <c r="B164" s="9"/>
      <c r="C164" s="9"/>
      <c r="D164" s="9"/>
      <c r="E164" s="9"/>
      <c r="F164" s="9"/>
      <c r="G164" s="9"/>
      <c r="H164" s="9"/>
      <c r="I164" s="9"/>
      <c r="J164" s="9"/>
      <c r="K164" s="9"/>
      <c r="L164" s="9"/>
      <c r="M164" s="9"/>
      <c r="N164" s="206"/>
      <c r="O164" s="206"/>
      <c r="P164" s="206"/>
      <c r="Q164" s="206"/>
      <c r="R164" s="206"/>
      <c r="S164" s="206"/>
      <c r="T164" s="206"/>
      <c r="U164" s="206"/>
      <c r="V164" s="206"/>
      <c r="W164" s="206"/>
      <c r="X164" s="206"/>
      <c r="Y164" s="206"/>
      <c r="Z164" s="206"/>
      <c r="AA164" s="206"/>
      <c r="AB164" s="206"/>
      <c r="AC164" s="206"/>
      <c r="AD164" s="206"/>
      <c r="AE164" s="206"/>
    </row>
    <row r="165" spans="1:31" x14ac:dyDescent="0.3">
      <c r="A165" s="9"/>
      <c r="B165" s="9"/>
      <c r="C165" s="9"/>
      <c r="D165" s="9"/>
      <c r="E165" s="9"/>
      <c r="F165" s="9"/>
      <c r="G165" s="9"/>
      <c r="H165" s="9"/>
      <c r="I165" s="9"/>
      <c r="J165" s="9"/>
      <c r="K165" s="9"/>
      <c r="L165" s="9"/>
      <c r="M165" s="9"/>
      <c r="N165" s="206"/>
      <c r="O165" s="206"/>
      <c r="P165" s="206"/>
      <c r="Q165" s="206"/>
      <c r="R165" s="206"/>
      <c r="S165" s="206"/>
      <c r="T165" s="206"/>
      <c r="U165" s="206"/>
      <c r="V165" s="206"/>
      <c r="W165" s="206"/>
      <c r="X165" s="206"/>
      <c r="Y165" s="206"/>
      <c r="Z165" s="206"/>
      <c r="AA165" s="206"/>
      <c r="AB165" s="206"/>
      <c r="AC165" s="206"/>
      <c r="AD165" s="206"/>
      <c r="AE165" s="206"/>
    </row>
    <row r="166" spans="1:31" x14ac:dyDescent="0.3">
      <c r="A166" s="9"/>
      <c r="B166" s="9"/>
      <c r="C166" s="9"/>
      <c r="D166" s="9"/>
      <c r="E166" s="9"/>
      <c r="F166" s="9"/>
      <c r="G166" s="9"/>
      <c r="H166" s="9"/>
      <c r="I166" s="9"/>
      <c r="J166" s="9"/>
      <c r="K166" s="9"/>
      <c r="L166" s="9"/>
      <c r="M166" s="9"/>
      <c r="N166" s="206"/>
      <c r="O166" s="206"/>
      <c r="P166" s="206"/>
      <c r="Q166" s="206"/>
      <c r="R166" s="206"/>
      <c r="S166" s="206"/>
      <c r="T166" s="206"/>
      <c r="U166" s="206"/>
      <c r="V166" s="206"/>
      <c r="W166" s="206"/>
      <c r="X166" s="206"/>
      <c r="Y166" s="206"/>
      <c r="Z166" s="206"/>
      <c r="AA166" s="206"/>
      <c r="AB166" s="206"/>
      <c r="AC166" s="206"/>
      <c r="AD166" s="206"/>
      <c r="AE166" s="206"/>
    </row>
    <row r="167" spans="1:31" x14ac:dyDescent="0.3">
      <c r="A167" s="9"/>
      <c r="B167" s="9"/>
      <c r="C167" s="9"/>
      <c r="D167" s="9"/>
      <c r="E167" s="9"/>
      <c r="F167" s="9"/>
      <c r="G167" s="9"/>
      <c r="H167" s="9"/>
      <c r="I167" s="9"/>
      <c r="J167" s="9"/>
      <c r="K167" s="9"/>
      <c r="L167" s="9"/>
      <c r="M167" s="9"/>
      <c r="N167" s="206"/>
      <c r="O167" s="206"/>
      <c r="P167" s="206"/>
      <c r="Q167" s="206"/>
      <c r="R167" s="206"/>
      <c r="S167" s="206"/>
      <c r="T167" s="206"/>
      <c r="U167" s="206"/>
      <c r="V167" s="206"/>
      <c r="W167" s="206"/>
      <c r="X167" s="206"/>
      <c r="Y167" s="206"/>
      <c r="Z167" s="206"/>
      <c r="AA167" s="206"/>
      <c r="AB167" s="206"/>
      <c r="AC167" s="206"/>
      <c r="AD167" s="206"/>
      <c r="AE167" s="206"/>
    </row>
    <row r="168" spans="1:31" x14ac:dyDescent="0.3">
      <c r="A168" s="9"/>
      <c r="B168" s="9"/>
      <c r="C168" s="9"/>
      <c r="D168" s="9"/>
      <c r="E168" s="9"/>
      <c r="F168" s="9"/>
      <c r="G168" s="9"/>
      <c r="H168" s="9"/>
      <c r="I168" s="9"/>
      <c r="J168" s="9"/>
      <c r="K168" s="9"/>
      <c r="L168" s="9"/>
      <c r="M168" s="9"/>
      <c r="N168" s="206"/>
      <c r="O168" s="206"/>
      <c r="P168" s="206"/>
      <c r="Q168" s="206"/>
      <c r="R168" s="206"/>
      <c r="S168" s="206"/>
      <c r="T168" s="206"/>
      <c r="U168" s="206"/>
      <c r="V168" s="206"/>
      <c r="W168" s="206"/>
      <c r="X168" s="206"/>
      <c r="Y168" s="206"/>
      <c r="Z168" s="206"/>
      <c r="AA168" s="206"/>
      <c r="AB168" s="206"/>
      <c r="AC168" s="206"/>
      <c r="AD168" s="206"/>
      <c r="AE168" s="206"/>
    </row>
    <row r="169" spans="1:31" x14ac:dyDescent="0.3">
      <c r="A169" s="9"/>
      <c r="B169" s="9"/>
      <c r="C169" s="9"/>
      <c r="D169" s="9"/>
      <c r="E169" s="9"/>
      <c r="F169" s="9"/>
      <c r="G169" s="9"/>
      <c r="H169" s="9"/>
      <c r="I169" s="9"/>
      <c r="J169" s="9"/>
      <c r="K169" s="9"/>
      <c r="L169" s="9"/>
      <c r="M169" s="9"/>
      <c r="N169" s="206"/>
      <c r="O169" s="206"/>
      <c r="P169" s="206"/>
      <c r="Q169" s="206"/>
      <c r="R169" s="206"/>
      <c r="S169" s="206"/>
      <c r="T169" s="206"/>
      <c r="U169" s="206"/>
      <c r="V169" s="206"/>
      <c r="W169" s="206"/>
      <c r="X169" s="206"/>
      <c r="Y169" s="206"/>
      <c r="Z169" s="206"/>
      <c r="AA169" s="206"/>
      <c r="AB169" s="206"/>
      <c r="AC169" s="206"/>
      <c r="AD169" s="206"/>
      <c r="AE169" s="206"/>
    </row>
    <row r="170" spans="1:31" x14ac:dyDescent="0.3">
      <c r="A170" s="9"/>
      <c r="B170" s="9"/>
      <c r="C170" s="9"/>
      <c r="D170" s="9"/>
      <c r="E170" s="9"/>
      <c r="F170" s="9"/>
      <c r="G170" s="9"/>
      <c r="H170" s="9"/>
      <c r="I170" s="9"/>
      <c r="J170" s="9"/>
      <c r="K170" s="9"/>
      <c r="L170" s="9"/>
      <c r="M170" s="9"/>
      <c r="N170" s="206"/>
      <c r="O170" s="206"/>
      <c r="P170" s="206"/>
      <c r="Q170" s="206"/>
      <c r="R170" s="206"/>
      <c r="S170" s="206"/>
      <c r="T170" s="206"/>
      <c r="U170" s="206"/>
      <c r="V170" s="206"/>
      <c r="W170" s="206"/>
      <c r="X170" s="206"/>
      <c r="Y170" s="206"/>
      <c r="Z170" s="206"/>
      <c r="AA170" s="206"/>
      <c r="AB170" s="206"/>
      <c r="AC170" s="206"/>
      <c r="AD170" s="206"/>
      <c r="AE170" s="206"/>
    </row>
    <row r="171" spans="1:31" x14ac:dyDescent="0.3">
      <c r="A171" s="9"/>
      <c r="B171" s="9"/>
      <c r="C171" s="9"/>
      <c r="D171" s="9"/>
      <c r="E171" s="9"/>
      <c r="F171" s="9"/>
      <c r="G171" s="9"/>
      <c r="H171" s="9"/>
      <c r="I171" s="9"/>
      <c r="J171" s="9"/>
      <c r="K171" s="9"/>
      <c r="L171" s="9"/>
      <c r="M171" s="9"/>
      <c r="N171" s="206"/>
      <c r="O171" s="206"/>
      <c r="P171" s="206"/>
      <c r="Q171" s="206"/>
      <c r="R171" s="206"/>
      <c r="S171" s="206"/>
      <c r="T171" s="206"/>
      <c r="U171" s="206"/>
      <c r="V171" s="206"/>
      <c r="W171" s="206"/>
      <c r="X171" s="206"/>
      <c r="Y171" s="206"/>
      <c r="Z171" s="206"/>
      <c r="AA171" s="206"/>
      <c r="AB171" s="206"/>
      <c r="AC171" s="206"/>
      <c r="AD171" s="206"/>
      <c r="AE171" s="206"/>
    </row>
    <row r="172" spans="1:31" x14ac:dyDescent="0.3">
      <c r="A172" s="9"/>
      <c r="B172" s="9"/>
      <c r="C172" s="9"/>
      <c r="D172" s="9"/>
      <c r="E172" s="9"/>
      <c r="F172" s="9"/>
      <c r="G172" s="9"/>
      <c r="H172" s="9"/>
      <c r="I172" s="9"/>
      <c r="J172" s="9"/>
      <c r="K172" s="9"/>
      <c r="L172" s="9"/>
      <c r="M172" s="9"/>
      <c r="N172" s="206"/>
      <c r="O172" s="206"/>
      <c r="P172" s="206"/>
      <c r="Q172" s="206"/>
      <c r="R172" s="206"/>
      <c r="S172" s="206"/>
      <c r="T172" s="206"/>
      <c r="U172" s="206"/>
      <c r="V172" s="206"/>
      <c r="W172" s="206"/>
      <c r="X172" s="206"/>
      <c r="Y172" s="206"/>
      <c r="Z172" s="206"/>
      <c r="AA172" s="206"/>
      <c r="AB172" s="206"/>
      <c r="AC172" s="206"/>
      <c r="AD172" s="206"/>
      <c r="AE172" s="206"/>
    </row>
    <row r="173" spans="1:31" x14ac:dyDescent="0.3">
      <c r="A173" s="9"/>
      <c r="B173" s="9"/>
      <c r="C173" s="9"/>
      <c r="D173" s="9"/>
      <c r="E173" s="9"/>
      <c r="F173" s="9"/>
      <c r="G173" s="9"/>
      <c r="H173" s="9"/>
      <c r="I173" s="9"/>
      <c r="J173" s="9"/>
      <c r="K173" s="9"/>
      <c r="L173" s="9"/>
      <c r="M173" s="9"/>
      <c r="N173" s="206"/>
      <c r="O173" s="206"/>
      <c r="P173" s="206"/>
      <c r="Q173" s="206"/>
      <c r="R173" s="206"/>
      <c r="S173" s="206"/>
      <c r="T173" s="206"/>
      <c r="U173" s="206"/>
      <c r="V173" s="206"/>
      <c r="W173" s="206"/>
      <c r="X173" s="206"/>
      <c r="Y173" s="206"/>
      <c r="Z173" s="206"/>
      <c r="AA173" s="206"/>
      <c r="AB173" s="206"/>
      <c r="AC173" s="206"/>
      <c r="AD173" s="206"/>
      <c r="AE173" s="206"/>
    </row>
    <row r="174" spans="1:31" x14ac:dyDescent="0.3">
      <c r="A174" s="9"/>
      <c r="B174" s="9"/>
      <c r="C174" s="9"/>
      <c r="D174" s="9"/>
      <c r="E174" s="9"/>
      <c r="F174" s="9"/>
      <c r="G174" s="9"/>
      <c r="H174" s="9"/>
      <c r="I174" s="9"/>
      <c r="J174" s="9"/>
      <c r="K174" s="9"/>
      <c r="L174" s="9"/>
      <c r="M174" s="9"/>
      <c r="N174" s="206"/>
      <c r="O174" s="206"/>
      <c r="P174" s="206"/>
      <c r="Q174" s="206"/>
      <c r="R174" s="206"/>
      <c r="S174" s="206"/>
      <c r="T174" s="206"/>
      <c r="U174" s="206"/>
      <c r="V174" s="206"/>
      <c r="W174" s="206"/>
      <c r="X174" s="206"/>
      <c r="Y174" s="206"/>
      <c r="Z174" s="206"/>
      <c r="AA174" s="206"/>
      <c r="AB174" s="206"/>
      <c r="AC174" s="206"/>
      <c r="AD174" s="206"/>
      <c r="AE174" s="206"/>
    </row>
    <row r="175" spans="1:31" x14ac:dyDescent="0.3">
      <c r="A175" s="9"/>
      <c r="B175" s="9"/>
      <c r="C175" s="9"/>
      <c r="D175" s="9"/>
      <c r="E175" s="9"/>
      <c r="F175" s="9"/>
      <c r="G175" s="9"/>
      <c r="H175" s="9"/>
      <c r="I175" s="9"/>
      <c r="J175" s="9"/>
      <c r="K175" s="9"/>
      <c r="L175" s="9"/>
      <c r="M175" s="9"/>
      <c r="N175" s="206"/>
      <c r="O175" s="206"/>
      <c r="P175" s="206"/>
      <c r="Q175" s="206"/>
      <c r="R175" s="206"/>
      <c r="S175" s="206"/>
      <c r="T175" s="206"/>
      <c r="U175" s="206"/>
      <c r="V175" s="206"/>
      <c r="W175" s="206"/>
      <c r="X175" s="206"/>
      <c r="Y175" s="206"/>
      <c r="Z175" s="206"/>
      <c r="AA175" s="206"/>
      <c r="AB175" s="206"/>
      <c r="AC175" s="206"/>
      <c r="AD175" s="206"/>
      <c r="AE175" s="206"/>
    </row>
    <row r="176" spans="1:31" x14ac:dyDescent="0.3">
      <c r="A176" s="9"/>
      <c r="B176" s="9"/>
      <c r="C176" s="9"/>
      <c r="D176" s="9"/>
      <c r="E176" s="9"/>
      <c r="F176" s="9"/>
      <c r="G176" s="9"/>
      <c r="H176" s="9"/>
      <c r="I176" s="9"/>
      <c r="J176" s="9"/>
      <c r="K176" s="9"/>
      <c r="L176" s="9"/>
      <c r="M176" s="9"/>
      <c r="N176" s="206"/>
      <c r="O176" s="206"/>
      <c r="P176" s="206"/>
      <c r="Q176" s="206"/>
      <c r="R176" s="206"/>
      <c r="S176" s="206"/>
      <c r="T176" s="206"/>
      <c r="U176" s="206"/>
      <c r="V176" s="206"/>
      <c r="W176" s="206"/>
      <c r="X176" s="206"/>
      <c r="Y176" s="206"/>
      <c r="Z176" s="206"/>
      <c r="AA176" s="206"/>
      <c r="AB176" s="206"/>
      <c r="AC176" s="206"/>
      <c r="AD176" s="206"/>
      <c r="AE176" s="206"/>
    </row>
    <row r="177" spans="1:31" x14ac:dyDescent="0.3">
      <c r="A177" s="9"/>
      <c r="B177" s="9"/>
      <c r="C177" s="9"/>
      <c r="D177" s="9"/>
      <c r="E177" s="9"/>
      <c r="F177" s="9"/>
      <c r="G177" s="9"/>
      <c r="H177" s="9"/>
      <c r="I177" s="9"/>
      <c r="J177" s="9"/>
      <c r="K177" s="9"/>
      <c r="L177" s="9"/>
      <c r="M177" s="9"/>
      <c r="N177" s="206"/>
      <c r="O177" s="206"/>
      <c r="P177" s="206"/>
      <c r="Q177" s="206"/>
      <c r="R177" s="206"/>
      <c r="S177" s="206"/>
      <c r="T177" s="206"/>
      <c r="U177" s="206"/>
      <c r="V177" s="206"/>
      <c r="W177" s="206"/>
      <c r="X177" s="206"/>
      <c r="Y177" s="206"/>
      <c r="Z177" s="206"/>
      <c r="AA177" s="206"/>
      <c r="AB177" s="206"/>
      <c r="AC177" s="206"/>
      <c r="AD177" s="206"/>
      <c r="AE177" s="206"/>
    </row>
    <row r="178" spans="1:31" x14ac:dyDescent="0.3">
      <c r="A178" s="9"/>
      <c r="B178" s="9"/>
      <c r="C178" s="9"/>
      <c r="D178" s="9"/>
      <c r="E178" s="9"/>
      <c r="F178" s="9"/>
      <c r="G178" s="9"/>
      <c r="H178" s="9"/>
      <c r="I178" s="9"/>
      <c r="J178" s="9"/>
      <c r="K178" s="9"/>
      <c r="L178" s="9"/>
      <c r="M178" s="9"/>
      <c r="N178" s="206"/>
      <c r="O178" s="206"/>
      <c r="P178" s="206"/>
      <c r="Q178" s="206"/>
      <c r="R178" s="206"/>
      <c r="S178" s="206"/>
      <c r="T178" s="206"/>
      <c r="U178" s="206"/>
      <c r="V178" s="206"/>
      <c r="W178" s="206"/>
      <c r="X178" s="206"/>
      <c r="Y178" s="206"/>
      <c r="Z178" s="206"/>
      <c r="AA178" s="206"/>
      <c r="AB178" s="206"/>
      <c r="AC178" s="206"/>
      <c r="AD178" s="206"/>
      <c r="AE178" s="206"/>
    </row>
    <row r="179" spans="1:31" x14ac:dyDescent="0.3">
      <c r="N179" s="206"/>
      <c r="O179" s="206"/>
      <c r="P179" s="206"/>
      <c r="Q179" s="206"/>
      <c r="R179" s="206"/>
      <c r="S179" s="206"/>
      <c r="T179" s="206"/>
      <c r="U179" s="206"/>
      <c r="V179" s="206"/>
      <c r="W179" s="206"/>
      <c r="X179" s="206"/>
      <c r="Y179" s="206"/>
      <c r="Z179" s="206"/>
      <c r="AA179" s="206"/>
      <c r="AB179" s="206"/>
      <c r="AC179" s="206"/>
      <c r="AD179" s="206"/>
      <c r="AE179" s="206"/>
    </row>
    <row r="180" spans="1:31" x14ac:dyDescent="0.3">
      <c r="N180" s="206"/>
      <c r="O180" s="206"/>
      <c r="P180" s="206"/>
      <c r="Q180" s="206"/>
      <c r="R180" s="206"/>
      <c r="S180" s="206"/>
      <c r="T180" s="206"/>
      <c r="U180" s="206"/>
      <c r="V180" s="206"/>
      <c r="W180" s="206"/>
      <c r="X180" s="206"/>
      <c r="Y180" s="206"/>
      <c r="Z180" s="206"/>
      <c r="AA180" s="206"/>
      <c r="AB180" s="206"/>
      <c r="AC180" s="206"/>
      <c r="AD180" s="206"/>
      <c r="AE180" s="206"/>
    </row>
    <row r="181" spans="1:31" x14ac:dyDescent="0.3">
      <c r="N181" s="206"/>
      <c r="O181" s="206"/>
      <c r="P181" s="206"/>
      <c r="Q181" s="206"/>
      <c r="R181" s="206"/>
      <c r="S181" s="206"/>
      <c r="T181" s="206"/>
      <c r="U181" s="206"/>
      <c r="V181" s="206"/>
      <c r="W181" s="206"/>
      <c r="X181" s="206"/>
      <c r="Y181" s="206"/>
      <c r="Z181" s="206"/>
      <c r="AA181" s="206"/>
      <c r="AB181" s="206"/>
      <c r="AC181" s="206"/>
      <c r="AD181" s="206"/>
      <c r="AE181" s="206"/>
    </row>
    <row r="182" spans="1:31" x14ac:dyDescent="0.3">
      <c r="N182" s="206"/>
      <c r="O182" s="206"/>
      <c r="P182" s="206"/>
      <c r="Q182" s="206"/>
      <c r="R182" s="206"/>
      <c r="S182" s="206"/>
      <c r="T182" s="206"/>
      <c r="U182" s="206"/>
      <c r="V182" s="206"/>
      <c r="W182" s="206"/>
      <c r="X182" s="206"/>
      <c r="Y182" s="206"/>
      <c r="Z182" s="206"/>
      <c r="AA182" s="206"/>
      <c r="AB182" s="206"/>
      <c r="AC182" s="206"/>
      <c r="AD182" s="206"/>
      <c r="AE182" s="206"/>
    </row>
    <row r="183" spans="1:31" x14ac:dyDescent="0.3">
      <c r="N183" s="206"/>
      <c r="O183" s="206"/>
      <c r="P183" s="206"/>
      <c r="Q183" s="206"/>
      <c r="R183" s="206"/>
      <c r="S183" s="206"/>
      <c r="T183" s="206"/>
      <c r="U183" s="206"/>
      <c r="V183" s="206"/>
      <c r="W183" s="206"/>
      <c r="X183" s="206"/>
      <c r="Y183" s="206"/>
      <c r="Z183" s="206"/>
      <c r="AA183" s="206"/>
      <c r="AB183" s="206"/>
      <c r="AC183" s="206"/>
      <c r="AD183" s="206"/>
      <c r="AE183" s="206"/>
    </row>
    <row r="184" spans="1:31" x14ac:dyDescent="0.3">
      <c r="N184" s="206"/>
      <c r="O184" s="206"/>
      <c r="P184" s="206"/>
      <c r="Q184" s="206"/>
      <c r="R184" s="206"/>
      <c r="S184" s="206"/>
      <c r="T184" s="206"/>
      <c r="U184" s="206"/>
      <c r="V184" s="206"/>
      <c r="W184" s="206"/>
      <c r="X184" s="206"/>
      <c r="Y184" s="206"/>
      <c r="Z184" s="206"/>
      <c r="AA184" s="206"/>
      <c r="AB184" s="206"/>
      <c r="AC184" s="206"/>
      <c r="AD184" s="206"/>
      <c r="AE184" s="206"/>
    </row>
    <row r="185" spans="1:31" x14ac:dyDescent="0.3">
      <c r="N185" s="206"/>
      <c r="O185" s="206"/>
      <c r="P185" s="206"/>
      <c r="Q185" s="206"/>
      <c r="R185" s="206"/>
      <c r="S185" s="206"/>
      <c r="T185" s="206"/>
      <c r="U185" s="206"/>
      <c r="V185" s="206"/>
      <c r="W185" s="206"/>
      <c r="X185" s="206"/>
      <c r="Y185" s="206"/>
      <c r="Z185" s="206"/>
      <c r="AA185" s="206"/>
      <c r="AB185" s="206"/>
      <c r="AC185" s="206"/>
      <c r="AD185" s="206"/>
      <c r="AE185" s="206"/>
    </row>
    <row r="186" spans="1:31" x14ac:dyDescent="0.3">
      <c r="N186" s="206"/>
      <c r="O186" s="206"/>
      <c r="P186" s="206"/>
      <c r="Q186" s="206"/>
      <c r="R186" s="206"/>
      <c r="S186" s="206"/>
      <c r="T186" s="206"/>
      <c r="U186" s="206"/>
      <c r="V186" s="206"/>
      <c r="W186" s="206"/>
      <c r="X186" s="206"/>
      <c r="Y186" s="206"/>
      <c r="Z186" s="206"/>
      <c r="AA186" s="206"/>
      <c r="AB186" s="206"/>
      <c r="AC186" s="206"/>
      <c r="AD186" s="206"/>
      <c r="AE186" s="206"/>
    </row>
    <row r="187" spans="1:31" x14ac:dyDescent="0.3">
      <c r="N187" s="206"/>
      <c r="O187" s="206"/>
      <c r="P187" s="206"/>
      <c r="Q187" s="206"/>
      <c r="R187" s="206"/>
      <c r="S187" s="206"/>
      <c r="T187" s="206"/>
      <c r="U187" s="206"/>
      <c r="V187" s="206"/>
      <c r="W187" s="206"/>
      <c r="X187" s="206"/>
      <c r="Y187" s="206"/>
      <c r="Z187" s="206"/>
      <c r="AA187" s="206"/>
      <c r="AB187" s="206"/>
      <c r="AC187" s="206"/>
      <c r="AD187" s="206"/>
      <c r="AE187" s="206"/>
    </row>
    <row r="188" spans="1:31" x14ac:dyDescent="0.3">
      <c r="N188" s="206"/>
      <c r="O188" s="206"/>
      <c r="P188" s="206"/>
      <c r="Q188" s="206"/>
      <c r="R188" s="206"/>
      <c r="S188" s="206"/>
      <c r="T188" s="206"/>
      <c r="U188" s="206"/>
      <c r="V188" s="206"/>
      <c r="W188" s="206"/>
      <c r="X188" s="206"/>
      <c r="Y188" s="206"/>
      <c r="Z188" s="206"/>
      <c r="AA188" s="206"/>
      <c r="AB188" s="206"/>
      <c r="AC188" s="206"/>
      <c r="AD188" s="206"/>
      <c r="AE188" s="206"/>
    </row>
    <row r="189" spans="1:31" x14ac:dyDescent="0.3">
      <c r="N189" s="206"/>
      <c r="O189" s="206"/>
      <c r="P189" s="206"/>
      <c r="Q189" s="206"/>
      <c r="R189" s="206"/>
      <c r="S189" s="206"/>
      <c r="T189" s="206"/>
      <c r="U189" s="206"/>
      <c r="V189" s="206"/>
      <c r="W189" s="206"/>
      <c r="X189" s="206"/>
      <c r="Y189" s="206"/>
      <c r="Z189" s="206"/>
      <c r="AA189" s="206"/>
      <c r="AB189" s="206"/>
      <c r="AC189" s="206"/>
      <c r="AD189" s="206"/>
      <c r="AE189" s="206"/>
    </row>
    <row r="190" spans="1:31" x14ac:dyDescent="0.3">
      <c r="N190" s="206"/>
      <c r="O190" s="206"/>
      <c r="P190" s="206"/>
      <c r="Q190" s="206"/>
      <c r="R190" s="206"/>
      <c r="S190" s="206"/>
      <c r="T190" s="206"/>
      <c r="U190" s="206"/>
      <c r="V190" s="206"/>
      <c r="W190" s="206"/>
      <c r="X190" s="206"/>
      <c r="Y190" s="206"/>
      <c r="Z190" s="206"/>
      <c r="AA190" s="206"/>
      <c r="AB190" s="206"/>
      <c r="AC190" s="206"/>
      <c r="AD190" s="206"/>
      <c r="AE190" s="206"/>
    </row>
    <row r="191" spans="1:31" x14ac:dyDescent="0.3">
      <c r="N191" s="206"/>
      <c r="O191" s="206"/>
      <c r="P191" s="206"/>
      <c r="Q191" s="206"/>
      <c r="R191" s="206"/>
      <c r="S191" s="206"/>
      <c r="T191" s="206"/>
      <c r="U191" s="206"/>
      <c r="V191" s="206"/>
      <c r="W191" s="206"/>
      <c r="X191" s="206"/>
      <c r="Y191" s="206"/>
      <c r="Z191" s="206"/>
      <c r="AA191" s="206"/>
      <c r="AB191" s="206"/>
      <c r="AC191" s="206"/>
      <c r="AD191" s="206"/>
      <c r="AE191" s="206"/>
    </row>
    <row r="192" spans="1:31" x14ac:dyDescent="0.3">
      <c r="N192" s="206"/>
      <c r="O192" s="206"/>
      <c r="P192" s="206"/>
      <c r="Q192" s="206"/>
      <c r="R192" s="206"/>
      <c r="S192" s="206"/>
      <c r="T192" s="206"/>
      <c r="U192" s="206"/>
      <c r="V192" s="206"/>
      <c r="W192" s="206"/>
      <c r="X192" s="206"/>
      <c r="Y192" s="206"/>
      <c r="Z192" s="206"/>
      <c r="AA192" s="206"/>
      <c r="AB192" s="206"/>
      <c r="AC192" s="206"/>
      <c r="AD192" s="206"/>
      <c r="AE192" s="206"/>
    </row>
    <row r="193" spans="14:31" x14ac:dyDescent="0.3">
      <c r="N193" s="206"/>
      <c r="O193" s="206"/>
      <c r="P193" s="206"/>
      <c r="Q193" s="206"/>
      <c r="R193" s="206"/>
      <c r="S193" s="206"/>
      <c r="T193" s="206"/>
      <c r="U193" s="206"/>
      <c r="V193" s="206"/>
      <c r="W193" s="206"/>
      <c r="X193" s="206"/>
      <c r="Y193" s="206"/>
      <c r="Z193" s="206"/>
      <c r="AA193" s="206"/>
      <c r="AB193" s="206"/>
      <c r="AC193" s="206"/>
      <c r="AD193" s="206"/>
      <c r="AE193" s="206"/>
    </row>
    <row r="194" spans="14:31" x14ac:dyDescent="0.3">
      <c r="N194" s="206"/>
      <c r="O194" s="206"/>
      <c r="P194" s="206"/>
      <c r="Q194" s="206"/>
      <c r="R194" s="206"/>
      <c r="S194" s="206"/>
      <c r="T194" s="206"/>
      <c r="U194" s="206"/>
      <c r="V194" s="206"/>
      <c r="W194" s="206"/>
      <c r="X194" s="206"/>
      <c r="Y194" s="206"/>
      <c r="Z194" s="206"/>
      <c r="AA194" s="206"/>
      <c r="AB194" s="206"/>
      <c r="AC194" s="206"/>
      <c r="AD194" s="206"/>
      <c r="AE194" s="206"/>
    </row>
    <row r="195" spans="14:31" x14ac:dyDescent="0.3">
      <c r="N195" s="206"/>
      <c r="O195" s="206"/>
      <c r="P195" s="206"/>
      <c r="Q195" s="206"/>
      <c r="R195" s="206"/>
      <c r="S195" s="206"/>
      <c r="T195" s="206"/>
      <c r="U195" s="206"/>
      <c r="V195" s="206"/>
      <c r="W195" s="206"/>
      <c r="X195" s="206"/>
      <c r="Y195" s="206"/>
      <c r="Z195" s="206"/>
      <c r="AA195" s="206"/>
      <c r="AB195" s="206"/>
      <c r="AC195" s="206"/>
      <c r="AD195" s="206"/>
      <c r="AE195" s="206"/>
    </row>
    <row r="196" spans="14:31" x14ac:dyDescent="0.3">
      <c r="N196" s="206"/>
      <c r="O196" s="206"/>
      <c r="P196" s="206"/>
      <c r="Q196" s="206"/>
      <c r="R196" s="206"/>
      <c r="S196" s="206"/>
      <c r="T196" s="206"/>
      <c r="U196" s="206"/>
      <c r="V196" s="206"/>
      <c r="W196" s="206"/>
      <c r="X196" s="206"/>
      <c r="Y196" s="206"/>
      <c r="Z196" s="206"/>
      <c r="AA196" s="206"/>
      <c r="AB196" s="206"/>
      <c r="AC196" s="206"/>
      <c r="AD196" s="206"/>
      <c r="AE196" s="206"/>
    </row>
    <row r="197" spans="14:31" x14ac:dyDescent="0.3">
      <c r="N197" s="206"/>
      <c r="O197" s="206"/>
      <c r="P197" s="206"/>
      <c r="Q197" s="206"/>
      <c r="R197" s="206"/>
      <c r="S197" s="206"/>
      <c r="T197" s="206"/>
      <c r="U197" s="206"/>
      <c r="V197" s="206"/>
      <c r="W197" s="206"/>
      <c r="X197" s="206"/>
      <c r="Y197" s="206"/>
      <c r="Z197" s="206"/>
      <c r="AA197" s="206"/>
      <c r="AB197" s="206"/>
      <c r="AC197" s="206"/>
      <c r="AD197" s="206"/>
      <c r="AE197" s="206"/>
    </row>
    <row r="198" spans="14:31" x14ac:dyDescent="0.3">
      <c r="N198" s="206"/>
      <c r="O198" s="206"/>
      <c r="P198" s="206"/>
      <c r="Q198" s="206"/>
      <c r="R198" s="206"/>
      <c r="S198" s="206"/>
      <c r="T198" s="206"/>
      <c r="U198" s="206"/>
      <c r="V198" s="206"/>
      <c r="W198" s="206"/>
      <c r="X198" s="206"/>
      <c r="Y198" s="206"/>
      <c r="Z198" s="206"/>
      <c r="AA198" s="206"/>
      <c r="AB198" s="206"/>
      <c r="AC198" s="206"/>
      <c r="AD198" s="206"/>
      <c r="AE198" s="206"/>
    </row>
  </sheetData>
  <mergeCells count="17">
    <mergeCell ref="D19:J19"/>
    <mergeCell ref="D20:J20"/>
    <mergeCell ref="D21:J21"/>
    <mergeCell ref="D22:J22"/>
    <mergeCell ref="D23:J23"/>
    <mergeCell ref="D18:J18"/>
    <mergeCell ref="B3:L3"/>
    <mergeCell ref="D8:J8"/>
    <mergeCell ref="D9:J9"/>
    <mergeCell ref="D10:J10"/>
    <mergeCell ref="D11:J11"/>
    <mergeCell ref="D12:J12"/>
    <mergeCell ref="D13:J13"/>
    <mergeCell ref="D14:J14"/>
    <mergeCell ref="D15:J15"/>
    <mergeCell ref="D16:J16"/>
    <mergeCell ref="D17:J17"/>
  </mergeCells>
  <pageMargins left="0.7" right="0.7" top="0.75" bottom="0.75" header="0.3" footer="0.3"/>
  <pageSetup paperSize="9"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49"/>
  <dimension ref="A1:S39"/>
  <sheetViews>
    <sheetView zoomScale="95" zoomScaleNormal="95" workbookViewId="0">
      <selection activeCell="D6" sqref="D6"/>
    </sheetView>
  </sheetViews>
  <sheetFormatPr defaultColWidth="9.109375" defaultRowHeight="13.8" x14ac:dyDescent="0.25"/>
  <cols>
    <col min="1" max="1" width="9.109375" style="12"/>
    <col min="2" max="2" width="34.109375" style="12" customWidth="1"/>
    <col min="3" max="3" width="3" style="12" customWidth="1"/>
    <col min="4" max="4" width="64.44140625" style="12" customWidth="1"/>
    <col min="5" max="11" width="9.109375" style="12"/>
    <col min="12" max="12" width="9.109375" style="12" hidden="1" customWidth="1"/>
    <col min="13" max="16384" width="9.109375" style="12"/>
  </cols>
  <sheetData>
    <row r="1" spans="1:19" x14ac:dyDescent="0.25">
      <c r="A1" s="10"/>
      <c r="B1" s="10"/>
      <c r="C1" s="10"/>
      <c r="D1" s="10"/>
      <c r="E1" s="10"/>
      <c r="F1" s="10"/>
      <c r="G1" s="10"/>
      <c r="H1" s="10"/>
      <c r="I1" s="10"/>
      <c r="J1" s="11"/>
      <c r="K1" s="11"/>
      <c r="L1" s="11"/>
      <c r="M1" s="11"/>
      <c r="N1" s="11"/>
      <c r="O1" s="11"/>
      <c r="P1" s="11"/>
      <c r="Q1" s="11"/>
      <c r="R1" s="11"/>
      <c r="S1" s="11"/>
    </row>
    <row r="2" spans="1:19" ht="22.2" x14ac:dyDescent="0.25">
      <c r="A2" s="341" t="s">
        <v>27</v>
      </c>
      <c r="B2" s="341"/>
      <c r="C2" s="341"/>
      <c r="D2" s="341"/>
      <c r="E2" s="341"/>
      <c r="F2" s="341"/>
      <c r="G2" s="341"/>
      <c r="H2" s="341"/>
      <c r="I2" s="341"/>
      <c r="J2" s="11"/>
      <c r="K2" s="11"/>
      <c r="L2" s="11"/>
      <c r="M2" s="11"/>
      <c r="N2" s="11"/>
      <c r="O2" s="11"/>
      <c r="P2" s="11"/>
      <c r="Q2" s="11"/>
      <c r="R2" s="11"/>
      <c r="S2" s="11"/>
    </row>
    <row r="3" spans="1:19" ht="14.4" thickBot="1" x14ac:dyDescent="0.3">
      <c r="A3" s="10"/>
      <c r="B3" s="10"/>
      <c r="C3" s="10"/>
      <c r="D3" s="10"/>
      <c r="E3" s="10"/>
      <c r="F3" s="10"/>
      <c r="G3" s="10"/>
      <c r="H3" s="10"/>
      <c r="I3" s="10"/>
      <c r="J3" s="11"/>
      <c r="K3" s="11"/>
      <c r="L3" s="11"/>
      <c r="M3" s="11"/>
      <c r="N3" s="11"/>
      <c r="O3" s="11"/>
      <c r="P3" s="11"/>
      <c r="Q3" s="11"/>
      <c r="R3" s="11"/>
      <c r="S3" s="11"/>
    </row>
    <row r="4" spans="1:19" ht="15" customHeight="1" x14ac:dyDescent="0.25">
      <c r="A4" s="10"/>
      <c r="B4" s="193" t="s">
        <v>2</v>
      </c>
      <c r="C4" s="194" t="s">
        <v>3</v>
      </c>
      <c r="D4" s="266" t="s">
        <v>316</v>
      </c>
      <c r="E4" s="55"/>
      <c r="F4" s="195" t="s">
        <v>270</v>
      </c>
      <c r="G4" s="55"/>
      <c r="H4" s="55"/>
      <c r="I4" s="55"/>
      <c r="J4" s="11"/>
      <c r="K4" s="11"/>
      <c r="L4" s="11"/>
      <c r="M4" s="11"/>
      <c r="N4" s="11"/>
      <c r="O4" s="11"/>
      <c r="P4" s="11"/>
      <c r="Q4" s="11"/>
      <c r="R4" s="11"/>
      <c r="S4" s="11"/>
    </row>
    <row r="5" spans="1:19" ht="15" customHeight="1" x14ac:dyDescent="0.25">
      <c r="A5" s="10"/>
      <c r="B5" s="196" t="s">
        <v>6</v>
      </c>
      <c r="C5" s="55" t="s">
        <v>3</v>
      </c>
      <c r="D5" s="267">
        <v>69786764</v>
      </c>
      <c r="E5" s="55"/>
      <c r="F5" s="55" t="s">
        <v>271</v>
      </c>
      <c r="G5" s="55"/>
      <c r="H5" s="55"/>
      <c r="I5" s="55"/>
      <c r="J5" s="11"/>
      <c r="K5" s="11"/>
      <c r="L5" s="11" t="s">
        <v>290</v>
      </c>
      <c r="M5" s="11"/>
      <c r="N5" s="11"/>
      <c r="O5" s="11"/>
      <c r="P5" s="11"/>
      <c r="Q5" s="11"/>
      <c r="R5" s="11"/>
      <c r="S5" s="11"/>
    </row>
    <row r="6" spans="1:19" ht="15" customHeight="1" x14ac:dyDescent="0.25">
      <c r="A6" s="10"/>
      <c r="B6" s="196" t="s">
        <v>7</v>
      </c>
      <c r="C6" s="55" t="s">
        <v>3</v>
      </c>
      <c r="D6" s="268" t="s">
        <v>317</v>
      </c>
      <c r="E6" s="55"/>
      <c r="F6" s="55" t="s">
        <v>272</v>
      </c>
      <c r="G6" s="55"/>
      <c r="H6" s="55"/>
      <c r="I6" s="55"/>
      <c r="J6" s="11"/>
      <c r="K6" s="11"/>
      <c r="L6" s="11" t="s">
        <v>291</v>
      </c>
      <c r="M6" s="11"/>
      <c r="N6" s="11"/>
      <c r="O6" s="11"/>
      <c r="P6" s="11"/>
      <c r="Q6" s="11"/>
      <c r="R6" s="11"/>
      <c r="S6" s="11"/>
    </row>
    <row r="7" spans="1:19" ht="15" customHeight="1" x14ac:dyDescent="0.25">
      <c r="A7" s="10"/>
      <c r="B7" s="196" t="s">
        <v>8</v>
      </c>
      <c r="C7" s="55" t="s">
        <v>3</v>
      </c>
      <c r="D7" s="267" t="s">
        <v>318</v>
      </c>
      <c r="E7" s="55"/>
      <c r="F7" s="55" t="s">
        <v>273</v>
      </c>
      <c r="G7" s="55"/>
      <c r="H7" s="55"/>
      <c r="I7" s="55"/>
      <c r="J7" s="11"/>
      <c r="K7" s="11"/>
      <c r="L7" s="11" t="s">
        <v>292</v>
      </c>
      <c r="M7" s="11"/>
      <c r="N7" s="11"/>
      <c r="O7" s="11"/>
      <c r="P7" s="11"/>
      <c r="Q7" s="11"/>
      <c r="R7" s="11"/>
      <c r="S7" s="11"/>
    </row>
    <row r="8" spans="1:19" ht="15" customHeight="1" x14ac:dyDescent="0.25">
      <c r="A8" s="10"/>
      <c r="B8" s="196" t="s">
        <v>9</v>
      </c>
      <c r="C8" s="55" t="s">
        <v>3</v>
      </c>
      <c r="D8" s="267">
        <v>28293</v>
      </c>
      <c r="E8" s="55"/>
      <c r="F8" s="55"/>
      <c r="G8" s="55"/>
      <c r="H8" s="55"/>
      <c r="I8" s="55"/>
      <c r="J8" s="11"/>
      <c r="K8" s="11"/>
      <c r="L8" s="11" t="s">
        <v>293</v>
      </c>
      <c r="M8" s="11"/>
      <c r="N8" s="11"/>
      <c r="O8" s="11"/>
      <c r="P8" s="11"/>
      <c r="Q8" s="11"/>
      <c r="R8" s="11"/>
      <c r="S8" s="11"/>
    </row>
    <row r="9" spans="1:19" ht="15" customHeight="1" x14ac:dyDescent="0.25">
      <c r="A9" s="10"/>
      <c r="B9" s="196" t="s">
        <v>10</v>
      </c>
      <c r="C9" s="55" t="s">
        <v>3</v>
      </c>
      <c r="D9" s="267" t="s">
        <v>319</v>
      </c>
      <c r="E9" s="55"/>
      <c r="F9" s="55"/>
      <c r="G9" s="55"/>
      <c r="H9" s="55"/>
      <c r="I9" s="55"/>
      <c r="J9" s="11"/>
      <c r="K9" s="11"/>
      <c r="L9" s="11" t="s">
        <v>294</v>
      </c>
      <c r="M9" s="11"/>
      <c r="N9" s="11"/>
      <c r="O9" s="11"/>
      <c r="P9" s="11"/>
      <c r="Q9" s="11"/>
      <c r="R9" s="11"/>
      <c r="S9" s="11"/>
    </row>
    <row r="10" spans="1:19" ht="15" customHeight="1" x14ac:dyDescent="0.25">
      <c r="A10" s="10"/>
      <c r="B10" s="196" t="s">
        <v>11</v>
      </c>
      <c r="C10" s="55" t="s">
        <v>3</v>
      </c>
      <c r="D10" s="267" t="s">
        <v>315</v>
      </c>
      <c r="E10" s="55"/>
      <c r="F10" s="55"/>
      <c r="G10" s="55"/>
      <c r="H10" s="55"/>
      <c r="I10" s="55"/>
      <c r="J10" s="11"/>
      <c r="K10" s="11"/>
      <c r="L10" s="11" t="s">
        <v>295</v>
      </c>
      <c r="M10" s="11"/>
      <c r="N10" s="11"/>
      <c r="O10" s="11"/>
      <c r="P10" s="11"/>
      <c r="Q10" s="11"/>
      <c r="R10" s="11"/>
      <c r="S10" s="11"/>
    </row>
    <row r="11" spans="1:19" ht="15" customHeight="1" x14ac:dyDescent="0.25">
      <c r="A11" s="10"/>
      <c r="B11" s="196" t="s">
        <v>12</v>
      </c>
      <c r="C11" s="55" t="s">
        <v>3</v>
      </c>
      <c r="D11" s="267" t="s">
        <v>314</v>
      </c>
      <c r="E11" s="55"/>
      <c r="F11" s="55"/>
      <c r="G11" s="55"/>
      <c r="H11" s="55"/>
      <c r="I11" s="55"/>
      <c r="J11" s="11"/>
      <c r="K11" s="11"/>
      <c r="L11" s="11" t="s">
        <v>296</v>
      </c>
      <c r="M11" s="11"/>
      <c r="N11" s="11"/>
      <c r="O11" s="11"/>
      <c r="P11" s="11"/>
      <c r="Q11" s="11"/>
      <c r="R11" s="11"/>
      <c r="S11" s="11"/>
    </row>
    <row r="12" spans="1:19" ht="15" customHeight="1" x14ac:dyDescent="0.25">
      <c r="A12" s="10"/>
      <c r="B12" s="196" t="s">
        <v>13</v>
      </c>
      <c r="C12" s="55" t="s">
        <v>3</v>
      </c>
      <c r="D12" s="267" t="s">
        <v>313</v>
      </c>
      <c r="E12" s="55"/>
      <c r="F12" s="55"/>
      <c r="G12" s="55"/>
      <c r="H12" s="55"/>
      <c r="I12" s="55"/>
      <c r="J12" s="11"/>
      <c r="K12" s="11"/>
      <c r="L12" s="11" t="s">
        <v>297</v>
      </c>
      <c r="M12" s="11"/>
      <c r="N12" s="11"/>
      <c r="O12" s="11"/>
      <c r="P12" s="11"/>
      <c r="Q12" s="11"/>
      <c r="R12" s="11"/>
      <c r="S12" s="11"/>
    </row>
    <row r="13" spans="1:19" ht="15" customHeight="1" x14ac:dyDescent="0.25">
      <c r="A13" s="10"/>
      <c r="B13" s="196" t="s">
        <v>14</v>
      </c>
      <c r="C13" s="55" t="s">
        <v>3</v>
      </c>
      <c r="D13" s="267"/>
      <c r="E13" s="55"/>
      <c r="F13" s="55"/>
      <c r="G13" s="55"/>
      <c r="H13" s="55"/>
      <c r="I13" s="55"/>
      <c r="J13" s="11"/>
      <c r="K13" s="11"/>
      <c r="L13" s="11" t="s">
        <v>298</v>
      </c>
      <c r="M13" s="11"/>
      <c r="N13" s="11"/>
      <c r="O13" s="11"/>
      <c r="P13" s="11"/>
      <c r="Q13" s="11"/>
      <c r="R13" s="11"/>
      <c r="S13" s="11"/>
    </row>
    <row r="14" spans="1:19" ht="15" customHeight="1" x14ac:dyDescent="0.25">
      <c r="A14" s="10"/>
      <c r="B14" s="196" t="s">
        <v>15</v>
      </c>
      <c r="C14" s="55" t="s">
        <v>3</v>
      </c>
      <c r="D14" s="269" t="s">
        <v>320</v>
      </c>
      <c r="E14" s="55"/>
      <c r="F14" s="55"/>
      <c r="G14" s="55"/>
      <c r="H14" s="55"/>
      <c r="I14" s="55"/>
      <c r="J14" s="11"/>
      <c r="K14" s="11"/>
      <c r="L14" s="11" t="s">
        <v>299</v>
      </c>
      <c r="M14" s="11"/>
      <c r="N14" s="11"/>
      <c r="O14" s="11"/>
      <c r="P14" s="11"/>
      <c r="Q14" s="11"/>
      <c r="R14" s="11"/>
      <c r="S14" s="11"/>
    </row>
    <row r="15" spans="1:19" ht="15" customHeight="1" x14ac:dyDescent="0.25">
      <c r="A15" s="10"/>
      <c r="B15" s="196" t="s">
        <v>16</v>
      </c>
      <c r="C15" s="55" t="s">
        <v>3</v>
      </c>
      <c r="D15" s="267" t="s">
        <v>346</v>
      </c>
      <c r="E15" s="55"/>
      <c r="F15" s="55"/>
      <c r="G15" s="55"/>
      <c r="H15" s="55"/>
      <c r="I15" s="55"/>
      <c r="J15" s="11"/>
      <c r="K15" s="11"/>
      <c r="L15" s="11" t="s">
        <v>300</v>
      </c>
      <c r="M15" s="11"/>
      <c r="N15" s="11"/>
      <c r="O15" s="11"/>
      <c r="P15" s="11"/>
      <c r="Q15" s="11"/>
      <c r="R15" s="11"/>
      <c r="S15" s="11"/>
    </row>
    <row r="16" spans="1:19" ht="15" customHeight="1" x14ac:dyDescent="0.25">
      <c r="A16" s="10"/>
      <c r="B16" s="196" t="s">
        <v>17</v>
      </c>
      <c r="C16" s="55" t="s">
        <v>3</v>
      </c>
      <c r="D16" s="267"/>
      <c r="E16" s="55"/>
      <c r="F16" s="55"/>
      <c r="G16" s="55"/>
      <c r="H16" s="55"/>
      <c r="I16" s="55"/>
      <c r="J16" s="11"/>
      <c r="K16" s="11"/>
      <c r="L16" s="11" t="s">
        <v>301</v>
      </c>
      <c r="M16" s="11"/>
      <c r="N16" s="11"/>
      <c r="O16" s="11"/>
      <c r="P16" s="11"/>
      <c r="Q16" s="11"/>
      <c r="R16" s="11"/>
      <c r="S16" s="11"/>
    </row>
    <row r="17" spans="1:19" ht="15" customHeight="1" x14ac:dyDescent="0.25">
      <c r="A17" s="10"/>
      <c r="B17" s="196" t="s">
        <v>25</v>
      </c>
      <c r="C17" s="55" t="s">
        <v>3</v>
      </c>
      <c r="D17" s="267" t="s">
        <v>352</v>
      </c>
      <c r="E17" s="381" t="s">
        <v>26</v>
      </c>
      <c r="F17" s="382"/>
      <c r="G17" s="382"/>
      <c r="H17" s="382"/>
      <c r="I17" s="382"/>
      <c r="J17" s="11"/>
      <c r="K17" s="11"/>
      <c r="L17" s="11"/>
      <c r="M17" s="11"/>
      <c r="N17" s="11"/>
      <c r="O17" s="11"/>
      <c r="P17" s="11"/>
      <c r="Q17" s="11"/>
      <c r="R17" s="11"/>
      <c r="S17" s="11"/>
    </row>
    <row r="18" spans="1:19" ht="15" customHeight="1" x14ac:dyDescent="0.25">
      <c r="A18" s="10"/>
      <c r="B18" s="196" t="s">
        <v>17</v>
      </c>
      <c r="C18" s="55" t="s">
        <v>3</v>
      </c>
      <c r="D18" s="267"/>
      <c r="E18" s="55"/>
      <c r="F18" s="55"/>
      <c r="G18" s="55"/>
      <c r="H18" s="55"/>
      <c r="I18" s="55"/>
      <c r="J18" s="11"/>
      <c r="K18" s="11"/>
      <c r="L18" s="11" t="s">
        <v>72</v>
      </c>
      <c r="M18" s="11"/>
      <c r="N18" s="11"/>
      <c r="O18" s="11"/>
      <c r="P18" s="11"/>
      <c r="Q18" s="11"/>
      <c r="R18" s="11"/>
      <c r="S18" s="11"/>
    </row>
    <row r="19" spans="1:19" ht="15" customHeight="1" x14ac:dyDescent="0.25">
      <c r="A19" s="10"/>
      <c r="B19" s="196" t="s">
        <v>18</v>
      </c>
      <c r="C19" s="55" t="s">
        <v>3</v>
      </c>
      <c r="D19" s="267"/>
      <c r="E19" s="55"/>
      <c r="F19" s="197" t="s">
        <v>21</v>
      </c>
      <c r="G19" s="55"/>
      <c r="H19" s="55"/>
      <c r="I19" s="55"/>
      <c r="J19" s="11"/>
      <c r="K19" s="11"/>
      <c r="L19" s="11" t="s">
        <v>282</v>
      </c>
      <c r="M19" s="11"/>
      <c r="N19" s="11"/>
      <c r="O19" s="11"/>
      <c r="P19" s="11"/>
      <c r="Q19" s="11"/>
      <c r="R19" s="11"/>
      <c r="S19" s="11"/>
    </row>
    <row r="20" spans="1:19" ht="15" customHeight="1" x14ac:dyDescent="0.25">
      <c r="A20" s="10"/>
      <c r="B20" s="196" t="s">
        <v>19</v>
      </c>
      <c r="C20" s="55" t="s">
        <v>3</v>
      </c>
      <c r="D20" s="267" t="s">
        <v>284</v>
      </c>
      <c r="E20" s="55"/>
      <c r="F20" s="197"/>
      <c r="G20" s="55"/>
      <c r="H20" s="55"/>
      <c r="I20" s="55"/>
      <c r="J20" s="11"/>
      <c r="K20" s="11"/>
      <c r="L20" s="11" t="s">
        <v>283</v>
      </c>
      <c r="M20" s="11"/>
      <c r="N20" s="11"/>
      <c r="O20" s="11"/>
      <c r="P20" s="11"/>
      <c r="Q20" s="11"/>
      <c r="R20" s="11"/>
      <c r="S20" s="11"/>
    </row>
    <row r="21" spans="1:19" ht="15" customHeight="1" x14ac:dyDescent="0.25">
      <c r="A21" s="10"/>
      <c r="B21" s="196" t="s">
        <v>20</v>
      </c>
      <c r="C21" s="55" t="s">
        <v>3</v>
      </c>
      <c r="D21" s="267" t="s">
        <v>287</v>
      </c>
      <c r="E21" s="55"/>
      <c r="F21" s="197" t="s">
        <v>23</v>
      </c>
      <c r="G21" s="55"/>
      <c r="H21" s="55"/>
      <c r="I21" s="55"/>
      <c r="J21" s="11"/>
      <c r="K21" s="11"/>
      <c r="L21" s="11" t="s">
        <v>284</v>
      </c>
      <c r="M21" s="11"/>
      <c r="N21" s="11"/>
      <c r="O21" s="11"/>
      <c r="P21" s="11"/>
      <c r="Q21" s="11"/>
      <c r="R21" s="11"/>
      <c r="S21" s="11"/>
    </row>
    <row r="22" spans="1:19" ht="15" customHeight="1" x14ac:dyDescent="0.25">
      <c r="A22" s="10"/>
      <c r="B22" s="196" t="s">
        <v>289</v>
      </c>
      <c r="C22" s="55" t="s">
        <v>3</v>
      </c>
      <c r="D22" s="267" t="s">
        <v>347</v>
      </c>
      <c r="E22" s="55"/>
      <c r="F22" s="55"/>
      <c r="G22" s="55"/>
      <c r="H22" s="55"/>
      <c r="I22" s="55"/>
      <c r="J22" s="11"/>
      <c r="K22" s="11"/>
      <c r="L22" s="11" t="s">
        <v>285</v>
      </c>
      <c r="M22" s="11"/>
      <c r="N22" s="11"/>
      <c r="O22" s="11"/>
      <c r="P22" s="11"/>
      <c r="Q22" s="11"/>
      <c r="R22" s="11"/>
      <c r="S22" s="11"/>
    </row>
    <row r="23" spans="1:19" ht="15" customHeight="1" thickBot="1" x14ac:dyDescent="0.3">
      <c r="A23" s="10"/>
      <c r="B23" s="198" t="s">
        <v>24</v>
      </c>
      <c r="C23" s="199" t="s">
        <v>3</v>
      </c>
      <c r="D23" s="270" t="s">
        <v>348</v>
      </c>
      <c r="E23" s="55"/>
      <c r="F23" s="55"/>
      <c r="G23" s="55"/>
      <c r="H23" s="55"/>
      <c r="I23" s="55"/>
      <c r="J23" s="11"/>
      <c r="K23" s="11"/>
      <c r="L23" s="11" t="s">
        <v>286</v>
      </c>
      <c r="M23" s="11"/>
      <c r="N23" s="11"/>
      <c r="O23" s="11"/>
      <c r="P23" s="11"/>
      <c r="Q23" s="11"/>
      <c r="R23" s="11"/>
      <c r="S23" s="11"/>
    </row>
    <row r="24" spans="1:19" x14ac:dyDescent="0.25">
      <c r="A24" s="10"/>
      <c r="B24" s="10"/>
      <c r="C24" s="10"/>
      <c r="D24" s="10"/>
      <c r="E24" s="10"/>
      <c r="F24" s="10"/>
      <c r="G24" s="10"/>
      <c r="H24" s="10"/>
      <c r="I24" s="10"/>
      <c r="J24" s="11"/>
      <c r="K24" s="11"/>
      <c r="L24" s="11"/>
      <c r="M24" s="11"/>
      <c r="N24" s="11"/>
      <c r="O24" s="11"/>
      <c r="P24" s="11"/>
      <c r="Q24" s="11"/>
      <c r="R24" s="11"/>
      <c r="S24" s="11"/>
    </row>
    <row r="25" spans="1:19" x14ac:dyDescent="0.25">
      <c r="A25" s="10"/>
      <c r="B25" s="10"/>
      <c r="C25" s="10"/>
      <c r="D25" s="10"/>
      <c r="E25" s="10"/>
      <c r="F25" s="10"/>
      <c r="G25" s="10"/>
      <c r="H25" s="10"/>
      <c r="I25" s="10"/>
      <c r="J25" s="11"/>
      <c r="K25" s="11"/>
      <c r="L25" s="11" t="s">
        <v>287</v>
      </c>
      <c r="M25" s="11"/>
      <c r="N25" s="11"/>
      <c r="O25" s="11"/>
      <c r="P25" s="11"/>
      <c r="Q25" s="11"/>
      <c r="R25" s="11"/>
      <c r="S25" s="11"/>
    </row>
    <row r="26" spans="1:19" x14ac:dyDescent="0.25">
      <c r="A26" s="11"/>
      <c r="B26" s="11"/>
      <c r="C26" s="11"/>
      <c r="D26" s="11"/>
      <c r="E26" s="11"/>
      <c r="F26" s="11"/>
      <c r="G26" s="11"/>
      <c r="H26" s="11"/>
      <c r="I26" s="11"/>
      <c r="J26" s="11"/>
      <c r="K26" s="11"/>
      <c r="L26" s="11" t="s">
        <v>288</v>
      </c>
      <c r="M26" s="11"/>
      <c r="N26" s="11"/>
      <c r="O26" s="11"/>
      <c r="P26" s="11"/>
      <c r="Q26" s="11"/>
      <c r="R26" s="11"/>
      <c r="S26" s="11"/>
    </row>
    <row r="27" spans="1:19" x14ac:dyDescent="0.25">
      <c r="A27" s="11"/>
      <c r="B27" s="11"/>
      <c r="C27" s="11"/>
      <c r="D27" s="11"/>
      <c r="E27" s="11"/>
      <c r="F27" s="11"/>
      <c r="G27" s="11"/>
      <c r="H27" s="11"/>
      <c r="I27" s="11"/>
      <c r="J27" s="11"/>
      <c r="K27" s="11"/>
      <c r="L27" s="11"/>
      <c r="M27" s="11"/>
      <c r="N27" s="11"/>
      <c r="O27" s="11"/>
      <c r="P27" s="11"/>
      <c r="Q27" s="11"/>
      <c r="R27" s="11"/>
      <c r="S27" s="11"/>
    </row>
    <row r="28" spans="1:19" x14ac:dyDescent="0.25">
      <c r="A28" s="11"/>
      <c r="B28" s="11"/>
      <c r="C28" s="11"/>
      <c r="D28" s="11"/>
      <c r="E28" s="11"/>
      <c r="F28" s="11"/>
      <c r="G28" s="11"/>
      <c r="H28" s="11"/>
      <c r="I28" s="11"/>
      <c r="J28" s="11"/>
      <c r="K28" s="11"/>
      <c r="L28" s="11"/>
      <c r="M28" s="11"/>
      <c r="N28" s="11"/>
      <c r="O28" s="11"/>
      <c r="P28" s="11"/>
      <c r="Q28" s="11"/>
      <c r="R28" s="11"/>
      <c r="S28" s="11"/>
    </row>
    <row r="29" spans="1:19" x14ac:dyDescent="0.25">
      <c r="A29" s="11"/>
      <c r="B29" s="11"/>
      <c r="C29" s="11"/>
      <c r="D29" s="11"/>
      <c r="E29" s="11"/>
      <c r="F29" s="11"/>
      <c r="G29" s="11"/>
      <c r="H29" s="11"/>
      <c r="I29" s="11"/>
      <c r="J29" s="11"/>
      <c r="K29" s="11"/>
      <c r="L29" s="11"/>
      <c r="M29" s="11"/>
      <c r="N29" s="11"/>
      <c r="O29" s="11"/>
      <c r="P29" s="11"/>
      <c r="Q29" s="11"/>
      <c r="R29" s="11"/>
      <c r="S29" s="11"/>
    </row>
    <row r="30" spans="1:19" x14ac:dyDescent="0.25">
      <c r="A30" s="11"/>
      <c r="B30" s="11"/>
      <c r="C30" s="11"/>
      <c r="D30" s="11"/>
      <c r="E30" s="11"/>
      <c r="F30" s="11"/>
      <c r="G30" s="11"/>
      <c r="H30" s="11"/>
      <c r="I30" s="11"/>
      <c r="J30" s="11"/>
      <c r="K30" s="11"/>
      <c r="L30" s="11"/>
      <c r="M30" s="11"/>
      <c r="N30" s="11"/>
      <c r="O30" s="11"/>
      <c r="P30" s="11"/>
      <c r="Q30" s="11"/>
      <c r="R30" s="11"/>
      <c r="S30" s="11"/>
    </row>
    <row r="31" spans="1:19" x14ac:dyDescent="0.25">
      <c r="A31" s="11"/>
      <c r="B31" s="11"/>
      <c r="C31" s="11"/>
      <c r="D31" s="11"/>
      <c r="E31" s="11"/>
      <c r="F31" s="11"/>
      <c r="G31" s="11"/>
      <c r="H31" s="11"/>
      <c r="I31" s="11"/>
      <c r="J31" s="11"/>
      <c r="K31" s="11"/>
      <c r="L31" s="11"/>
      <c r="M31" s="11"/>
      <c r="N31" s="11"/>
      <c r="O31" s="11"/>
      <c r="P31" s="11"/>
      <c r="Q31" s="11"/>
      <c r="R31" s="11"/>
      <c r="S31" s="11"/>
    </row>
    <row r="32" spans="1:19" x14ac:dyDescent="0.25">
      <c r="A32" s="11"/>
      <c r="B32" s="11"/>
      <c r="C32" s="11"/>
      <c r="D32" s="11"/>
      <c r="E32" s="11"/>
      <c r="F32" s="11"/>
      <c r="G32" s="11"/>
      <c r="H32" s="11"/>
      <c r="I32" s="11"/>
      <c r="J32" s="11"/>
      <c r="K32" s="11"/>
      <c r="L32" s="11"/>
      <c r="M32" s="11"/>
      <c r="N32" s="11"/>
      <c r="O32" s="11"/>
      <c r="P32" s="11"/>
      <c r="Q32" s="11"/>
      <c r="R32" s="11"/>
      <c r="S32" s="11"/>
    </row>
    <row r="33" spans="1:19" x14ac:dyDescent="0.25">
      <c r="A33" s="11"/>
      <c r="B33" s="11"/>
      <c r="C33" s="11"/>
      <c r="D33" s="11"/>
      <c r="E33" s="11"/>
      <c r="F33" s="11"/>
      <c r="G33" s="11"/>
      <c r="H33" s="11"/>
      <c r="I33" s="11"/>
      <c r="J33" s="11"/>
      <c r="K33" s="11"/>
      <c r="L33" s="11"/>
      <c r="M33" s="11"/>
      <c r="N33" s="11"/>
      <c r="O33" s="11"/>
      <c r="P33" s="11"/>
      <c r="Q33" s="11"/>
      <c r="R33" s="11"/>
      <c r="S33" s="11"/>
    </row>
    <row r="34" spans="1:19" x14ac:dyDescent="0.25">
      <c r="A34" s="11"/>
      <c r="B34" s="11"/>
      <c r="C34" s="11"/>
      <c r="D34" s="11"/>
      <c r="E34" s="11"/>
      <c r="F34" s="11"/>
      <c r="G34" s="11"/>
      <c r="H34" s="11"/>
      <c r="I34" s="11"/>
      <c r="J34" s="11"/>
      <c r="K34" s="11"/>
      <c r="L34" s="11"/>
      <c r="M34" s="11"/>
      <c r="N34" s="11"/>
      <c r="O34" s="11"/>
      <c r="P34" s="11"/>
      <c r="Q34" s="11"/>
      <c r="R34" s="11"/>
      <c r="S34" s="11"/>
    </row>
    <row r="35" spans="1:19" x14ac:dyDescent="0.25">
      <c r="A35" s="11"/>
      <c r="B35" s="11"/>
      <c r="C35" s="11"/>
      <c r="D35" s="11"/>
      <c r="E35" s="11"/>
      <c r="F35" s="11"/>
      <c r="G35" s="11"/>
      <c r="H35" s="11"/>
      <c r="I35" s="11"/>
      <c r="J35" s="11"/>
      <c r="K35" s="11"/>
      <c r="L35" s="11"/>
      <c r="M35" s="11"/>
      <c r="N35" s="11"/>
      <c r="O35" s="11"/>
      <c r="P35" s="11"/>
      <c r="Q35" s="11"/>
      <c r="R35" s="11"/>
      <c r="S35" s="11"/>
    </row>
    <row r="36" spans="1:19" x14ac:dyDescent="0.25">
      <c r="A36" s="11"/>
      <c r="B36" s="11"/>
      <c r="C36" s="11"/>
      <c r="D36" s="11"/>
      <c r="E36" s="11"/>
      <c r="F36" s="11"/>
      <c r="G36" s="11"/>
      <c r="H36" s="11"/>
      <c r="I36" s="11"/>
      <c r="J36" s="11"/>
      <c r="K36" s="11"/>
      <c r="L36" s="11"/>
      <c r="M36" s="11"/>
      <c r="N36" s="11"/>
      <c r="O36" s="11"/>
      <c r="P36" s="11"/>
      <c r="Q36" s="11"/>
      <c r="R36" s="11"/>
      <c r="S36" s="11"/>
    </row>
    <row r="37" spans="1:19" x14ac:dyDescent="0.25">
      <c r="A37" s="11"/>
      <c r="B37" s="11"/>
      <c r="C37" s="11"/>
      <c r="D37" s="11"/>
      <c r="E37" s="11"/>
      <c r="F37" s="11"/>
      <c r="G37" s="11"/>
      <c r="H37" s="11"/>
      <c r="I37" s="11"/>
      <c r="J37" s="11"/>
      <c r="K37" s="11"/>
      <c r="L37" s="11"/>
      <c r="M37" s="11"/>
      <c r="N37" s="11"/>
      <c r="O37" s="11"/>
      <c r="P37" s="11"/>
      <c r="Q37" s="11"/>
      <c r="R37" s="11"/>
      <c r="S37" s="11"/>
    </row>
    <row r="38" spans="1:19" x14ac:dyDescent="0.25">
      <c r="A38" s="11"/>
      <c r="B38" s="11"/>
      <c r="C38" s="11"/>
      <c r="D38" s="11"/>
      <c r="E38" s="11"/>
      <c r="F38" s="11"/>
      <c r="G38" s="11"/>
      <c r="H38" s="11"/>
      <c r="I38" s="11"/>
      <c r="J38" s="11"/>
      <c r="K38" s="11"/>
      <c r="L38" s="11"/>
      <c r="M38" s="11"/>
      <c r="N38" s="11"/>
      <c r="O38" s="11"/>
      <c r="P38" s="11"/>
      <c r="Q38" s="11"/>
      <c r="R38" s="11"/>
      <c r="S38" s="11"/>
    </row>
    <row r="39" spans="1:19" x14ac:dyDescent="0.25">
      <c r="A39" s="11"/>
      <c r="B39" s="11"/>
      <c r="C39" s="11"/>
      <c r="D39" s="11"/>
      <c r="E39" s="11"/>
      <c r="F39" s="11"/>
      <c r="G39" s="11"/>
      <c r="H39" s="11"/>
      <c r="I39" s="11"/>
      <c r="J39" s="11"/>
      <c r="K39" s="11"/>
      <c r="L39" s="11"/>
      <c r="M39" s="11"/>
      <c r="N39" s="11"/>
      <c r="O39" s="11"/>
      <c r="P39" s="11"/>
      <c r="Q39" s="11"/>
      <c r="R39" s="11"/>
      <c r="S39" s="11"/>
    </row>
  </sheetData>
  <mergeCells count="2">
    <mergeCell ref="E17:I17"/>
    <mergeCell ref="A2:I2"/>
  </mergeCells>
  <dataValidations count="3">
    <dataValidation type="list" allowBlank="1" showInputMessage="1" showErrorMessage="1" sqref="D19" xr:uid="{00000000-0002-0000-4400-000000000000}">
      <formula1>$L$5:$L$16</formula1>
    </dataValidation>
    <dataValidation type="list" allowBlank="1" showInputMessage="1" showErrorMessage="1" sqref="D20" xr:uid="{00000000-0002-0000-4400-000001000000}">
      <formula1>$L$18:$L$23</formula1>
    </dataValidation>
    <dataValidation type="list" allowBlank="1" showInputMessage="1" showErrorMessage="1" sqref="D21" xr:uid="{00000000-0002-0000-4400-000002000000}">
      <formula1>$L$25:$L$26</formula1>
    </dataValidation>
  </dataValidations>
  <hyperlinks>
    <hyperlink ref="D14" r:id="rId1" xr:uid="{00000000-0004-0000-4400-000000000000}"/>
  </hyperlinks>
  <pageMargins left="0.7" right="0.7" top="0.75" bottom="0.75" header="0.3" footer="0.3"/>
  <pageSetup paperSize="9" orientation="portrait" horizontalDpi="0" verticalDpi="0" r:id="rId2"/>
  <drawing r:id="rId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0"/>
  <dimension ref="A1:AZ66"/>
  <sheetViews>
    <sheetView zoomScale="115" zoomScaleNormal="115" workbookViewId="0">
      <pane xSplit="6" topLeftCell="W1" activePane="topRight" state="frozen"/>
      <selection pane="topRight"/>
    </sheetView>
  </sheetViews>
  <sheetFormatPr defaultColWidth="9.109375" defaultRowHeight="13.2" x14ac:dyDescent="0.25"/>
  <cols>
    <col min="1" max="1" width="2.109375" style="15" customWidth="1"/>
    <col min="2" max="2" width="2.88671875" style="15" customWidth="1"/>
    <col min="3" max="3" width="3.6640625" style="15" bestFit="1" customWidth="1"/>
    <col min="4" max="4" width="7.88671875" style="15" customWidth="1"/>
    <col min="5" max="5" width="14.44140625" style="15" customWidth="1"/>
    <col min="6" max="6" width="28.6640625" style="15" customWidth="1"/>
    <col min="7" max="7" width="4.5546875" style="15" customWidth="1"/>
    <col min="8" max="8" width="14.5546875" style="15" bestFit="1" customWidth="1"/>
    <col min="9" max="9" width="18" style="15" bestFit="1" customWidth="1"/>
    <col min="10" max="10" width="7.88671875" style="15" bestFit="1" customWidth="1"/>
    <col min="11" max="11" width="21.5546875" style="15" customWidth="1"/>
    <col min="12" max="12" width="41.88671875" style="15" customWidth="1"/>
    <col min="13" max="13" width="14.6640625" style="15" bestFit="1" customWidth="1"/>
    <col min="14" max="14" width="15.44140625" style="15" bestFit="1" customWidth="1"/>
    <col min="15" max="15" width="17.5546875" style="15" bestFit="1" customWidth="1"/>
    <col min="16" max="16" width="15.5546875" style="15" bestFit="1" customWidth="1"/>
    <col min="17" max="17" width="34" style="15" customWidth="1"/>
    <col min="18" max="18" width="9.109375" style="15"/>
    <col min="19" max="19" width="14.6640625" style="15" customWidth="1"/>
    <col min="20" max="20" width="12.88671875" style="15" customWidth="1"/>
    <col min="21" max="21" width="14.109375" style="15" customWidth="1"/>
    <col min="22" max="22" width="6.44140625" style="15" bestFit="1" customWidth="1"/>
    <col min="23" max="23" width="8" style="15" bestFit="1" customWidth="1"/>
    <col min="24" max="24" width="8.6640625" style="15" bestFit="1" customWidth="1"/>
    <col min="25" max="25" width="8" style="15" bestFit="1" customWidth="1"/>
    <col min="26" max="29" width="10.109375" style="15" hidden="1" customWidth="1"/>
    <col min="30" max="33" width="10" style="15" hidden="1" customWidth="1"/>
    <col min="34" max="35" width="13.44140625" style="15" hidden="1" customWidth="1"/>
    <col min="36" max="40" width="9.109375" style="15" hidden="1" customWidth="1"/>
    <col min="41" max="43" width="5.109375" style="15" customWidth="1"/>
    <col min="44" max="44" width="42.44140625" style="15" hidden="1" customWidth="1"/>
    <col min="45" max="45" width="4.5546875" style="15" customWidth="1"/>
    <col min="46" max="46" width="4.33203125" style="15" customWidth="1"/>
    <col min="47" max="16384" width="9.109375" style="15"/>
  </cols>
  <sheetData>
    <row r="1" spans="1:52"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c r="Y1" s="201"/>
      <c r="Z1" s="201"/>
      <c r="AA1" s="201"/>
      <c r="AB1" s="201"/>
      <c r="AC1" s="201"/>
      <c r="AD1" s="201"/>
      <c r="AE1" s="201"/>
      <c r="AF1" s="201"/>
      <c r="AG1" s="201"/>
      <c r="AH1" s="201"/>
      <c r="AI1" s="201"/>
      <c r="AJ1" s="201"/>
      <c r="AK1" s="201"/>
      <c r="AL1" s="201"/>
      <c r="AM1" s="201"/>
      <c r="AN1" s="201"/>
      <c r="AO1" s="201"/>
      <c r="AP1" s="201"/>
      <c r="AQ1" s="201"/>
      <c r="AR1" s="201"/>
      <c r="AS1" s="201"/>
      <c r="AT1" s="201"/>
      <c r="AU1" s="14"/>
      <c r="AV1" s="14"/>
      <c r="AW1" s="14"/>
      <c r="AX1" s="14"/>
      <c r="AY1" s="14"/>
      <c r="AZ1" s="14"/>
    </row>
    <row r="2" spans="1:52" x14ac:dyDescent="0.25">
      <c r="A2" s="201"/>
      <c r="B2" s="203"/>
      <c r="C2" s="203"/>
      <c r="D2" s="203"/>
      <c r="E2" s="203"/>
      <c r="F2" s="203"/>
      <c r="G2" s="203"/>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c r="AQ2" s="203"/>
      <c r="AR2" s="13"/>
      <c r="AS2" s="203"/>
      <c r="AT2" s="201"/>
      <c r="AU2" s="14"/>
      <c r="AV2" s="14"/>
      <c r="AW2" s="14"/>
      <c r="AX2" s="14"/>
      <c r="AY2" s="14"/>
      <c r="AZ2" s="14"/>
    </row>
    <row r="3" spans="1:52" ht="31.5" customHeight="1" x14ac:dyDescent="0.25">
      <c r="A3" s="201"/>
      <c r="B3" s="18"/>
      <c r="C3" s="18"/>
      <c r="D3" s="18"/>
      <c r="E3" s="18"/>
      <c r="F3" s="18"/>
      <c r="G3" s="18"/>
      <c r="H3" s="18"/>
      <c r="I3" s="205" t="s">
        <v>274</v>
      </c>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201"/>
      <c r="AU3" s="14"/>
      <c r="AV3" s="14"/>
      <c r="AW3" s="14"/>
      <c r="AX3" s="14"/>
      <c r="AY3" s="14"/>
      <c r="AZ3" s="14"/>
    </row>
    <row r="4" spans="1:52" x14ac:dyDescent="0.25">
      <c r="A4" s="201"/>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13"/>
      <c r="AS4" s="203"/>
      <c r="AT4" s="201"/>
      <c r="AU4" s="14"/>
      <c r="AV4" s="14"/>
      <c r="AW4" s="14"/>
      <c r="AX4" s="14"/>
      <c r="AY4" s="14"/>
      <c r="AZ4" s="14"/>
    </row>
    <row r="5" spans="1:52" ht="13.8" thickBot="1" x14ac:dyDescent="0.3">
      <c r="A5" s="201"/>
      <c r="B5" s="203"/>
      <c r="C5" s="203"/>
      <c r="D5" s="203"/>
      <c r="E5" s="203"/>
      <c r="F5" s="203"/>
      <c r="G5" s="203"/>
      <c r="H5" s="203"/>
      <c r="I5" s="203"/>
      <c r="J5" s="203"/>
      <c r="K5" s="203"/>
      <c r="L5" s="203"/>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13"/>
      <c r="AS5" s="203"/>
      <c r="AT5" s="201"/>
      <c r="AU5" s="14"/>
      <c r="AV5" s="14"/>
      <c r="AW5" s="14"/>
      <c r="AX5" s="14"/>
      <c r="AY5" s="14"/>
      <c r="AZ5" s="14"/>
    </row>
    <row r="6" spans="1:52" ht="20.25" customHeight="1" thickBot="1" x14ac:dyDescent="0.3">
      <c r="A6" s="201"/>
      <c r="B6" s="203"/>
      <c r="C6" s="383" t="s">
        <v>28</v>
      </c>
      <c r="D6" s="383" t="s">
        <v>29</v>
      </c>
      <c r="E6" s="383" t="s">
        <v>30</v>
      </c>
      <c r="F6" s="383" t="s">
        <v>31</v>
      </c>
      <c r="G6" s="383" t="s">
        <v>32</v>
      </c>
      <c r="H6" s="383" t="s">
        <v>33</v>
      </c>
      <c r="I6" s="383" t="s">
        <v>34</v>
      </c>
      <c r="J6" s="383" t="s">
        <v>35</v>
      </c>
      <c r="K6" s="383" t="s">
        <v>36</v>
      </c>
      <c r="L6" s="384" t="s">
        <v>37</v>
      </c>
      <c r="M6" s="386" t="s">
        <v>38</v>
      </c>
      <c r="N6" s="386"/>
      <c r="O6" s="386"/>
      <c r="P6" s="386"/>
      <c r="Q6" s="386"/>
      <c r="R6" s="386"/>
      <c r="S6" s="386"/>
      <c r="T6" s="386"/>
      <c r="U6" s="387"/>
      <c r="V6" s="401" t="s">
        <v>39</v>
      </c>
      <c r="W6" s="402"/>
      <c r="X6" s="402"/>
      <c r="Y6" s="403"/>
      <c r="Z6" s="394" t="s">
        <v>40</v>
      </c>
      <c r="AA6" s="395"/>
      <c r="AB6" s="395"/>
      <c r="AC6" s="395"/>
      <c r="AD6" s="396" t="s">
        <v>41</v>
      </c>
      <c r="AE6" s="396"/>
      <c r="AF6" s="397" t="s">
        <v>42</v>
      </c>
      <c r="AG6" s="397"/>
      <c r="AH6" s="398" t="s">
        <v>43</v>
      </c>
      <c r="AI6" s="398"/>
      <c r="AJ6" s="398"/>
      <c r="AK6" s="398"/>
      <c r="AL6" s="399" t="s">
        <v>44</v>
      </c>
      <c r="AM6" s="399"/>
      <c r="AN6" s="399"/>
      <c r="AO6" s="400" t="s">
        <v>45</v>
      </c>
      <c r="AP6" s="400"/>
      <c r="AQ6" s="400"/>
      <c r="AR6" s="388" t="s">
        <v>46</v>
      </c>
      <c r="AS6" s="204"/>
      <c r="AT6" s="201"/>
      <c r="AU6" s="14"/>
      <c r="AV6" s="14"/>
      <c r="AW6" s="14"/>
      <c r="AX6" s="14"/>
      <c r="AY6" s="14"/>
      <c r="AZ6" s="14"/>
    </row>
    <row r="7" spans="1:52" ht="13.8" x14ac:dyDescent="0.25">
      <c r="A7" s="201"/>
      <c r="B7" s="203"/>
      <c r="C7" s="383"/>
      <c r="D7" s="383"/>
      <c r="E7" s="383"/>
      <c r="F7" s="383"/>
      <c r="G7" s="383"/>
      <c r="H7" s="383"/>
      <c r="I7" s="383"/>
      <c r="J7" s="383"/>
      <c r="K7" s="383"/>
      <c r="L7" s="385"/>
      <c r="M7" s="389" t="s">
        <v>47</v>
      </c>
      <c r="N7" s="391" t="s">
        <v>48</v>
      </c>
      <c r="O7" s="389" t="s">
        <v>49</v>
      </c>
      <c r="P7" s="391" t="s">
        <v>50</v>
      </c>
      <c r="Q7" s="389" t="s">
        <v>51</v>
      </c>
      <c r="R7" s="393"/>
      <c r="S7" s="393"/>
      <c r="T7" s="393"/>
      <c r="U7" s="391"/>
      <c r="V7" s="404"/>
      <c r="W7" s="405"/>
      <c r="X7" s="405"/>
      <c r="Y7" s="406"/>
      <c r="Z7" s="394"/>
      <c r="AA7" s="395"/>
      <c r="AB7" s="395"/>
      <c r="AC7" s="395"/>
      <c r="AD7" s="396"/>
      <c r="AE7" s="396"/>
      <c r="AF7" s="397"/>
      <c r="AG7" s="397"/>
      <c r="AH7" s="398"/>
      <c r="AI7" s="398"/>
      <c r="AJ7" s="398"/>
      <c r="AK7" s="398"/>
      <c r="AL7" s="399"/>
      <c r="AM7" s="399"/>
      <c r="AN7" s="399"/>
      <c r="AO7" s="400"/>
      <c r="AP7" s="400"/>
      <c r="AQ7" s="400"/>
      <c r="AR7" s="388"/>
      <c r="AS7" s="204"/>
      <c r="AT7" s="201"/>
      <c r="AU7" s="14"/>
      <c r="AV7" s="14"/>
      <c r="AW7" s="14"/>
      <c r="AX7" s="14"/>
      <c r="AY7" s="14"/>
      <c r="AZ7" s="14"/>
    </row>
    <row r="8" spans="1:52" ht="49.5" customHeight="1" x14ac:dyDescent="0.25">
      <c r="A8" s="201"/>
      <c r="B8" s="203"/>
      <c r="C8" s="383"/>
      <c r="D8" s="383"/>
      <c r="E8" s="383"/>
      <c r="F8" s="383"/>
      <c r="G8" s="383"/>
      <c r="H8" s="383"/>
      <c r="I8" s="383"/>
      <c r="J8" s="383"/>
      <c r="K8" s="383"/>
      <c r="L8" s="385"/>
      <c r="M8" s="390"/>
      <c r="N8" s="392"/>
      <c r="O8" s="390"/>
      <c r="P8" s="392"/>
      <c r="Q8" s="275" t="s">
        <v>52</v>
      </c>
      <c r="R8" s="200" t="s">
        <v>53</v>
      </c>
      <c r="S8" s="200" t="s">
        <v>54</v>
      </c>
      <c r="T8" s="200" t="s">
        <v>55</v>
      </c>
      <c r="U8" s="276" t="s">
        <v>56</v>
      </c>
      <c r="V8" s="275" t="s">
        <v>57</v>
      </c>
      <c r="W8" s="200" t="s">
        <v>58</v>
      </c>
      <c r="X8" s="200" t="s">
        <v>59</v>
      </c>
      <c r="Y8" s="276" t="s">
        <v>60</v>
      </c>
      <c r="Z8" s="277">
        <f>[2]IDENTITAS!J5</f>
        <v>0</v>
      </c>
      <c r="AA8" s="278">
        <f>[2]IDENTITAS!J6</f>
        <v>0</v>
      </c>
      <c r="AB8" s="278">
        <f>[2]IDENTITAS!J7</f>
        <v>0</v>
      </c>
      <c r="AC8" s="278"/>
      <c r="AD8" s="279" t="s">
        <v>61</v>
      </c>
      <c r="AE8" s="279" t="s">
        <v>62</v>
      </c>
      <c r="AF8" s="280" t="s">
        <v>61</v>
      </c>
      <c r="AG8" s="280" t="s">
        <v>62</v>
      </c>
      <c r="AH8" s="281" t="s">
        <v>63</v>
      </c>
      <c r="AI8" s="281" t="s">
        <v>64</v>
      </c>
      <c r="AJ8" s="281" t="s">
        <v>65</v>
      </c>
      <c r="AK8" s="281" t="s">
        <v>66</v>
      </c>
      <c r="AL8" s="282" t="s">
        <v>67</v>
      </c>
      <c r="AM8" s="282" t="s">
        <v>68</v>
      </c>
      <c r="AN8" s="282" t="s">
        <v>69</v>
      </c>
      <c r="AO8" s="283" t="s">
        <v>70</v>
      </c>
      <c r="AP8" s="283" t="s">
        <v>71</v>
      </c>
      <c r="AQ8" s="283" t="s">
        <v>72</v>
      </c>
      <c r="AR8" s="274" t="s">
        <v>73</v>
      </c>
      <c r="AS8" s="204"/>
      <c r="AT8" s="201"/>
      <c r="AU8" s="14"/>
      <c r="AV8" s="14"/>
      <c r="AW8" s="14"/>
      <c r="AX8" s="14"/>
      <c r="AY8" s="14"/>
      <c r="AZ8" s="14"/>
    </row>
    <row r="9" spans="1:52" ht="13.8" x14ac:dyDescent="0.25">
      <c r="A9" s="201"/>
      <c r="B9" s="203"/>
      <c r="C9" s="284">
        <v>1</v>
      </c>
      <c r="D9" s="285">
        <v>2</v>
      </c>
      <c r="E9" s="285">
        <v>3</v>
      </c>
      <c r="F9" s="285">
        <v>4</v>
      </c>
      <c r="G9" s="285">
        <v>5</v>
      </c>
      <c r="H9" s="285">
        <v>6</v>
      </c>
      <c r="I9" s="285">
        <v>7</v>
      </c>
      <c r="J9" s="285">
        <v>8</v>
      </c>
      <c r="K9" s="285">
        <v>9</v>
      </c>
      <c r="L9" s="286">
        <v>10</v>
      </c>
      <c r="M9" s="287">
        <v>11</v>
      </c>
      <c r="N9" s="288">
        <v>12</v>
      </c>
      <c r="O9" s="287">
        <v>13</v>
      </c>
      <c r="P9" s="288">
        <v>14</v>
      </c>
      <c r="Q9" s="287">
        <v>15</v>
      </c>
      <c r="R9" s="285">
        <v>16</v>
      </c>
      <c r="S9" s="285">
        <v>17</v>
      </c>
      <c r="T9" s="285">
        <v>18</v>
      </c>
      <c r="U9" s="288">
        <v>19</v>
      </c>
      <c r="V9" s="287">
        <v>20</v>
      </c>
      <c r="W9" s="285">
        <v>21</v>
      </c>
      <c r="X9" s="285">
        <v>22</v>
      </c>
      <c r="Y9" s="288">
        <v>23</v>
      </c>
      <c r="Z9" s="289">
        <v>24</v>
      </c>
      <c r="AA9" s="285">
        <v>25</v>
      </c>
      <c r="AB9" s="285">
        <v>26</v>
      </c>
      <c r="AC9" s="285">
        <v>27</v>
      </c>
      <c r="AD9" s="285">
        <v>28</v>
      </c>
      <c r="AE9" s="285">
        <v>29</v>
      </c>
      <c r="AF9" s="285">
        <v>30</v>
      </c>
      <c r="AG9" s="285">
        <v>31</v>
      </c>
      <c r="AH9" s="285">
        <v>32</v>
      </c>
      <c r="AI9" s="285">
        <v>33</v>
      </c>
      <c r="AJ9" s="285">
        <v>34</v>
      </c>
      <c r="AK9" s="285">
        <v>35</v>
      </c>
      <c r="AL9" s="285">
        <v>36</v>
      </c>
      <c r="AM9" s="285">
        <v>37</v>
      </c>
      <c r="AN9" s="285">
        <v>38</v>
      </c>
      <c r="AO9" s="285">
        <v>39</v>
      </c>
      <c r="AP9" s="285">
        <v>40</v>
      </c>
      <c r="AQ9" s="285">
        <v>41</v>
      </c>
      <c r="AR9" s="284">
        <v>42</v>
      </c>
      <c r="AS9" s="204"/>
      <c r="AT9" s="201"/>
      <c r="AU9" s="14"/>
      <c r="AV9" s="14"/>
      <c r="AW9" s="14"/>
      <c r="AX9" s="14"/>
      <c r="AY9" s="14"/>
      <c r="AZ9" s="14"/>
    </row>
    <row r="10" spans="1:52" s="17" customFormat="1" ht="20.25" customHeight="1" x14ac:dyDescent="0.25">
      <c r="A10" s="202"/>
      <c r="B10" s="204"/>
      <c r="C10" s="290">
        <v>1</v>
      </c>
      <c r="D10" s="291" t="s">
        <v>380</v>
      </c>
      <c r="E10" s="292"/>
      <c r="F10" s="272" t="s">
        <v>353</v>
      </c>
      <c r="G10" s="293"/>
      <c r="H10" s="294"/>
      <c r="I10" s="295"/>
      <c r="J10" s="293"/>
      <c r="K10" s="296"/>
      <c r="L10" s="297"/>
      <c r="M10" s="298"/>
      <c r="N10" s="298"/>
      <c r="O10" s="298"/>
      <c r="P10" s="297"/>
      <c r="Q10" s="297"/>
      <c r="R10" s="297"/>
      <c r="S10" s="297"/>
      <c r="T10" s="297"/>
      <c r="U10" s="297"/>
      <c r="V10" s="299"/>
      <c r="W10" s="299"/>
      <c r="X10" s="299"/>
      <c r="Y10" s="299"/>
      <c r="Z10" s="300"/>
      <c r="AA10" s="300"/>
      <c r="AB10" s="300"/>
      <c r="AC10" s="300"/>
      <c r="AD10" s="300"/>
      <c r="AE10" s="300"/>
      <c r="AF10" s="300"/>
      <c r="AG10" s="300"/>
      <c r="AH10" s="300"/>
      <c r="AI10" s="300"/>
      <c r="AJ10" s="300"/>
      <c r="AK10" s="300"/>
      <c r="AL10" s="300"/>
      <c r="AM10" s="300"/>
      <c r="AN10" s="300"/>
      <c r="AO10" s="300"/>
      <c r="AP10" s="300"/>
      <c r="AQ10" s="300"/>
      <c r="AR10" s="301"/>
      <c r="AS10" s="204"/>
      <c r="AT10" s="202"/>
      <c r="AU10" s="16"/>
      <c r="AV10" s="16"/>
      <c r="AW10" s="16"/>
      <c r="AX10" s="16"/>
      <c r="AY10" s="16"/>
      <c r="AZ10" s="16"/>
    </row>
    <row r="11" spans="1:52" s="17" customFormat="1" ht="20.25" customHeight="1" x14ac:dyDescent="0.25">
      <c r="A11" s="202"/>
      <c r="B11" s="204"/>
      <c r="C11" s="302">
        <v>2</v>
      </c>
      <c r="D11" s="291" t="s">
        <v>381</v>
      </c>
      <c r="E11" s="303"/>
      <c r="F11" s="272" t="s">
        <v>354</v>
      </c>
      <c r="G11" s="293"/>
      <c r="H11" s="294"/>
      <c r="I11" s="295"/>
      <c r="J11" s="293"/>
      <c r="K11" s="296"/>
      <c r="L11" s="297"/>
      <c r="M11" s="298"/>
      <c r="N11" s="298"/>
      <c r="O11" s="298"/>
      <c r="P11" s="297"/>
      <c r="Q11" s="297"/>
      <c r="R11" s="297"/>
      <c r="S11" s="297"/>
      <c r="T11" s="297"/>
      <c r="U11" s="297"/>
      <c r="V11" s="299"/>
      <c r="W11" s="299"/>
      <c r="X11" s="299"/>
      <c r="Y11" s="299"/>
      <c r="Z11" s="300"/>
      <c r="AA11" s="300"/>
      <c r="AB11" s="300"/>
      <c r="AC11" s="300"/>
      <c r="AD11" s="300"/>
      <c r="AE11" s="300"/>
      <c r="AF11" s="300"/>
      <c r="AG11" s="300"/>
      <c r="AH11" s="300"/>
      <c r="AI11" s="300"/>
      <c r="AJ11" s="300"/>
      <c r="AK11" s="300"/>
      <c r="AL11" s="300"/>
      <c r="AM11" s="300"/>
      <c r="AN11" s="300"/>
      <c r="AO11" s="300"/>
      <c r="AP11" s="300"/>
      <c r="AQ11" s="300"/>
      <c r="AR11" s="304"/>
      <c r="AS11" s="204"/>
      <c r="AT11" s="202"/>
      <c r="AU11" s="16"/>
      <c r="AV11" s="16"/>
      <c r="AW11" s="16"/>
      <c r="AX11" s="16"/>
      <c r="AY11" s="16"/>
      <c r="AZ11" s="16"/>
    </row>
    <row r="12" spans="1:52" s="17" customFormat="1" ht="20.25" customHeight="1" x14ac:dyDescent="0.25">
      <c r="A12" s="202"/>
      <c r="B12" s="204"/>
      <c r="C12" s="305">
        <v>3</v>
      </c>
      <c r="D12" s="291" t="s">
        <v>382</v>
      </c>
      <c r="E12" s="303"/>
      <c r="F12" s="272" t="s">
        <v>355</v>
      </c>
      <c r="G12" s="293"/>
      <c r="H12" s="294"/>
      <c r="I12" s="295"/>
      <c r="J12" s="293"/>
      <c r="K12" s="296"/>
      <c r="L12" s="297"/>
      <c r="M12" s="298"/>
      <c r="N12" s="298"/>
      <c r="O12" s="298"/>
      <c r="P12" s="297"/>
      <c r="Q12" s="297"/>
      <c r="R12" s="297"/>
      <c r="S12" s="297"/>
      <c r="T12" s="297"/>
      <c r="U12" s="297"/>
      <c r="V12" s="299"/>
      <c r="W12" s="299"/>
      <c r="X12" s="299"/>
      <c r="Y12" s="299"/>
      <c r="Z12" s="300"/>
      <c r="AA12" s="300"/>
      <c r="AB12" s="300"/>
      <c r="AC12" s="300"/>
      <c r="AD12" s="300"/>
      <c r="AE12" s="300"/>
      <c r="AF12" s="300"/>
      <c r="AG12" s="300"/>
      <c r="AH12" s="300"/>
      <c r="AI12" s="300"/>
      <c r="AJ12" s="300"/>
      <c r="AK12" s="300"/>
      <c r="AL12" s="300"/>
      <c r="AM12" s="300"/>
      <c r="AN12" s="300"/>
      <c r="AO12" s="300"/>
      <c r="AP12" s="300"/>
      <c r="AQ12" s="300"/>
      <c r="AR12" s="304"/>
      <c r="AS12" s="204"/>
      <c r="AT12" s="202"/>
      <c r="AU12" s="16"/>
      <c r="AV12" s="16"/>
      <c r="AW12" s="16"/>
      <c r="AX12" s="16"/>
      <c r="AY12" s="16"/>
      <c r="AZ12" s="16"/>
    </row>
    <row r="13" spans="1:52" s="17" customFormat="1" ht="20.25" customHeight="1" x14ac:dyDescent="0.25">
      <c r="A13" s="202"/>
      <c r="B13" s="204"/>
      <c r="C13" s="302">
        <v>4</v>
      </c>
      <c r="D13" s="291" t="s">
        <v>383</v>
      </c>
      <c r="E13" s="303"/>
      <c r="F13" s="273" t="s">
        <v>356</v>
      </c>
      <c r="G13" s="293"/>
      <c r="H13" s="306"/>
      <c r="I13" s="295"/>
      <c r="J13" s="307"/>
      <c r="K13" s="296"/>
      <c r="L13" s="297"/>
      <c r="M13" s="298"/>
      <c r="N13" s="298"/>
      <c r="O13" s="298"/>
      <c r="P13" s="297"/>
      <c r="Q13" s="297"/>
      <c r="R13" s="297"/>
      <c r="S13" s="297"/>
      <c r="T13" s="297"/>
      <c r="U13" s="297"/>
      <c r="V13" s="299"/>
      <c r="W13" s="299"/>
      <c r="X13" s="299"/>
      <c r="Y13" s="299"/>
      <c r="Z13" s="300"/>
      <c r="AA13" s="300"/>
      <c r="AB13" s="300"/>
      <c r="AC13" s="300"/>
      <c r="AD13" s="300"/>
      <c r="AE13" s="300"/>
      <c r="AF13" s="300"/>
      <c r="AG13" s="300"/>
      <c r="AH13" s="300"/>
      <c r="AI13" s="300"/>
      <c r="AJ13" s="300"/>
      <c r="AK13" s="300"/>
      <c r="AL13" s="300"/>
      <c r="AM13" s="300"/>
      <c r="AN13" s="300"/>
      <c r="AO13" s="300"/>
      <c r="AP13" s="300"/>
      <c r="AQ13" s="300"/>
      <c r="AR13" s="304"/>
      <c r="AS13" s="204"/>
      <c r="AT13" s="202"/>
      <c r="AU13" s="16"/>
      <c r="AV13" s="16"/>
      <c r="AW13" s="16"/>
      <c r="AX13" s="16"/>
      <c r="AY13" s="16"/>
      <c r="AZ13" s="16"/>
    </row>
    <row r="14" spans="1:52" s="17" customFormat="1" ht="20.25" customHeight="1" x14ac:dyDescent="0.25">
      <c r="A14" s="202"/>
      <c r="B14" s="204"/>
      <c r="C14" s="305">
        <v>5</v>
      </c>
      <c r="D14" s="291" t="s">
        <v>384</v>
      </c>
      <c r="E14" s="303"/>
      <c r="F14" s="273" t="s">
        <v>357</v>
      </c>
      <c r="G14" s="308"/>
      <c r="H14" s="308"/>
      <c r="I14" s="309"/>
      <c r="J14" s="308"/>
      <c r="K14" s="271"/>
      <c r="L14" s="271"/>
      <c r="M14" s="271"/>
      <c r="N14" s="271"/>
      <c r="O14" s="271"/>
      <c r="P14" s="271"/>
      <c r="Q14" s="271"/>
      <c r="R14" s="271"/>
      <c r="S14" s="271"/>
      <c r="T14" s="271"/>
      <c r="U14" s="271"/>
      <c r="V14" s="299"/>
      <c r="W14" s="299"/>
      <c r="X14" s="299"/>
      <c r="Y14" s="299"/>
      <c r="Z14" s="300"/>
      <c r="AA14" s="300"/>
      <c r="AB14" s="300"/>
      <c r="AC14" s="300"/>
      <c r="AD14" s="300"/>
      <c r="AE14" s="300"/>
      <c r="AF14" s="300"/>
      <c r="AG14" s="300"/>
      <c r="AH14" s="300"/>
      <c r="AI14" s="300"/>
      <c r="AJ14" s="300"/>
      <c r="AK14" s="300"/>
      <c r="AL14" s="300"/>
      <c r="AM14" s="300"/>
      <c r="AN14" s="300"/>
      <c r="AO14" s="300"/>
      <c r="AP14" s="300"/>
      <c r="AQ14" s="300"/>
      <c r="AR14" s="304"/>
      <c r="AS14" s="204"/>
      <c r="AT14" s="202"/>
      <c r="AU14" s="16"/>
      <c r="AV14" s="16"/>
      <c r="AW14" s="16"/>
      <c r="AX14" s="16"/>
      <c r="AY14" s="16"/>
      <c r="AZ14" s="16"/>
    </row>
    <row r="15" spans="1:52" s="17" customFormat="1" ht="20.25" customHeight="1" x14ac:dyDescent="0.25">
      <c r="A15" s="202"/>
      <c r="B15" s="204"/>
      <c r="C15" s="302">
        <v>6</v>
      </c>
      <c r="D15" s="291" t="s">
        <v>385</v>
      </c>
      <c r="E15" s="303"/>
      <c r="F15" s="273" t="s">
        <v>358</v>
      </c>
      <c r="G15" s="306"/>
      <c r="H15" s="297"/>
      <c r="I15" s="295"/>
      <c r="J15" s="293"/>
      <c r="K15" s="296"/>
      <c r="L15" s="297"/>
      <c r="M15" s="298"/>
      <c r="N15" s="298"/>
      <c r="O15" s="298"/>
      <c r="P15" s="297"/>
      <c r="Q15" s="297"/>
      <c r="R15" s="297"/>
      <c r="S15" s="297"/>
      <c r="T15" s="297"/>
      <c r="U15" s="297"/>
      <c r="V15" s="299"/>
      <c r="W15" s="299"/>
      <c r="X15" s="299"/>
      <c r="Y15" s="299"/>
      <c r="Z15" s="300"/>
      <c r="AA15" s="300"/>
      <c r="AB15" s="300"/>
      <c r="AC15" s="300"/>
      <c r="AD15" s="300"/>
      <c r="AE15" s="300"/>
      <c r="AF15" s="300"/>
      <c r="AG15" s="300"/>
      <c r="AH15" s="300"/>
      <c r="AI15" s="300"/>
      <c r="AJ15" s="300"/>
      <c r="AK15" s="300"/>
      <c r="AL15" s="300"/>
      <c r="AM15" s="300"/>
      <c r="AN15" s="300"/>
      <c r="AO15" s="300"/>
      <c r="AP15" s="300"/>
      <c r="AQ15" s="300"/>
      <c r="AR15" s="304"/>
      <c r="AS15" s="204"/>
      <c r="AT15" s="202"/>
      <c r="AU15" s="16"/>
      <c r="AV15" s="16"/>
      <c r="AW15" s="16"/>
      <c r="AX15" s="16"/>
      <c r="AY15" s="16"/>
      <c r="AZ15" s="16"/>
    </row>
    <row r="16" spans="1:52" s="17" customFormat="1" ht="20.25" customHeight="1" x14ac:dyDescent="0.25">
      <c r="A16" s="202"/>
      <c r="B16" s="204"/>
      <c r="C16" s="305">
        <v>7</v>
      </c>
      <c r="D16" s="291" t="s">
        <v>386</v>
      </c>
      <c r="E16" s="303"/>
      <c r="F16" s="272" t="s">
        <v>359</v>
      </c>
      <c r="G16" s="293"/>
      <c r="H16" s="294"/>
      <c r="I16" s="295"/>
      <c r="J16" s="293"/>
      <c r="K16" s="296"/>
      <c r="L16" s="297"/>
      <c r="M16" s="298"/>
      <c r="N16" s="298"/>
      <c r="O16" s="298"/>
      <c r="P16" s="297"/>
      <c r="Q16" s="297"/>
      <c r="R16" s="297"/>
      <c r="S16" s="297"/>
      <c r="T16" s="297"/>
      <c r="U16" s="297"/>
      <c r="V16" s="299"/>
      <c r="W16" s="299"/>
      <c r="X16" s="299"/>
      <c r="Y16" s="299"/>
      <c r="Z16" s="300"/>
      <c r="AA16" s="300"/>
      <c r="AB16" s="300"/>
      <c r="AC16" s="300"/>
      <c r="AD16" s="300"/>
      <c r="AE16" s="300"/>
      <c r="AF16" s="300"/>
      <c r="AG16" s="300"/>
      <c r="AH16" s="300"/>
      <c r="AI16" s="300"/>
      <c r="AJ16" s="300"/>
      <c r="AK16" s="300"/>
      <c r="AL16" s="300"/>
      <c r="AM16" s="300"/>
      <c r="AN16" s="300"/>
      <c r="AO16" s="300"/>
      <c r="AP16" s="300"/>
      <c r="AQ16" s="300"/>
      <c r="AR16" s="304"/>
      <c r="AS16" s="204"/>
      <c r="AT16" s="202"/>
      <c r="AU16" s="16"/>
      <c r="AV16" s="16"/>
      <c r="AW16" s="16"/>
      <c r="AX16" s="16"/>
      <c r="AY16" s="16"/>
      <c r="AZ16" s="16"/>
    </row>
    <row r="17" spans="1:52" s="17" customFormat="1" ht="20.25" customHeight="1" x14ac:dyDescent="0.25">
      <c r="A17" s="202"/>
      <c r="B17" s="204"/>
      <c r="C17" s="302">
        <v>8</v>
      </c>
      <c r="D17" s="291" t="s">
        <v>387</v>
      </c>
      <c r="E17" s="292"/>
      <c r="F17" s="272" t="s">
        <v>360</v>
      </c>
      <c r="G17" s="293"/>
      <c r="H17" s="294"/>
      <c r="I17" s="295"/>
      <c r="J17" s="293"/>
      <c r="K17" s="296"/>
      <c r="L17" s="297"/>
      <c r="M17" s="298"/>
      <c r="N17" s="298"/>
      <c r="O17" s="298"/>
      <c r="P17" s="297"/>
      <c r="Q17" s="297"/>
      <c r="R17" s="297"/>
      <c r="S17" s="297"/>
      <c r="T17" s="297"/>
      <c r="U17" s="297"/>
      <c r="V17" s="299"/>
      <c r="W17" s="299"/>
      <c r="X17" s="299"/>
      <c r="Y17" s="299"/>
      <c r="Z17" s="300"/>
      <c r="AA17" s="300"/>
      <c r="AB17" s="300"/>
      <c r="AC17" s="300"/>
      <c r="AD17" s="300"/>
      <c r="AE17" s="300"/>
      <c r="AF17" s="300"/>
      <c r="AG17" s="300"/>
      <c r="AH17" s="300"/>
      <c r="AI17" s="300"/>
      <c r="AJ17" s="300"/>
      <c r="AK17" s="300"/>
      <c r="AL17" s="300"/>
      <c r="AM17" s="300"/>
      <c r="AN17" s="300"/>
      <c r="AO17" s="300"/>
      <c r="AP17" s="300"/>
      <c r="AQ17" s="300"/>
      <c r="AR17" s="304"/>
      <c r="AS17" s="204"/>
      <c r="AT17" s="202"/>
      <c r="AU17" s="16"/>
      <c r="AV17" s="16"/>
      <c r="AW17" s="16"/>
      <c r="AX17" s="16"/>
      <c r="AY17" s="16"/>
      <c r="AZ17" s="16"/>
    </row>
    <row r="18" spans="1:52" s="17" customFormat="1" ht="20.25" customHeight="1" x14ac:dyDescent="0.25">
      <c r="A18" s="202"/>
      <c r="B18" s="204"/>
      <c r="C18" s="305">
        <v>9</v>
      </c>
      <c r="D18" s="291" t="s">
        <v>388</v>
      </c>
      <c r="E18" s="292"/>
      <c r="F18" s="272" t="s">
        <v>361</v>
      </c>
      <c r="G18" s="293"/>
      <c r="H18" s="294"/>
      <c r="I18" s="295"/>
      <c r="J18" s="293"/>
      <c r="K18" s="296"/>
      <c r="L18" s="297"/>
      <c r="M18" s="298"/>
      <c r="N18" s="298"/>
      <c r="O18" s="298"/>
      <c r="P18" s="297"/>
      <c r="Q18" s="297"/>
      <c r="R18" s="297"/>
      <c r="S18" s="297"/>
      <c r="T18" s="297"/>
      <c r="U18" s="297"/>
      <c r="V18" s="299"/>
      <c r="W18" s="299"/>
      <c r="X18" s="299"/>
      <c r="Y18" s="299"/>
      <c r="Z18" s="300"/>
      <c r="AA18" s="300"/>
      <c r="AB18" s="300"/>
      <c r="AC18" s="300"/>
      <c r="AD18" s="300"/>
      <c r="AE18" s="300"/>
      <c r="AF18" s="300"/>
      <c r="AG18" s="300"/>
      <c r="AH18" s="300"/>
      <c r="AI18" s="300"/>
      <c r="AJ18" s="300"/>
      <c r="AK18" s="300"/>
      <c r="AL18" s="300"/>
      <c r="AM18" s="300"/>
      <c r="AN18" s="300"/>
      <c r="AO18" s="300"/>
      <c r="AP18" s="300"/>
      <c r="AQ18" s="300"/>
      <c r="AR18" s="304"/>
      <c r="AS18" s="204"/>
      <c r="AT18" s="202"/>
      <c r="AU18" s="16"/>
      <c r="AV18" s="16"/>
      <c r="AW18" s="16"/>
      <c r="AX18" s="16"/>
      <c r="AY18" s="16"/>
      <c r="AZ18" s="16"/>
    </row>
    <row r="19" spans="1:52" s="17" customFormat="1" ht="20.25" customHeight="1" x14ac:dyDescent="0.25">
      <c r="A19" s="202"/>
      <c r="B19" s="204"/>
      <c r="C19" s="302">
        <v>10</v>
      </c>
      <c r="D19" s="291" t="s">
        <v>389</v>
      </c>
      <c r="E19" s="292"/>
      <c r="F19" s="272" t="s">
        <v>362</v>
      </c>
      <c r="G19" s="293"/>
      <c r="H19" s="294"/>
      <c r="I19" s="295"/>
      <c r="J19" s="293"/>
      <c r="K19" s="296"/>
      <c r="L19" s="297"/>
      <c r="M19" s="298"/>
      <c r="N19" s="298"/>
      <c r="O19" s="298"/>
      <c r="P19" s="297"/>
      <c r="Q19" s="297"/>
      <c r="R19" s="297"/>
      <c r="S19" s="297"/>
      <c r="T19" s="297"/>
      <c r="U19" s="297"/>
      <c r="V19" s="299"/>
      <c r="W19" s="299"/>
      <c r="X19" s="299"/>
      <c r="Y19" s="299"/>
      <c r="Z19" s="300"/>
      <c r="AA19" s="300"/>
      <c r="AB19" s="300"/>
      <c r="AC19" s="300"/>
      <c r="AD19" s="300"/>
      <c r="AE19" s="300"/>
      <c r="AF19" s="300"/>
      <c r="AG19" s="300"/>
      <c r="AH19" s="300"/>
      <c r="AI19" s="300"/>
      <c r="AJ19" s="300"/>
      <c r="AK19" s="300"/>
      <c r="AL19" s="300"/>
      <c r="AM19" s="300"/>
      <c r="AN19" s="300"/>
      <c r="AO19" s="300"/>
      <c r="AP19" s="300"/>
      <c r="AQ19" s="300"/>
      <c r="AR19" s="304"/>
      <c r="AS19" s="204"/>
      <c r="AT19" s="202"/>
      <c r="AU19" s="16"/>
      <c r="AV19" s="16"/>
      <c r="AW19" s="16"/>
      <c r="AX19" s="16"/>
      <c r="AY19" s="16"/>
      <c r="AZ19" s="16"/>
    </row>
    <row r="20" spans="1:52" s="17" customFormat="1" ht="20.25" customHeight="1" x14ac:dyDescent="0.25">
      <c r="A20" s="202"/>
      <c r="B20" s="204"/>
      <c r="C20" s="305">
        <v>11</v>
      </c>
      <c r="D20" s="291" t="s">
        <v>390</v>
      </c>
      <c r="E20" s="310"/>
      <c r="F20" s="273" t="s">
        <v>363</v>
      </c>
      <c r="G20" s="293"/>
      <c r="H20" s="297"/>
      <c r="I20" s="295"/>
      <c r="J20" s="293"/>
      <c r="K20" s="296"/>
      <c r="L20" s="297"/>
      <c r="M20" s="298"/>
      <c r="N20" s="298"/>
      <c r="O20" s="298"/>
      <c r="P20" s="297"/>
      <c r="Q20" s="297"/>
      <c r="R20" s="297"/>
      <c r="S20" s="297"/>
      <c r="T20" s="297"/>
      <c r="U20" s="297"/>
      <c r="V20" s="299"/>
      <c r="W20" s="299"/>
      <c r="X20" s="299"/>
      <c r="Y20" s="299"/>
      <c r="Z20" s="300"/>
      <c r="AA20" s="300"/>
      <c r="AB20" s="300"/>
      <c r="AC20" s="300"/>
      <c r="AD20" s="300"/>
      <c r="AE20" s="300"/>
      <c r="AF20" s="300"/>
      <c r="AG20" s="300"/>
      <c r="AH20" s="300"/>
      <c r="AI20" s="300"/>
      <c r="AJ20" s="300"/>
      <c r="AK20" s="300"/>
      <c r="AL20" s="300"/>
      <c r="AM20" s="300"/>
      <c r="AN20" s="300"/>
      <c r="AO20" s="300"/>
      <c r="AP20" s="300"/>
      <c r="AQ20" s="300"/>
      <c r="AR20" s="304"/>
      <c r="AS20" s="204"/>
      <c r="AT20" s="202"/>
      <c r="AU20" s="16"/>
      <c r="AV20" s="16"/>
      <c r="AW20" s="16"/>
      <c r="AX20" s="16"/>
      <c r="AY20" s="16"/>
      <c r="AZ20" s="16"/>
    </row>
    <row r="21" spans="1:52" s="17" customFormat="1" ht="20.25" customHeight="1" x14ac:dyDescent="0.25">
      <c r="A21" s="202"/>
      <c r="B21" s="204"/>
      <c r="C21" s="302">
        <v>12</v>
      </c>
      <c r="D21" s="291" t="s">
        <v>391</v>
      </c>
      <c r="E21" s="292"/>
      <c r="F21" s="272" t="s">
        <v>364</v>
      </c>
      <c r="G21" s="293"/>
      <c r="H21" s="294"/>
      <c r="I21" s="295"/>
      <c r="J21" s="293"/>
      <c r="K21" s="296"/>
      <c r="L21" s="297"/>
      <c r="M21" s="298"/>
      <c r="N21" s="298"/>
      <c r="O21" s="298"/>
      <c r="P21" s="297"/>
      <c r="Q21" s="297"/>
      <c r="R21" s="297"/>
      <c r="S21" s="297"/>
      <c r="T21" s="297"/>
      <c r="U21" s="297"/>
      <c r="V21" s="299"/>
      <c r="W21" s="299"/>
      <c r="X21" s="299"/>
      <c r="Y21" s="299"/>
      <c r="Z21" s="300"/>
      <c r="AA21" s="300"/>
      <c r="AB21" s="300"/>
      <c r="AC21" s="300"/>
      <c r="AD21" s="300"/>
      <c r="AE21" s="300"/>
      <c r="AF21" s="300"/>
      <c r="AG21" s="300"/>
      <c r="AH21" s="300"/>
      <c r="AI21" s="300"/>
      <c r="AJ21" s="300"/>
      <c r="AK21" s="300"/>
      <c r="AL21" s="300"/>
      <c r="AM21" s="300"/>
      <c r="AN21" s="300"/>
      <c r="AO21" s="300"/>
      <c r="AP21" s="300"/>
      <c r="AQ21" s="300"/>
      <c r="AR21" s="304"/>
      <c r="AS21" s="204"/>
      <c r="AT21" s="202"/>
      <c r="AU21" s="16"/>
      <c r="AV21" s="16"/>
      <c r="AW21" s="16"/>
      <c r="AX21" s="16"/>
      <c r="AY21" s="16"/>
      <c r="AZ21" s="16"/>
    </row>
    <row r="22" spans="1:52" s="17" customFormat="1" ht="20.25" customHeight="1" x14ac:dyDescent="0.25">
      <c r="A22" s="202"/>
      <c r="B22" s="204"/>
      <c r="C22" s="305">
        <v>13</v>
      </c>
      <c r="D22" s="291" t="s">
        <v>392</v>
      </c>
      <c r="E22" s="292"/>
      <c r="F22" s="273" t="s">
        <v>365</v>
      </c>
      <c r="G22" s="306"/>
      <c r="H22" s="297"/>
      <c r="I22" s="295"/>
      <c r="J22" s="293"/>
      <c r="K22" s="296"/>
      <c r="L22" s="297"/>
      <c r="M22" s="298"/>
      <c r="N22" s="298"/>
      <c r="O22" s="298"/>
      <c r="P22" s="297"/>
      <c r="Q22" s="297"/>
      <c r="R22" s="297"/>
      <c r="S22" s="297"/>
      <c r="T22" s="297"/>
      <c r="U22" s="297"/>
      <c r="V22" s="299"/>
      <c r="W22" s="299"/>
      <c r="X22" s="299"/>
      <c r="Y22" s="299"/>
      <c r="Z22" s="300"/>
      <c r="AA22" s="300"/>
      <c r="AB22" s="300"/>
      <c r="AC22" s="300"/>
      <c r="AD22" s="300"/>
      <c r="AE22" s="300"/>
      <c r="AF22" s="300"/>
      <c r="AG22" s="300"/>
      <c r="AH22" s="300"/>
      <c r="AI22" s="300"/>
      <c r="AJ22" s="300"/>
      <c r="AK22" s="300"/>
      <c r="AL22" s="300"/>
      <c r="AM22" s="300"/>
      <c r="AN22" s="300"/>
      <c r="AO22" s="300"/>
      <c r="AP22" s="300"/>
      <c r="AQ22" s="300"/>
      <c r="AR22" s="304"/>
      <c r="AS22" s="204"/>
      <c r="AT22" s="202"/>
      <c r="AU22" s="16"/>
      <c r="AV22" s="16"/>
      <c r="AW22" s="16"/>
      <c r="AX22" s="16"/>
      <c r="AY22" s="16"/>
      <c r="AZ22" s="16"/>
    </row>
    <row r="23" spans="1:52" s="17" customFormat="1" ht="20.25" customHeight="1" x14ac:dyDescent="0.25">
      <c r="A23" s="202"/>
      <c r="B23" s="204"/>
      <c r="C23" s="302">
        <v>14</v>
      </c>
      <c r="D23" s="291" t="s">
        <v>393</v>
      </c>
      <c r="E23" s="292"/>
      <c r="F23" s="273" t="s">
        <v>366</v>
      </c>
      <c r="G23" s="293"/>
      <c r="H23" s="306"/>
      <c r="I23" s="295"/>
      <c r="J23" s="293"/>
      <c r="K23" s="296"/>
      <c r="L23" s="297"/>
      <c r="M23" s="298"/>
      <c r="N23" s="298"/>
      <c r="O23" s="298"/>
      <c r="P23" s="297"/>
      <c r="Q23" s="297"/>
      <c r="R23" s="297"/>
      <c r="S23" s="297"/>
      <c r="T23" s="297"/>
      <c r="U23" s="297"/>
      <c r="V23" s="299"/>
      <c r="W23" s="299"/>
      <c r="X23" s="299"/>
      <c r="Y23" s="299"/>
      <c r="Z23" s="300"/>
      <c r="AA23" s="300"/>
      <c r="AB23" s="300"/>
      <c r="AC23" s="300"/>
      <c r="AD23" s="300"/>
      <c r="AE23" s="300"/>
      <c r="AF23" s="300"/>
      <c r="AG23" s="300"/>
      <c r="AH23" s="300"/>
      <c r="AI23" s="300"/>
      <c r="AJ23" s="300"/>
      <c r="AK23" s="300"/>
      <c r="AL23" s="300"/>
      <c r="AM23" s="300"/>
      <c r="AN23" s="300"/>
      <c r="AO23" s="300"/>
      <c r="AP23" s="300"/>
      <c r="AQ23" s="300"/>
      <c r="AR23" s="304"/>
      <c r="AS23" s="204"/>
      <c r="AT23" s="202"/>
      <c r="AU23" s="16"/>
      <c r="AV23" s="16"/>
      <c r="AW23" s="16"/>
      <c r="AX23" s="16"/>
      <c r="AY23" s="16"/>
      <c r="AZ23" s="16"/>
    </row>
    <row r="24" spans="1:52" s="17" customFormat="1" ht="20.25" customHeight="1" x14ac:dyDescent="0.25">
      <c r="A24" s="202"/>
      <c r="B24" s="204"/>
      <c r="C24" s="305">
        <v>15</v>
      </c>
      <c r="D24" s="291"/>
      <c r="E24" s="292"/>
      <c r="F24" s="272" t="s">
        <v>400</v>
      </c>
      <c r="G24" s="293"/>
      <c r="H24" s="294"/>
      <c r="I24" s="295"/>
      <c r="J24" s="293"/>
      <c r="K24" s="296"/>
      <c r="L24" s="297"/>
      <c r="M24" s="298"/>
      <c r="N24" s="298"/>
      <c r="O24" s="298"/>
      <c r="P24" s="297"/>
      <c r="Q24" s="297"/>
      <c r="R24" s="297"/>
      <c r="S24" s="297"/>
      <c r="T24" s="297"/>
      <c r="U24" s="297"/>
      <c r="V24" s="299"/>
      <c r="W24" s="299"/>
      <c r="X24" s="299"/>
      <c r="Y24" s="299"/>
      <c r="Z24" s="300"/>
      <c r="AA24" s="300"/>
      <c r="AB24" s="300"/>
      <c r="AC24" s="300"/>
      <c r="AD24" s="300"/>
      <c r="AE24" s="300"/>
      <c r="AF24" s="300"/>
      <c r="AG24" s="300"/>
      <c r="AH24" s="300"/>
      <c r="AI24" s="300"/>
      <c r="AJ24" s="300"/>
      <c r="AK24" s="300"/>
      <c r="AL24" s="300"/>
      <c r="AM24" s="300"/>
      <c r="AN24" s="300"/>
      <c r="AO24" s="300"/>
      <c r="AP24" s="300"/>
      <c r="AQ24" s="300"/>
      <c r="AR24" s="304"/>
      <c r="AS24" s="204"/>
      <c r="AT24" s="202"/>
      <c r="AU24" s="16"/>
      <c r="AV24" s="16"/>
      <c r="AW24" s="16"/>
      <c r="AX24" s="16"/>
      <c r="AY24" s="16"/>
      <c r="AZ24" s="16"/>
    </row>
    <row r="25" spans="1:52" s="17" customFormat="1" ht="20.25" customHeight="1" x14ac:dyDescent="0.25">
      <c r="A25" s="202"/>
      <c r="B25" s="204"/>
      <c r="C25" s="302">
        <v>16</v>
      </c>
      <c r="D25" s="291" t="s">
        <v>394</v>
      </c>
      <c r="E25" s="292"/>
      <c r="F25" s="272" t="s">
        <v>367</v>
      </c>
      <c r="G25" s="293"/>
      <c r="H25" s="294"/>
      <c r="I25" s="295"/>
      <c r="J25" s="293"/>
      <c r="K25" s="296"/>
      <c r="L25" s="297"/>
      <c r="M25" s="298"/>
      <c r="N25" s="298"/>
      <c r="O25" s="298"/>
      <c r="P25" s="297"/>
      <c r="Q25" s="297"/>
      <c r="R25" s="297"/>
      <c r="S25" s="297"/>
      <c r="T25" s="297"/>
      <c r="U25" s="297"/>
      <c r="V25" s="299"/>
      <c r="W25" s="299"/>
      <c r="X25" s="299"/>
      <c r="Y25" s="299"/>
      <c r="Z25" s="300"/>
      <c r="AA25" s="300"/>
      <c r="AB25" s="300"/>
      <c r="AC25" s="300"/>
      <c r="AD25" s="300"/>
      <c r="AE25" s="300"/>
      <c r="AF25" s="300"/>
      <c r="AG25" s="300"/>
      <c r="AH25" s="300"/>
      <c r="AI25" s="300"/>
      <c r="AJ25" s="300"/>
      <c r="AK25" s="300"/>
      <c r="AL25" s="300"/>
      <c r="AM25" s="300"/>
      <c r="AN25" s="300"/>
      <c r="AO25" s="300"/>
      <c r="AP25" s="300"/>
      <c r="AQ25" s="300"/>
      <c r="AR25" s="304"/>
      <c r="AS25" s="204"/>
      <c r="AT25" s="202"/>
      <c r="AU25" s="16"/>
      <c r="AV25" s="16"/>
      <c r="AW25" s="16"/>
      <c r="AX25" s="16"/>
      <c r="AY25" s="16"/>
      <c r="AZ25" s="16"/>
    </row>
    <row r="26" spans="1:52" s="17" customFormat="1" ht="20.25" customHeight="1" x14ac:dyDescent="0.25">
      <c r="A26" s="202"/>
      <c r="B26" s="204"/>
      <c r="C26" s="305">
        <v>17</v>
      </c>
      <c r="D26" s="291" t="s">
        <v>395</v>
      </c>
      <c r="E26" s="292"/>
      <c r="F26" s="272" t="s">
        <v>368</v>
      </c>
      <c r="G26" s="293"/>
      <c r="H26" s="294"/>
      <c r="I26" s="295"/>
      <c r="J26" s="293"/>
      <c r="K26" s="296"/>
      <c r="L26" s="297"/>
      <c r="M26" s="298"/>
      <c r="N26" s="298"/>
      <c r="O26" s="298"/>
      <c r="P26" s="297"/>
      <c r="Q26" s="297"/>
      <c r="R26" s="297"/>
      <c r="S26" s="297"/>
      <c r="T26" s="297"/>
      <c r="U26" s="297"/>
      <c r="V26" s="299"/>
      <c r="W26" s="299"/>
      <c r="X26" s="299"/>
      <c r="Y26" s="299"/>
      <c r="Z26" s="300"/>
      <c r="AA26" s="300"/>
      <c r="AB26" s="300"/>
      <c r="AC26" s="300"/>
      <c r="AD26" s="300"/>
      <c r="AE26" s="300"/>
      <c r="AF26" s="300"/>
      <c r="AG26" s="300"/>
      <c r="AH26" s="300"/>
      <c r="AI26" s="300"/>
      <c r="AJ26" s="300"/>
      <c r="AK26" s="300"/>
      <c r="AL26" s="300"/>
      <c r="AM26" s="300"/>
      <c r="AN26" s="300"/>
      <c r="AO26" s="300"/>
      <c r="AP26" s="300"/>
      <c r="AQ26" s="300"/>
      <c r="AR26" s="304"/>
      <c r="AS26" s="204"/>
      <c r="AT26" s="202"/>
      <c r="AU26" s="16"/>
      <c r="AV26" s="16"/>
      <c r="AW26" s="16"/>
      <c r="AX26" s="16"/>
      <c r="AY26" s="16"/>
      <c r="AZ26" s="16"/>
    </row>
    <row r="27" spans="1:52" s="17" customFormat="1" ht="20.25" customHeight="1" x14ac:dyDescent="0.3">
      <c r="A27" s="202"/>
      <c r="B27" s="204"/>
      <c r="C27" s="302">
        <v>18</v>
      </c>
      <c r="D27" s="291" t="s">
        <v>396</v>
      </c>
      <c r="E27" s="308"/>
      <c r="F27" s="273" t="s">
        <v>369</v>
      </c>
      <c r="G27" s="293"/>
      <c r="H27" s="306"/>
      <c r="I27" s="311"/>
      <c r="J27" s="293"/>
      <c r="K27" s="312"/>
      <c r="L27" s="297"/>
      <c r="M27" s="298"/>
      <c r="N27" s="298"/>
      <c r="O27" s="298"/>
      <c r="P27" s="297"/>
      <c r="Q27" s="297"/>
      <c r="R27" s="297"/>
      <c r="S27" s="297"/>
      <c r="T27" s="297"/>
      <c r="U27" s="297"/>
      <c r="V27" s="299"/>
      <c r="W27" s="299"/>
      <c r="X27" s="299"/>
      <c r="Y27" s="299"/>
      <c r="Z27" s="300"/>
      <c r="AA27" s="300"/>
      <c r="AB27" s="300"/>
      <c r="AC27" s="300"/>
      <c r="AD27" s="300"/>
      <c r="AE27" s="300"/>
      <c r="AF27" s="300"/>
      <c r="AG27" s="300"/>
      <c r="AH27" s="300"/>
      <c r="AI27" s="300"/>
      <c r="AJ27" s="300"/>
      <c r="AK27" s="300"/>
      <c r="AL27" s="300"/>
      <c r="AM27" s="300"/>
      <c r="AN27" s="300"/>
      <c r="AO27" s="300"/>
      <c r="AP27" s="300"/>
      <c r="AQ27" s="300"/>
      <c r="AR27" s="304"/>
      <c r="AS27" s="204"/>
      <c r="AT27" s="202"/>
      <c r="AU27" s="16"/>
      <c r="AV27" s="16"/>
      <c r="AW27" s="16"/>
      <c r="AX27" s="16"/>
      <c r="AY27" s="16"/>
      <c r="AZ27" s="16"/>
    </row>
    <row r="28" spans="1:52" s="17" customFormat="1" ht="20.25" customHeight="1" x14ac:dyDescent="0.25">
      <c r="A28" s="202"/>
      <c r="B28" s="204"/>
      <c r="C28" s="305">
        <v>19</v>
      </c>
      <c r="D28" s="291" t="s">
        <v>397</v>
      </c>
      <c r="E28" s="292"/>
      <c r="F28" s="272" t="s">
        <v>370</v>
      </c>
      <c r="G28" s="293"/>
      <c r="H28" s="294"/>
      <c r="I28" s="295"/>
      <c r="J28" s="293"/>
      <c r="K28" s="296"/>
      <c r="L28" s="297"/>
      <c r="M28" s="298"/>
      <c r="N28" s="298"/>
      <c r="O28" s="298"/>
      <c r="P28" s="297"/>
      <c r="Q28" s="297"/>
      <c r="R28" s="297"/>
      <c r="S28" s="297"/>
      <c r="T28" s="297"/>
      <c r="U28" s="297"/>
      <c r="V28" s="299"/>
      <c r="W28" s="299"/>
      <c r="X28" s="299"/>
      <c r="Y28" s="299"/>
      <c r="Z28" s="300"/>
      <c r="AA28" s="300"/>
      <c r="AB28" s="300"/>
      <c r="AC28" s="300"/>
      <c r="AD28" s="300"/>
      <c r="AE28" s="300"/>
      <c r="AF28" s="300"/>
      <c r="AG28" s="300"/>
      <c r="AH28" s="300"/>
      <c r="AI28" s="300"/>
      <c r="AJ28" s="300"/>
      <c r="AK28" s="300"/>
      <c r="AL28" s="300"/>
      <c r="AM28" s="300"/>
      <c r="AN28" s="300"/>
      <c r="AO28" s="300"/>
      <c r="AP28" s="300"/>
      <c r="AQ28" s="300"/>
      <c r="AR28" s="304"/>
      <c r="AS28" s="204"/>
      <c r="AT28" s="202"/>
      <c r="AU28" s="16"/>
      <c r="AV28" s="16"/>
      <c r="AW28" s="16"/>
      <c r="AX28" s="16"/>
      <c r="AY28" s="16"/>
      <c r="AZ28" s="16"/>
    </row>
    <row r="29" spans="1:52" s="17" customFormat="1" ht="20.25" customHeight="1" x14ac:dyDescent="0.25">
      <c r="A29" s="202"/>
      <c r="B29" s="204"/>
      <c r="C29" s="302">
        <v>20</v>
      </c>
      <c r="D29" s="291" t="s">
        <v>398</v>
      </c>
      <c r="E29" s="310"/>
      <c r="F29" s="272" t="s">
        <v>371</v>
      </c>
      <c r="G29" s="293"/>
      <c r="H29" s="294"/>
      <c r="I29" s="295"/>
      <c r="J29" s="293"/>
      <c r="K29" s="296"/>
      <c r="L29" s="297"/>
      <c r="M29" s="298"/>
      <c r="N29" s="298"/>
      <c r="O29" s="298"/>
      <c r="P29" s="297"/>
      <c r="Q29" s="297"/>
      <c r="R29" s="297"/>
      <c r="S29" s="297"/>
      <c r="T29" s="297"/>
      <c r="U29" s="297"/>
      <c r="V29" s="299"/>
      <c r="W29" s="299"/>
      <c r="X29" s="299"/>
      <c r="Y29" s="299"/>
      <c r="Z29" s="300"/>
      <c r="AA29" s="300"/>
      <c r="AB29" s="300"/>
      <c r="AC29" s="300"/>
      <c r="AD29" s="300"/>
      <c r="AE29" s="300"/>
      <c r="AF29" s="300"/>
      <c r="AG29" s="300"/>
      <c r="AH29" s="300"/>
      <c r="AI29" s="300"/>
      <c r="AJ29" s="300"/>
      <c r="AK29" s="300"/>
      <c r="AL29" s="300"/>
      <c r="AM29" s="300"/>
      <c r="AN29" s="300"/>
      <c r="AO29" s="300"/>
      <c r="AP29" s="300"/>
      <c r="AQ29" s="300"/>
      <c r="AR29" s="304"/>
      <c r="AS29" s="204"/>
      <c r="AT29" s="202"/>
      <c r="AU29" s="16"/>
      <c r="AV29" s="16"/>
      <c r="AW29" s="16"/>
      <c r="AX29" s="16"/>
      <c r="AY29" s="16"/>
      <c r="AZ29" s="16"/>
    </row>
    <row r="30" spans="1:52" s="17" customFormat="1" ht="20.25" customHeight="1" x14ac:dyDescent="0.25">
      <c r="A30" s="202"/>
      <c r="B30" s="204"/>
      <c r="C30" s="305">
        <v>21</v>
      </c>
      <c r="D30" s="291" t="s">
        <v>399</v>
      </c>
      <c r="E30" s="310"/>
      <c r="F30" s="273" t="s">
        <v>372</v>
      </c>
      <c r="G30" s="293"/>
      <c r="H30" s="306"/>
      <c r="I30" s="295"/>
      <c r="J30" s="293"/>
      <c r="K30" s="296"/>
      <c r="L30" s="297"/>
      <c r="M30" s="298"/>
      <c r="N30" s="298"/>
      <c r="O30" s="298"/>
      <c r="P30" s="297"/>
      <c r="Q30" s="297"/>
      <c r="R30" s="297"/>
      <c r="S30" s="297"/>
      <c r="T30" s="297"/>
      <c r="U30" s="297"/>
      <c r="V30" s="299"/>
      <c r="W30" s="299"/>
      <c r="X30" s="299"/>
      <c r="Y30" s="299"/>
      <c r="Z30" s="300"/>
      <c r="AA30" s="300"/>
      <c r="AB30" s="300"/>
      <c r="AC30" s="300"/>
      <c r="AD30" s="300"/>
      <c r="AE30" s="300"/>
      <c r="AF30" s="300"/>
      <c r="AG30" s="300"/>
      <c r="AH30" s="300"/>
      <c r="AI30" s="300"/>
      <c r="AJ30" s="300"/>
      <c r="AK30" s="300"/>
      <c r="AL30" s="300"/>
      <c r="AM30" s="300"/>
      <c r="AN30" s="300"/>
      <c r="AO30" s="300"/>
      <c r="AP30" s="300"/>
      <c r="AQ30" s="300"/>
      <c r="AR30" s="304"/>
      <c r="AS30" s="204"/>
      <c r="AT30" s="202"/>
      <c r="AU30" s="16"/>
      <c r="AV30" s="16"/>
      <c r="AW30" s="16"/>
      <c r="AX30" s="16"/>
      <c r="AY30" s="16"/>
      <c r="AZ30" s="16"/>
    </row>
    <row r="31" spans="1:52" s="17" customFormat="1" ht="20.25" hidden="1" customHeight="1" x14ac:dyDescent="0.25">
      <c r="A31" s="202"/>
      <c r="B31" s="204"/>
      <c r="C31" s="302">
        <v>22</v>
      </c>
      <c r="D31" s="291"/>
      <c r="E31" s="314"/>
      <c r="F31" s="272"/>
      <c r="G31" s="293"/>
      <c r="H31" s="294"/>
      <c r="I31" s="295"/>
      <c r="J31" s="293"/>
      <c r="K31" s="296"/>
      <c r="L31" s="297"/>
      <c r="M31" s="298"/>
      <c r="N31" s="298"/>
      <c r="O31" s="298"/>
      <c r="P31" s="297"/>
      <c r="Q31" s="297"/>
      <c r="R31" s="297"/>
      <c r="S31" s="297"/>
      <c r="T31" s="297"/>
      <c r="U31" s="297"/>
      <c r="V31" s="299"/>
      <c r="W31" s="299"/>
      <c r="X31" s="299"/>
      <c r="Y31" s="299"/>
      <c r="Z31" s="300"/>
      <c r="AA31" s="300"/>
      <c r="AB31" s="300"/>
      <c r="AC31" s="300"/>
      <c r="AD31" s="300"/>
      <c r="AE31" s="300"/>
      <c r="AF31" s="300"/>
      <c r="AG31" s="300"/>
      <c r="AH31" s="300"/>
      <c r="AI31" s="300"/>
      <c r="AJ31" s="300"/>
      <c r="AK31" s="300"/>
      <c r="AL31" s="300"/>
      <c r="AM31" s="300"/>
      <c r="AN31" s="300"/>
      <c r="AO31" s="300"/>
      <c r="AP31" s="300"/>
      <c r="AQ31" s="300"/>
      <c r="AR31" s="304"/>
      <c r="AS31" s="204"/>
      <c r="AT31" s="202"/>
      <c r="AU31" s="16"/>
      <c r="AV31" s="16"/>
      <c r="AW31" s="16"/>
      <c r="AX31" s="16"/>
      <c r="AY31" s="16"/>
      <c r="AZ31" s="16"/>
    </row>
    <row r="32" spans="1:52" s="17" customFormat="1" ht="20.25" hidden="1" customHeight="1" x14ac:dyDescent="0.25">
      <c r="A32" s="202"/>
      <c r="B32" s="204"/>
      <c r="C32" s="305">
        <v>23</v>
      </c>
      <c r="D32" s="313"/>
      <c r="E32" s="293"/>
      <c r="F32" s="272"/>
      <c r="G32" s="293"/>
      <c r="H32" s="294"/>
      <c r="I32" s="295"/>
      <c r="J32" s="293"/>
      <c r="K32" s="296"/>
      <c r="L32" s="297"/>
      <c r="M32" s="298"/>
      <c r="N32" s="298"/>
      <c r="O32" s="298"/>
      <c r="P32" s="297"/>
      <c r="Q32" s="297"/>
      <c r="R32" s="297"/>
      <c r="S32" s="297"/>
      <c r="T32" s="297"/>
      <c r="U32" s="297"/>
      <c r="V32" s="299"/>
      <c r="W32" s="299"/>
      <c r="X32" s="299"/>
      <c r="Y32" s="299"/>
      <c r="Z32" s="300"/>
      <c r="AA32" s="300"/>
      <c r="AB32" s="300"/>
      <c r="AC32" s="300"/>
      <c r="AD32" s="300"/>
      <c r="AE32" s="300"/>
      <c r="AF32" s="300"/>
      <c r="AG32" s="300"/>
      <c r="AH32" s="300"/>
      <c r="AI32" s="300"/>
      <c r="AJ32" s="300"/>
      <c r="AK32" s="300"/>
      <c r="AL32" s="300"/>
      <c r="AM32" s="300"/>
      <c r="AN32" s="300"/>
      <c r="AO32" s="300"/>
      <c r="AP32" s="300"/>
      <c r="AQ32" s="300"/>
      <c r="AR32" s="304"/>
      <c r="AS32" s="204"/>
      <c r="AT32" s="202"/>
      <c r="AU32" s="16"/>
      <c r="AV32" s="16"/>
      <c r="AW32" s="16"/>
      <c r="AX32" s="16"/>
      <c r="AY32" s="16"/>
      <c r="AZ32" s="16"/>
    </row>
    <row r="33" spans="1:52" s="17" customFormat="1" ht="20.25" hidden="1" customHeight="1" x14ac:dyDescent="0.25">
      <c r="A33" s="202"/>
      <c r="B33" s="204"/>
      <c r="C33" s="302">
        <v>24</v>
      </c>
      <c r="D33" s="313"/>
      <c r="E33" s="293"/>
      <c r="F33" s="272"/>
      <c r="G33" s="293"/>
      <c r="H33" s="294"/>
      <c r="I33" s="295"/>
      <c r="J33" s="293"/>
      <c r="K33" s="296"/>
      <c r="L33" s="297"/>
      <c r="M33" s="315"/>
      <c r="N33" s="298"/>
      <c r="O33" s="315"/>
      <c r="P33" s="297"/>
      <c r="Q33" s="297"/>
      <c r="R33" s="297"/>
      <c r="S33" s="297"/>
      <c r="T33" s="297"/>
      <c r="U33" s="297"/>
      <c r="V33" s="299"/>
      <c r="W33" s="299"/>
      <c r="X33" s="299"/>
      <c r="Y33" s="299"/>
      <c r="Z33" s="300"/>
      <c r="AA33" s="300"/>
      <c r="AB33" s="300"/>
      <c r="AC33" s="300"/>
      <c r="AD33" s="300"/>
      <c r="AE33" s="300"/>
      <c r="AF33" s="300"/>
      <c r="AG33" s="300"/>
      <c r="AH33" s="300"/>
      <c r="AI33" s="300"/>
      <c r="AJ33" s="300"/>
      <c r="AK33" s="300"/>
      <c r="AL33" s="300"/>
      <c r="AM33" s="300"/>
      <c r="AN33" s="300"/>
      <c r="AO33" s="300"/>
      <c r="AP33" s="300"/>
      <c r="AQ33" s="300"/>
      <c r="AR33" s="304"/>
      <c r="AS33" s="204"/>
      <c r="AT33" s="202"/>
      <c r="AU33" s="16"/>
      <c r="AV33" s="16"/>
      <c r="AW33" s="16"/>
      <c r="AX33" s="16"/>
      <c r="AY33" s="16"/>
      <c r="AZ33" s="16"/>
    </row>
    <row r="34" spans="1:52" s="17" customFormat="1" ht="20.25" hidden="1" customHeight="1" x14ac:dyDescent="0.3">
      <c r="A34" s="202"/>
      <c r="B34" s="204"/>
      <c r="C34" s="305">
        <v>25</v>
      </c>
      <c r="D34" s="291"/>
      <c r="E34" s="291"/>
      <c r="F34" s="316"/>
      <c r="G34" s="317"/>
      <c r="H34" s="318"/>
      <c r="I34" s="319"/>
      <c r="J34" s="313"/>
      <c r="K34" s="320"/>
      <c r="L34" s="318"/>
      <c r="M34" s="299"/>
      <c r="N34" s="299"/>
      <c r="O34" s="299"/>
      <c r="P34" s="318"/>
      <c r="Q34" s="318"/>
      <c r="R34" s="318"/>
      <c r="S34" s="318"/>
      <c r="T34" s="318"/>
      <c r="U34" s="318"/>
      <c r="V34" s="299"/>
      <c r="W34" s="299"/>
      <c r="X34" s="299"/>
      <c r="Y34" s="299"/>
      <c r="Z34" s="300"/>
      <c r="AA34" s="300"/>
      <c r="AB34" s="300"/>
      <c r="AC34" s="300"/>
      <c r="AD34" s="300"/>
      <c r="AE34" s="300"/>
      <c r="AF34" s="300"/>
      <c r="AG34" s="300"/>
      <c r="AH34" s="300"/>
      <c r="AI34" s="300"/>
      <c r="AJ34" s="300"/>
      <c r="AK34" s="300"/>
      <c r="AL34" s="300"/>
      <c r="AM34" s="300"/>
      <c r="AN34" s="300"/>
      <c r="AO34" s="300"/>
      <c r="AP34" s="300"/>
      <c r="AQ34" s="300"/>
      <c r="AR34" s="304"/>
      <c r="AS34" s="204"/>
      <c r="AT34" s="202"/>
      <c r="AU34" s="16"/>
      <c r="AV34" s="16"/>
      <c r="AW34" s="16"/>
      <c r="AX34" s="16"/>
      <c r="AY34" s="16"/>
      <c r="AZ34" s="16"/>
    </row>
    <row r="35" spans="1:52" s="17" customFormat="1" ht="20.25" hidden="1" customHeight="1" x14ac:dyDescent="0.3">
      <c r="A35" s="202"/>
      <c r="B35" s="204"/>
      <c r="C35" s="302">
        <v>26</v>
      </c>
      <c r="D35" s="313"/>
      <c r="E35" s="321"/>
      <c r="F35" s="316"/>
      <c r="G35" s="317"/>
      <c r="H35" s="318"/>
      <c r="I35" s="319"/>
      <c r="J35" s="313"/>
      <c r="K35" s="320"/>
      <c r="L35" s="318"/>
      <c r="M35" s="299"/>
      <c r="N35" s="299"/>
      <c r="O35" s="299"/>
      <c r="P35" s="299"/>
      <c r="Q35" s="299"/>
      <c r="R35" s="322"/>
      <c r="S35" s="322"/>
      <c r="T35" s="322"/>
      <c r="U35" s="322"/>
      <c r="V35" s="323"/>
      <c r="W35" s="323"/>
      <c r="X35" s="323"/>
      <c r="Y35" s="323"/>
      <c r="Z35" s="300"/>
      <c r="AA35" s="300"/>
      <c r="AB35" s="300"/>
      <c r="AC35" s="300"/>
      <c r="AD35" s="300"/>
      <c r="AE35" s="300"/>
      <c r="AF35" s="300"/>
      <c r="AG35" s="300"/>
      <c r="AH35" s="300"/>
      <c r="AI35" s="300"/>
      <c r="AJ35" s="300"/>
      <c r="AK35" s="300"/>
      <c r="AL35" s="300"/>
      <c r="AM35" s="300"/>
      <c r="AN35" s="300"/>
      <c r="AO35" s="300"/>
      <c r="AP35" s="300"/>
      <c r="AQ35" s="300"/>
      <c r="AR35" s="304"/>
      <c r="AS35" s="204"/>
      <c r="AT35" s="202"/>
      <c r="AU35" s="16"/>
      <c r="AV35" s="16"/>
      <c r="AW35" s="16"/>
      <c r="AX35" s="16"/>
      <c r="AY35" s="16"/>
      <c r="AZ35" s="16"/>
    </row>
    <row r="36" spans="1:52" s="17" customFormat="1" ht="20.25" hidden="1" customHeight="1" x14ac:dyDescent="0.3">
      <c r="A36" s="202"/>
      <c r="B36" s="204"/>
      <c r="C36" s="305">
        <v>27</v>
      </c>
      <c r="D36" s="313"/>
      <c r="E36" s="321"/>
      <c r="F36" s="316"/>
      <c r="G36" s="313"/>
      <c r="H36" s="318"/>
      <c r="I36" s="319"/>
      <c r="J36" s="313"/>
      <c r="K36" s="320"/>
      <c r="L36" s="318"/>
      <c r="M36" s="299"/>
      <c r="N36" s="299"/>
      <c r="O36" s="299"/>
      <c r="P36" s="299"/>
      <c r="Q36" s="299"/>
      <c r="R36" s="322"/>
      <c r="S36" s="322"/>
      <c r="T36" s="322"/>
      <c r="U36" s="322"/>
      <c r="V36" s="323"/>
      <c r="W36" s="323"/>
      <c r="X36" s="323"/>
      <c r="Y36" s="323"/>
      <c r="Z36" s="300"/>
      <c r="AA36" s="300"/>
      <c r="AB36" s="300"/>
      <c r="AC36" s="300"/>
      <c r="AD36" s="300"/>
      <c r="AE36" s="300"/>
      <c r="AF36" s="300"/>
      <c r="AG36" s="300"/>
      <c r="AH36" s="300"/>
      <c r="AI36" s="300"/>
      <c r="AJ36" s="300"/>
      <c r="AK36" s="300"/>
      <c r="AL36" s="300"/>
      <c r="AM36" s="300"/>
      <c r="AN36" s="300"/>
      <c r="AO36" s="300"/>
      <c r="AP36" s="300"/>
      <c r="AQ36" s="300"/>
      <c r="AR36" s="304"/>
      <c r="AS36" s="204"/>
      <c r="AT36" s="202"/>
      <c r="AU36" s="16"/>
      <c r="AV36" s="16"/>
      <c r="AW36" s="16"/>
      <c r="AX36" s="16"/>
      <c r="AY36" s="16"/>
      <c r="AZ36" s="16"/>
    </row>
    <row r="37" spans="1:52" s="17" customFormat="1" ht="20.25" hidden="1" customHeight="1" x14ac:dyDescent="0.3">
      <c r="A37" s="202"/>
      <c r="B37" s="204"/>
      <c r="C37" s="305">
        <v>28</v>
      </c>
      <c r="D37" s="313"/>
      <c r="E37" s="321"/>
      <c r="F37" s="316"/>
      <c r="G37" s="317"/>
      <c r="H37" s="318"/>
      <c r="I37" s="319"/>
      <c r="J37" s="313"/>
      <c r="K37" s="320"/>
      <c r="L37" s="318"/>
      <c r="M37" s="299"/>
      <c r="N37" s="299"/>
      <c r="O37" s="299"/>
      <c r="P37" s="299"/>
      <c r="Q37" s="299"/>
      <c r="R37" s="322"/>
      <c r="S37" s="322"/>
      <c r="T37" s="322"/>
      <c r="U37" s="322"/>
      <c r="V37" s="323"/>
      <c r="W37" s="323"/>
      <c r="X37" s="323"/>
      <c r="Y37" s="323"/>
      <c r="Z37" s="300"/>
      <c r="AA37" s="300"/>
      <c r="AB37" s="300"/>
      <c r="AC37" s="300"/>
      <c r="AD37" s="300"/>
      <c r="AE37" s="300"/>
      <c r="AF37" s="300"/>
      <c r="AG37" s="300"/>
      <c r="AH37" s="300"/>
      <c r="AI37" s="300"/>
      <c r="AJ37" s="300"/>
      <c r="AK37" s="300"/>
      <c r="AL37" s="300"/>
      <c r="AM37" s="300"/>
      <c r="AN37" s="300"/>
      <c r="AO37" s="300"/>
      <c r="AP37" s="300"/>
      <c r="AQ37" s="300"/>
      <c r="AR37" s="304"/>
      <c r="AS37" s="204"/>
      <c r="AT37" s="202"/>
      <c r="AU37" s="16"/>
      <c r="AV37" s="16"/>
      <c r="AW37" s="16"/>
      <c r="AX37" s="16"/>
      <c r="AY37" s="16"/>
      <c r="AZ37" s="16"/>
    </row>
    <row r="38" spans="1:52" s="17" customFormat="1" ht="20.25" hidden="1" customHeight="1" x14ac:dyDescent="0.3">
      <c r="A38" s="202"/>
      <c r="B38" s="204"/>
      <c r="C38" s="302">
        <v>29</v>
      </c>
      <c r="D38" s="313"/>
      <c r="E38" s="321"/>
      <c r="F38" s="316"/>
      <c r="G38" s="317"/>
      <c r="H38" s="318"/>
      <c r="I38" s="319"/>
      <c r="J38" s="313"/>
      <c r="K38" s="320"/>
      <c r="L38" s="318"/>
      <c r="M38" s="299"/>
      <c r="N38" s="299"/>
      <c r="O38" s="299"/>
      <c r="P38" s="299"/>
      <c r="Q38" s="299"/>
      <c r="R38" s="322"/>
      <c r="S38" s="322"/>
      <c r="T38" s="322"/>
      <c r="U38" s="322"/>
      <c r="V38" s="323"/>
      <c r="W38" s="323"/>
      <c r="X38" s="323"/>
      <c r="Y38" s="323"/>
      <c r="Z38" s="300"/>
      <c r="AA38" s="300"/>
      <c r="AB38" s="300"/>
      <c r="AC38" s="300"/>
      <c r="AD38" s="300"/>
      <c r="AE38" s="300"/>
      <c r="AF38" s="300"/>
      <c r="AG38" s="300"/>
      <c r="AH38" s="300"/>
      <c r="AI38" s="300"/>
      <c r="AJ38" s="300"/>
      <c r="AK38" s="300"/>
      <c r="AL38" s="300"/>
      <c r="AM38" s="300"/>
      <c r="AN38" s="300"/>
      <c r="AO38" s="300"/>
      <c r="AP38" s="300"/>
      <c r="AQ38" s="300"/>
      <c r="AR38" s="304"/>
      <c r="AS38" s="204"/>
      <c r="AT38" s="202"/>
      <c r="AU38" s="16"/>
      <c r="AV38" s="16"/>
      <c r="AW38" s="16"/>
      <c r="AX38" s="16"/>
      <c r="AY38" s="16"/>
      <c r="AZ38" s="16"/>
    </row>
    <row r="39" spans="1:52" s="17" customFormat="1" ht="20.25" hidden="1" customHeight="1" x14ac:dyDescent="0.3">
      <c r="A39" s="202"/>
      <c r="B39" s="204"/>
      <c r="C39" s="305">
        <v>30</v>
      </c>
      <c r="D39" s="313"/>
      <c r="E39" s="321"/>
      <c r="F39" s="316"/>
      <c r="G39" s="317"/>
      <c r="H39" s="318"/>
      <c r="I39" s="319"/>
      <c r="J39" s="313"/>
      <c r="K39" s="320"/>
      <c r="L39" s="318"/>
      <c r="M39" s="299"/>
      <c r="N39" s="299"/>
      <c r="O39" s="299"/>
      <c r="P39" s="299"/>
      <c r="Q39" s="299"/>
      <c r="R39" s="322"/>
      <c r="S39" s="322"/>
      <c r="T39" s="322"/>
      <c r="U39" s="322"/>
      <c r="V39" s="323"/>
      <c r="W39" s="323"/>
      <c r="X39" s="323"/>
      <c r="Y39" s="323"/>
      <c r="Z39" s="300"/>
      <c r="AA39" s="300"/>
      <c r="AB39" s="300"/>
      <c r="AC39" s="300"/>
      <c r="AD39" s="300"/>
      <c r="AE39" s="300"/>
      <c r="AF39" s="300"/>
      <c r="AG39" s="300"/>
      <c r="AH39" s="300"/>
      <c r="AI39" s="300"/>
      <c r="AJ39" s="300"/>
      <c r="AK39" s="300"/>
      <c r="AL39" s="300"/>
      <c r="AM39" s="300"/>
      <c r="AN39" s="300"/>
      <c r="AO39" s="300"/>
      <c r="AP39" s="300"/>
      <c r="AQ39" s="300"/>
      <c r="AR39" s="304"/>
      <c r="AS39" s="204"/>
      <c r="AT39" s="202"/>
      <c r="AU39" s="16"/>
      <c r="AV39" s="16"/>
      <c r="AW39" s="16"/>
      <c r="AX39" s="16"/>
      <c r="AY39" s="16"/>
      <c r="AZ39" s="16"/>
    </row>
    <row r="40" spans="1:52" s="17" customFormat="1" ht="20.25" hidden="1" customHeight="1" x14ac:dyDescent="0.3">
      <c r="A40" s="202"/>
      <c r="B40" s="204"/>
      <c r="C40" s="302">
        <v>31</v>
      </c>
      <c r="D40" s="313"/>
      <c r="E40" s="321"/>
      <c r="F40" s="316"/>
      <c r="G40" s="317"/>
      <c r="H40" s="318"/>
      <c r="I40" s="319"/>
      <c r="J40" s="313"/>
      <c r="K40" s="320"/>
      <c r="L40" s="318"/>
      <c r="M40" s="299"/>
      <c r="N40" s="299"/>
      <c r="O40" s="299"/>
      <c r="P40" s="299"/>
      <c r="Q40" s="299"/>
      <c r="R40" s="322"/>
      <c r="S40" s="322"/>
      <c r="T40" s="322"/>
      <c r="U40" s="322"/>
      <c r="V40" s="323"/>
      <c r="W40" s="323"/>
      <c r="X40" s="323"/>
      <c r="Y40" s="323"/>
      <c r="Z40" s="300"/>
      <c r="AA40" s="300"/>
      <c r="AB40" s="300"/>
      <c r="AC40" s="300"/>
      <c r="AD40" s="300"/>
      <c r="AE40" s="300"/>
      <c r="AF40" s="300"/>
      <c r="AG40" s="300"/>
      <c r="AH40" s="300"/>
      <c r="AI40" s="300"/>
      <c r="AJ40" s="300"/>
      <c r="AK40" s="300"/>
      <c r="AL40" s="300"/>
      <c r="AM40" s="300"/>
      <c r="AN40" s="300"/>
      <c r="AO40" s="300"/>
      <c r="AP40" s="300"/>
      <c r="AQ40" s="300"/>
      <c r="AR40" s="304"/>
      <c r="AS40" s="204"/>
      <c r="AT40" s="202"/>
      <c r="AU40" s="16"/>
      <c r="AV40" s="16"/>
      <c r="AW40" s="16"/>
      <c r="AX40" s="16"/>
      <c r="AY40" s="16"/>
      <c r="AZ40" s="16"/>
    </row>
    <row r="41" spans="1:52" s="17" customFormat="1" ht="20.25" hidden="1" customHeight="1" x14ac:dyDescent="0.3">
      <c r="A41" s="202"/>
      <c r="B41" s="204"/>
      <c r="C41" s="305">
        <v>32</v>
      </c>
      <c r="D41" s="324"/>
      <c r="E41" s="325"/>
      <c r="F41" s="316"/>
      <c r="G41" s="317"/>
      <c r="H41" s="318"/>
      <c r="I41" s="319"/>
      <c r="J41" s="313"/>
      <c r="K41" s="320"/>
      <c r="L41" s="318"/>
      <c r="M41" s="299"/>
      <c r="N41" s="299"/>
      <c r="O41" s="299"/>
      <c r="P41" s="299"/>
      <c r="Q41" s="299"/>
      <c r="R41" s="322"/>
      <c r="S41" s="322"/>
      <c r="T41" s="322"/>
      <c r="U41" s="322"/>
      <c r="V41" s="323"/>
      <c r="W41" s="323"/>
      <c r="X41" s="323"/>
      <c r="Y41" s="323"/>
      <c r="Z41" s="300"/>
      <c r="AA41" s="300"/>
      <c r="AB41" s="300"/>
      <c r="AC41" s="300"/>
      <c r="AD41" s="300"/>
      <c r="AE41" s="300"/>
      <c r="AF41" s="300"/>
      <c r="AG41" s="300"/>
      <c r="AH41" s="300"/>
      <c r="AI41" s="300"/>
      <c r="AJ41" s="300"/>
      <c r="AK41" s="300"/>
      <c r="AL41" s="300"/>
      <c r="AM41" s="300"/>
      <c r="AN41" s="300"/>
      <c r="AO41" s="300"/>
      <c r="AP41" s="300"/>
      <c r="AQ41" s="300"/>
      <c r="AR41" s="304"/>
      <c r="AS41" s="204"/>
      <c r="AT41" s="202"/>
      <c r="AU41" s="16"/>
      <c r="AV41" s="16"/>
      <c r="AW41" s="16"/>
      <c r="AX41" s="16"/>
      <c r="AY41" s="16"/>
      <c r="AZ41" s="16"/>
    </row>
    <row r="42" spans="1:52" s="17" customFormat="1" ht="20.25" hidden="1" customHeight="1" x14ac:dyDescent="0.3">
      <c r="A42" s="202"/>
      <c r="B42" s="204"/>
      <c r="C42" s="305">
        <v>33</v>
      </c>
      <c r="D42" s="313"/>
      <c r="E42" s="325"/>
      <c r="F42" s="316"/>
      <c r="G42" s="313"/>
      <c r="H42" s="318"/>
      <c r="I42" s="319"/>
      <c r="J42" s="313"/>
      <c r="K42" s="320"/>
      <c r="L42" s="318"/>
      <c r="M42" s="299"/>
      <c r="N42" s="299"/>
      <c r="O42" s="299"/>
      <c r="P42" s="299"/>
      <c r="Q42" s="299"/>
      <c r="R42" s="322"/>
      <c r="S42" s="322"/>
      <c r="T42" s="322"/>
      <c r="U42" s="322"/>
      <c r="V42" s="323"/>
      <c r="W42" s="323"/>
      <c r="X42" s="323"/>
      <c r="Y42" s="323"/>
      <c r="Z42" s="300"/>
      <c r="AA42" s="300"/>
      <c r="AB42" s="300"/>
      <c r="AC42" s="300"/>
      <c r="AD42" s="300"/>
      <c r="AE42" s="300"/>
      <c r="AF42" s="300"/>
      <c r="AG42" s="300"/>
      <c r="AH42" s="300"/>
      <c r="AI42" s="300"/>
      <c r="AJ42" s="300"/>
      <c r="AK42" s="300"/>
      <c r="AL42" s="300"/>
      <c r="AM42" s="300"/>
      <c r="AN42" s="300"/>
      <c r="AO42" s="300"/>
      <c r="AP42" s="300"/>
      <c r="AQ42" s="300"/>
      <c r="AR42" s="304"/>
      <c r="AS42" s="204"/>
      <c r="AT42" s="202"/>
      <c r="AU42" s="16"/>
      <c r="AV42" s="16"/>
      <c r="AW42" s="16"/>
      <c r="AX42" s="16"/>
      <c r="AY42" s="16"/>
      <c r="AZ42" s="16"/>
    </row>
    <row r="43" spans="1:52" s="17" customFormat="1" ht="20.25" hidden="1" customHeight="1" x14ac:dyDescent="0.3">
      <c r="A43" s="202"/>
      <c r="B43" s="204"/>
      <c r="C43" s="302">
        <v>34</v>
      </c>
      <c r="D43" s="326"/>
      <c r="E43" s="327"/>
      <c r="F43" s="316"/>
      <c r="G43" s="328"/>
      <c r="H43" s="318"/>
      <c r="I43" s="319"/>
      <c r="J43" s="313"/>
      <c r="K43" s="320"/>
      <c r="L43" s="318"/>
      <c r="M43" s="299"/>
      <c r="N43" s="299"/>
      <c r="O43" s="329"/>
      <c r="P43" s="299"/>
      <c r="Q43" s="299"/>
      <c r="R43" s="322"/>
      <c r="S43" s="322"/>
      <c r="T43" s="322"/>
      <c r="U43" s="322"/>
      <c r="V43" s="323"/>
      <c r="W43" s="323"/>
      <c r="X43" s="323"/>
      <c r="Y43" s="323"/>
      <c r="Z43" s="300"/>
      <c r="AA43" s="300"/>
      <c r="AB43" s="300"/>
      <c r="AC43" s="300"/>
      <c r="AD43" s="300"/>
      <c r="AE43" s="300"/>
      <c r="AF43" s="300"/>
      <c r="AG43" s="300"/>
      <c r="AH43" s="300"/>
      <c r="AI43" s="300"/>
      <c r="AJ43" s="300"/>
      <c r="AK43" s="300"/>
      <c r="AL43" s="300"/>
      <c r="AM43" s="300"/>
      <c r="AN43" s="300"/>
      <c r="AO43" s="300"/>
      <c r="AP43" s="300"/>
      <c r="AQ43" s="300"/>
      <c r="AR43" s="304"/>
      <c r="AS43" s="204"/>
      <c r="AT43" s="202"/>
      <c r="AU43" s="16"/>
      <c r="AV43" s="16"/>
      <c r="AW43" s="16"/>
      <c r="AX43" s="16"/>
      <c r="AY43" s="16"/>
      <c r="AZ43" s="16"/>
    </row>
    <row r="44" spans="1:52" s="17" customFormat="1" ht="20.25" hidden="1" customHeight="1" x14ac:dyDescent="0.3">
      <c r="A44" s="202"/>
      <c r="B44" s="204"/>
      <c r="C44" s="305">
        <v>35</v>
      </c>
      <c r="D44" s="326"/>
      <c r="E44" s="327"/>
      <c r="F44" s="316"/>
      <c r="G44" s="328"/>
      <c r="H44" s="318"/>
      <c r="I44" s="319"/>
      <c r="J44" s="313"/>
      <c r="K44" s="320"/>
      <c r="L44" s="318"/>
      <c r="M44" s="299"/>
      <c r="N44" s="299"/>
      <c r="O44" s="329"/>
      <c r="P44" s="299"/>
      <c r="Q44" s="299"/>
      <c r="R44" s="322"/>
      <c r="S44" s="322"/>
      <c r="T44" s="322"/>
      <c r="U44" s="322"/>
      <c r="V44" s="323"/>
      <c r="W44" s="323"/>
      <c r="X44" s="323"/>
      <c r="Y44" s="323"/>
      <c r="Z44" s="300"/>
      <c r="AA44" s="300"/>
      <c r="AB44" s="300"/>
      <c r="AC44" s="300"/>
      <c r="AD44" s="300"/>
      <c r="AE44" s="300"/>
      <c r="AF44" s="300"/>
      <c r="AG44" s="300"/>
      <c r="AH44" s="300"/>
      <c r="AI44" s="300"/>
      <c r="AJ44" s="300"/>
      <c r="AK44" s="300"/>
      <c r="AL44" s="300"/>
      <c r="AM44" s="300"/>
      <c r="AN44" s="300"/>
      <c r="AO44" s="300"/>
      <c r="AP44" s="300"/>
      <c r="AQ44" s="300"/>
      <c r="AR44" s="304"/>
      <c r="AS44" s="204"/>
      <c r="AT44" s="202"/>
      <c r="AU44" s="16"/>
      <c r="AV44" s="16"/>
      <c r="AW44" s="16"/>
      <c r="AX44" s="16"/>
      <c r="AY44" s="16"/>
      <c r="AZ44" s="16"/>
    </row>
    <row r="45" spans="1:52" s="17" customFormat="1" ht="20.25" hidden="1" customHeight="1" x14ac:dyDescent="0.3">
      <c r="A45" s="202"/>
      <c r="B45" s="204"/>
      <c r="C45" s="302">
        <v>36</v>
      </c>
      <c r="D45" s="326"/>
      <c r="E45" s="327"/>
      <c r="F45" s="316"/>
      <c r="G45" s="317"/>
      <c r="H45" s="318"/>
      <c r="I45" s="319"/>
      <c r="J45" s="313"/>
      <c r="K45" s="320"/>
      <c r="L45" s="318"/>
      <c r="M45" s="299"/>
      <c r="N45" s="299"/>
      <c r="O45" s="329"/>
      <c r="P45" s="299"/>
      <c r="Q45" s="299"/>
      <c r="R45" s="322"/>
      <c r="S45" s="322"/>
      <c r="T45" s="322"/>
      <c r="U45" s="322"/>
      <c r="V45" s="323"/>
      <c r="W45" s="323"/>
      <c r="X45" s="323"/>
      <c r="Y45" s="323"/>
      <c r="Z45" s="300"/>
      <c r="AA45" s="300"/>
      <c r="AB45" s="300"/>
      <c r="AC45" s="300"/>
      <c r="AD45" s="300"/>
      <c r="AE45" s="300"/>
      <c r="AF45" s="300"/>
      <c r="AG45" s="300"/>
      <c r="AH45" s="300"/>
      <c r="AI45" s="300"/>
      <c r="AJ45" s="300"/>
      <c r="AK45" s="300"/>
      <c r="AL45" s="300"/>
      <c r="AM45" s="300"/>
      <c r="AN45" s="300"/>
      <c r="AO45" s="300"/>
      <c r="AP45" s="300"/>
      <c r="AQ45" s="300"/>
      <c r="AR45" s="304"/>
      <c r="AS45" s="204"/>
      <c r="AT45" s="202"/>
      <c r="AU45" s="16"/>
      <c r="AV45" s="16"/>
      <c r="AW45" s="16"/>
      <c r="AX45" s="16"/>
      <c r="AY45" s="16"/>
      <c r="AZ45" s="16"/>
    </row>
    <row r="46" spans="1:52" s="17" customFormat="1" ht="20.25" hidden="1" customHeight="1" x14ac:dyDescent="0.3">
      <c r="A46" s="202"/>
      <c r="B46" s="204"/>
      <c r="C46" s="305">
        <v>37</v>
      </c>
      <c r="D46" s="326"/>
      <c r="E46" s="291"/>
      <c r="F46" s="316"/>
      <c r="G46" s="328"/>
      <c r="H46" s="318"/>
      <c r="I46" s="319"/>
      <c r="J46" s="313"/>
      <c r="K46" s="320"/>
      <c r="L46" s="318"/>
      <c r="M46" s="299"/>
      <c r="N46" s="299"/>
      <c r="O46" s="329"/>
      <c r="P46" s="299"/>
      <c r="Q46" s="299"/>
      <c r="R46" s="322"/>
      <c r="S46" s="322"/>
      <c r="T46" s="322"/>
      <c r="U46" s="322"/>
      <c r="V46" s="323"/>
      <c r="W46" s="323"/>
      <c r="X46" s="323"/>
      <c r="Y46" s="323"/>
      <c r="Z46" s="300"/>
      <c r="AA46" s="300"/>
      <c r="AB46" s="300"/>
      <c r="AC46" s="300"/>
      <c r="AD46" s="300"/>
      <c r="AE46" s="300"/>
      <c r="AF46" s="300"/>
      <c r="AG46" s="300"/>
      <c r="AH46" s="300"/>
      <c r="AI46" s="300"/>
      <c r="AJ46" s="300"/>
      <c r="AK46" s="300"/>
      <c r="AL46" s="300"/>
      <c r="AM46" s="300"/>
      <c r="AN46" s="300"/>
      <c r="AO46" s="300"/>
      <c r="AP46" s="300"/>
      <c r="AQ46" s="300"/>
      <c r="AR46" s="304"/>
      <c r="AS46" s="204"/>
      <c r="AT46" s="202"/>
      <c r="AU46" s="16"/>
      <c r="AV46" s="16"/>
      <c r="AW46" s="16"/>
      <c r="AX46" s="16"/>
      <c r="AY46" s="16"/>
      <c r="AZ46" s="16"/>
    </row>
    <row r="47" spans="1:52" s="17" customFormat="1" ht="20.25" hidden="1" customHeight="1" x14ac:dyDescent="0.3">
      <c r="A47" s="202"/>
      <c r="B47" s="204"/>
      <c r="C47" s="305">
        <v>38</v>
      </c>
      <c r="D47" s="326"/>
      <c r="E47" s="291"/>
      <c r="F47" s="316"/>
      <c r="G47" s="317"/>
      <c r="H47" s="318"/>
      <c r="I47" s="319"/>
      <c r="J47" s="313"/>
      <c r="K47" s="320"/>
      <c r="L47" s="318"/>
      <c r="M47" s="299"/>
      <c r="N47" s="299"/>
      <c r="O47" s="329"/>
      <c r="P47" s="299"/>
      <c r="Q47" s="299"/>
      <c r="R47" s="322"/>
      <c r="S47" s="322"/>
      <c r="T47" s="322"/>
      <c r="U47" s="322"/>
      <c r="V47" s="323"/>
      <c r="W47" s="323"/>
      <c r="X47" s="323"/>
      <c r="Y47" s="323"/>
      <c r="Z47" s="300"/>
      <c r="AA47" s="300"/>
      <c r="AB47" s="300"/>
      <c r="AC47" s="300"/>
      <c r="AD47" s="300"/>
      <c r="AE47" s="300"/>
      <c r="AF47" s="300"/>
      <c r="AG47" s="300"/>
      <c r="AH47" s="300"/>
      <c r="AI47" s="300"/>
      <c r="AJ47" s="300"/>
      <c r="AK47" s="300"/>
      <c r="AL47" s="300"/>
      <c r="AM47" s="300"/>
      <c r="AN47" s="300"/>
      <c r="AO47" s="300"/>
      <c r="AP47" s="300"/>
      <c r="AQ47" s="300"/>
      <c r="AR47" s="304"/>
      <c r="AS47" s="204"/>
      <c r="AT47" s="202"/>
      <c r="AU47" s="16"/>
      <c r="AV47" s="16"/>
      <c r="AW47" s="16"/>
      <c r="AX47" s="16"/>
      <c r="AY47" s="16"/>
      <c r="AZ47" s="16"/>
    </row>
    <row r="48" spans="1:52" s="17" customFormat="1" ht="20.25" hidden="1" customHeight="1" x14ac:dyDescent="0.3">
      <c r="A48" s="202"/>
      <c r="B48" s="204"/>
      <c r="C48" s="302">
        <v>39</v>
      </c>
      <c r="D48" s="326"/>
      <c r="E48" s="327"/>
      <c r="F48" s="316"/>
      <c r="G48" s="328"/>
      <c r="H48" s="318"/>
      <c r="I48" s="319"/>
      <c r="J48" s="313"/>
      <c r="K48" s="320"/>
      <c r="L48" s="318"/>
      <c r="M48" s="299"/>
      <c r="N48" s="299"/>
      <c r="O48" s="329"/>
      <c r="P48" s="299"/>
      <c r="Q48" s="299"/>
      <c r="R48" s="322"/>
      <c r="S48" s="322"/>
      <c r="T48" s="322"/>
      <c r="U48" s="322"/>
      <c r="V48" s="323"/>
      <c r="W48" s="323"/>
      <c r="X48" s="323"/>
      <c r="Y48" s="323"/>
      <c r="Z48" s="300"/>
      <c r="AA48" s="300"/>
      <c r="AB48" s="300"/>
      <c r="AC48" s="300"/>
      <c r="AD48" s="300"/>
      <c r="AE48" s="300"/>
      <c r="AF48" s="300"/>
      <c r="AG48" s="300"/>
      <c r="AH48" s="300"/>
      <c r="AI48" s="300"/>
      <c r="AJ48" s="300"/>
      <c r="AK48" s="300"/>
      <c r="AL48" s="300"/>
      <c r="AM48" s="300"/>
      <c r="AN48" s="300"/>
      <c r="AO48" s="300"/>
      <c r="AP48" s="300"/>
      <c r="AQ48" s="300"/>
      <c r="AR48" s="304"/>
      <c r="AS48" s="204"/>
      <c r="AT48" s="202"/>
      <c r="AU48" s="16"/>
      <c r="AV48" s="16"/>
      <c r="AW48" s="16"/>
      <c r="AX48" s="16"/>
      <c r="AY48" s="16"/>
      <c r="AZ48" s="16"/>
    </row>
    <row r="49" spans="1:52" s="17" customFormat="1" ht="20.25" hidden="1" customHeight="1" x14ac:dyDescent="0.3">
      <c r="A49" s="202"/>
      <c r="B49" s="204"/>
      <c r="C49" s="305">
        <v>40</v>
      </c>
      <c r="D49" s="330"/>
      <c r="E49" s="331"/>
      <c r="F49" s="316"/>
      <c r="G49" s="328"/>
      <c r="H49" s="318"/>
      <c r="I49" s="319"/>
      <c r="J49" s="313"/>
      <c r="K49" s="320"/>
      <c r="L49" s="318"/>
      <c r="M49" s="299"/>
      <c r="N49" s="299"/>
      <c r="O49" s="329"/>
      <c r="P49" s="329"/>
      <c r="Q49" s="318"/>
      <c r="R49" s="322"/>
      <c r="S49" s="322"/>
      <c r="T49" s="322"/>
      <c r="U49" s="322"/>
      <c r="V49" s="323"/>
      <c r="W49" s="323"/>
      <c r="X49" s="323"/>
      <c r="Y49" s="323"/>
      <c r="Z49" s="300"/>
      <c r="AA49" s="300"/>
      <c r="AB49" s="300"/>
      <c r="AC49" s="300"/>
      <c r="AD49" s="300"/>
      <c r="AE49" s="300"/>
      <c r="AF49" s="300"/>
      <c r="AG49" s="300"/>
      <c r="AH49" s="300"/>
      <c r="AI49" s="300"/>
      <c r="AJ49" s="300"/>
      <c r="AK49" s="300"/>
      <c r="AL49" s="300"/>
      <c r="AM49" s="300"/>
      <c r="AN49" s="300"/>
      <c r="AO49" s="300"/>
      <c r="AP49" s="300"/>
      <c r="AQ49" s="300"/>
      <c r="AR49" s="304"/>
      <c r="AS49" s="204"/>
      <c r="AT49" s="202"/>
      <c r="AU49" s="16"/>
      <c r="AV49" s="16"/>
      <c r="AW49" s="16"/>
      <c r="AX49" s="16"/>
      <c r="AY49" s="16"/>
      <c r="AZ49" s="16"/>
    </row>
    <row r="50" spans="1:52" hidden="1" x14ac:dyDescent="0.25">
      <c r="A50" s="201"/>
      <c r="B50" s="203"/>
      <c r="C50" s="203"/>
      <c r="D50" s="203"/>
      <c r="E50" s="203"/>
      <c r="F50" s="203"/>
      <c r="G50" s="203"/>
      <c r="H50" s="203"/>
      <c r="I50" s="203"/>
      <c r="J50" s="203"/>
      <c r="K50" s="203"/>
      <c r="L50" s="203"/>
      <c r="M50" s="203"/>
      <c r="N50" s="203"/>
      <c r="O50" s="203"/>
      <c r="P50" s="203"/>
      <c r="Q50" s="203"/>
      <c r="R50" s="203"/>
      <c r="S50" s="203"/>
      <c r="T50" s="203"/>
      <c r="U50" s="203"/>
      <c r="V50" s="203"/>
      <c r="W50" s="203"/>
      <c r="X50" s="203"/>
      <c r="Y50" s="203"/>
      <c r="Z50" s="203"/>
      <c r="AA50" s="203"/>
      <c r="AB50" s="203"/>
      <c r="AC50" s="203"/>
      <c r="AD50" s="203"/>
      <c r="AE50" s="203"/>
      <c r="AF50" s="203"/>
      <c r="AG50" s="203"/>
      <c r="AH50" s="203"/>
      <c r="AI50" s="203"/>
      <c r="AJ50" s="203"/>
      <c r="AK50" s="203"/>
      <c r="AL50" s="203"/>
      <c r="AM50" s="203"/>
      <c r="AN50" s="203"/>
      <c r="AO50" s="203"/>
      <c r="AP50" s="203"/>
      <c r="AQ50" s="203"/>
      <c r="AR50" s="203"/>
      <c r="AS50" s="203"/>
      <c r="AT50" s="201"/>
      <c r="AU50" s="14"/>
      <c r="AV50" s="14"/>
      <c r="AW50" s="14"/>
      <c r="AX50" s="14"/>
      <c r="AY50" s="14"/>
      <c r="AZ50" s="14"/>
    </row>
    <row r="51" spans="1:52" hidden="1" x14ac:dyDescent="0.25">
      <c r="A51" s="201"/>
      <c r="B51" s="203"/>
      <c r="C51" s="203"/>
      <c r="D51" s="203"/>
      <c r="E51" s="203"/>
      <c r="F51" s="203"/>
      <c r="G51" s="203"/>
      <c r="H51" s="203"/>
      <c r="I51" s="203"/>
      <c r="J51" s="203"/>
      <c r="K51" s="203"/>
      <c r="L51" s="203"/>
      <c r="M51" s="203"/>
      <c r="N51" s="203"/>
      <c r="O51" s="203"/>
      <c r="P51" s="203"/>
      <c r="Q51" s="203"/>
      <c r="R51" s="203"/>
      <c r="S51" s="203"/>
      <c r="T51" s="203"/>
      <c r="U51" s="203"/>
      <c r="V51" s="203"/>
      <c r="W51" s="203"/>
      <c r="X51" s="203"/>
      <c r="Y51" s="203"/>
      <c r="Z51" s="203"/>
      <c r="AA51" s="203"/>
      <c r="AB51" s="203"/>
      <c r="AC51" s="203"/>
      <c r="AD51" s="203"/>
      <c r="AE51" s="203"/>
      <c r="AF51" s="203"/>
      <c r="AG51" s="203"/>
      <c r="AH51" s="203"/>
      <c r="AI51" s="203"/>
      <c r="AJ51" s="203"/>
      <c r="AK51" s="203"/>
      <c r="AL51" s="203"/>
      <c r="AM51" s="203"/>
      <c r="AN51" s="203"/>
      <c r="AO51" s="203"/>
      <c r="AP51" s="203"/>
      <c r="AQ51" s="203"/>
      <c r="AR51" s="203"/>
      <c r="AS51" s="203"/>
      <c r="AT51" s="201"/>
      <c r="AU51" s="14"/>
      <c r="AV51" s="14"/>
      <c r="AW51" s="14"/>
      <c r="AX51" s="14"/>
      <c r="AY51" s="14"/>
      <c r="AZ51" s="14"/>
    </row>
    <row r="52" spans="1:52" hidden="1" x14ac:dyDescent="0.25">
      <c r="A52" s="201"/>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c r="AA52" s="203"/>
      <c r="AB52" s="203"/>
      <c r="AC52" s="203"/>
      <c r="AD52" s="203"/>
      <c r="AE52" s="203"/>
      <c r="AF52" s="203"/>
      <c r="AG52" s="203"/>
      <c r="AH52" s="203"/>
      <c r="AI52" s="203"/>
      <c r="AJ52" s="203"/>
      <c r="AK52" s="203"/>
      <c r="AL52" s="203"/>
      <c r="AM52" s="203"/>
      <c r="AN52" s="203"/>
      <c r="AO52" s="203"/>
      <c r="AP52" s="203"/>
      <c r="AQ52" s="203"/>
      <c r="AR52" s="203"/>
      <c r="AS52" s="203"/>
      <c r="AT52" s="201"/>
      <c r="AU52" s="14"/>
      <c r="AV52" s="14"/>
      <c r="AW52" s="14"/>
      <c r="AX52" s="14"/>
      <c r="AY52" s="14"/>
      <c r="AZ52" s="14"/>
    </row>
    <row r="53" spans="1:52" hidden="1" x14ac:dyDescent="0.25">
      <c r="A53" s="201"/>
      <c r="B53" s="203"/>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1"/>
      <c r="AU53" s="14"/>
      <c r="AV53" s="14"/>
      <c r="AW53" s="14"/>
      <c r="AX53" s="14"/>
      <c r="AY53" s="14"/>
      <c r="AZ53" s="14"/>
    </row>
    <row r="54" spans="1:52" hidden="1" x14ac:dyDescent="0.25">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c r="AA54" s="201"/>
      <c r="AB54" s="201"/>
      <c r="AC54" s="201"/>
      <c r="AD54" s="201"/>
      <c r="AE54" s="201"/>
      <c r="AF54" s="201"/>
      <c r="AG54" s="201"/>
      <c r="AH54" s="201"/>
      <c r="AI54" s="201"/>
      <c r="AJ54" s="201"/>
      <c r="AK54" s="201"/>
      <c r="AL54" s="201"/>
      <c r="AM54" s="201"/>
      <c r="AN54" s="201"/>
      <c r="AO54" s="201"/>
      <c r="AP54" s="201"/>
      <c r="AQ54" s="201"/>
      <c r="AR54" s="201"/>
      <c r="AS54" s="201"/>
      <c r="AT54" s="201"/>
      <c r="AU54" s="14"/>
      <c r="AV54" s="14"/>
      <c r="AW54" s="14"/>
      <c r="AX54" s="14"/>
      <c r="AY54" s="14"/>
      <c r="AZ54" s="14"/>
    </row>
    <row r="55" spans="1:52" hidden="1" x14ac:dyDescent="0.25">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row>
    <row r="56" spans="1:52" hidden="1" x14ac:dyDescent="0.25">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row>
    <row r="57" spans="1:52" hidden="1" x14ac:dyDescent="0.25">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row>
    <row r="58" spans="1:52" hidden="1" x14ac:dyDescent="0.25">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row>
    <row r="59" spans="1:52" hidden="1" x14ac:dyDescent="0.25">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row>
    <row r="60" spans="1:52" hidden="1" x14ac:dyDescent="0.25">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row>
    <row r="61" spans="1:52" x14ac:dyDescent="0.25">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row>
    <row r="62" spans="1:52" x14ac:dyDescent="0.25">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row>
    <row r="63" spans="1:52" x14ac:dyDescent="0.25">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row>
    <row r="64" spans="1:52" x14ac:dyDescent="0.25">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row>
    <row r="65" spans="3:52" x14ac:dyDescent="0.25">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row>
    <row r="66" spans="3:52" x14ac:dyDescent="0.25">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row>
  </sheetData>
  <sortState xmlns:xlrd2="http://schemas.microsoft.com/office/spreadsheetml/2017/richdata2" ref="F10:T33">
    <sortCondition ref="F10"/>
  </sortState>
  <mergeCells count="24">
    <mergeCell ref="AR6:AR7"/>
    <mergeCell ref="M7:M8"/>
    <mergeCell ref="N7:N8"/>
    <mergeCell ref="O7:O8"/>
    <mergeCell ref="P7:P8"/>
    <mergeCell ref="Q7:U7"/>
    <mergeCell ref="Z6:AC7"/>
    <mergeCell ref="AD6:AE7"/>
    <mergeCell ref="AF6:AG7"/>
    <mergeCell ref="AH6:AK7"/>
    <mergeCell ref="AL6:AN7"/>
    <mergeCell ref="AO6:AQ7"/>
    <mergeCell ref="V6:Y7"/>
    <mergeCell ref="I6:I8"/>
    <mergeCell ref="J6:J8"/>
    <mergeCell ref="K6:K8"/>
    <mergeCell ref="L6:L8"/>
    <mergeCell ref="M6:U6"/>
    <mergeCell ref="H6:H8"/>
    <mergeCell ref="C6:C8"/>
    <mergeCell ref="D6:D8"/>
    <mergeCell ref="E6:E8"/>
    <mergeCell ref="F6:F8"/>
    <mergeCell ref="G6:G8"/>
  </mergeCells>
  <pageMargins left="0.7" right="0.7" top="0.75" bottom="0.75" header="0.3" footer="0.3"/>
  <pageSetup paperSize="9" orientation="portrait" r:id="rId1"/>
  <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2"/>
  <dimension ref="A1:JH257"/>
  <sheetViews>
    <sheetView showGridLines="0" zoomScaleNormal="100" zoomScaleSheetLayoutView="100" workbookViewId="0">
      <pane ySplit="3" topLeftCell="A4" activePane="bottomLeft" state="frozen"/>
      <selection activeCell="J32" sqref="J32"/>
      <selection pane="bottomLeft"/>
    </sheetView>
  </sheetViews>
  <sheetFormatPr defaultColWidth="0" defaultRowHeight="0" customHeight="1" zeroHeight="1" x14ac:dyDescent="0.3"/>
  <cols>
    <col min="1" max="1" width="5.109375" style="90" customWidth="1"/>
    <col min="2" max="2" width="4.6640625" style="88" customWidth="1"/>
    <col min="3" max="3" width="5.5546875" style="88" customWidth="1"/>
    <col min="4" max="4" width="14" style="88" customWidth="1"/>
    <col min="5" max="5" width="12.88671875" style="88" customWidth="1"/>
    <col min="6" max="6" width="17" style="88" customWidth="1"/>
    <col min="7" max="7" width="6.109375" style="88" customWidth="1"/>
    <col min="8" max="8" width="10.109375" style="88" customWidth="1"/>
    <col min="9" max="9" width="18.6640625" style="88" customWidth="1"/>
    <col min="10" max="10" width="6" style="88" customWidth="1"/>
    <col min="11" max="11" width="9.109375" style="90" customWidth="1"/>
    <col min="12" max="12" width="17.44140625" style="90" customWidth="1"/>
    <col min="13" max="256" width="0" style="90" hidden="1"/>
    <col min="257" max="257" width="5.109375" style="90" customWidth="1"/>
    <col min="258" max="258" width="4.6640625" style="90" customWidth="1"/>
    <col min="259" max="259" width="5.5546875" style="90" customWidth="1"/>
    <col min="260" max="260" width="14" style="90" customWidth="1"/>
    <col min="261" max="261" width="12.88671875" style="90" customWidth="1"/>
    <col min="262" max="262" width="17" style="90" customWidth="1"/>
    <col min="263" max="263" width="6.109375" style="90" customWidth="1"/>
    <col min="264" max="264" width="10.109375" style="90" customWidth="1"/>
    <col min="265" max="265" width="23.5546875" style="90" customWidth="1"/>
    <col min="266" max="266" width="1.5546875" style="90" customWidth="1"/>
    <col min="267" max="267" width="9.109375" style="90" customWidth="1"/>
    <col min="268" max="268" width="17.44140625" style="90" customWidth="1"/>
    <col min="269" max="512" width="0" style="90" hidden="1"/>
    <col min="513" max="513" width="5.109375" style="90" customWidth="1"/>
    <col min="514" max="514" width="4.6640625" style="90" customWidth="1"/>
    <col min="515" max="515" width="5.5546875" style="90" customWidth="1"/>
    <col min="516" max="516" width="14" style="90" customWidth="1"/>
    <col min="517" max="517" width="12.88671875" style="90" customWidth="1"/>
    <col min="518" max="518" width="17" style="90" customWidth="1"/>
    <col min="519" max="519" width="6.109375" style="90" customWidth="1"/>
    <col min="520" max="520" width="10.109375" style="90" customWidth="1"/>
    <col min="521" max="521" width="23.5546875" style="90" customWidth="1"/>
    <col min="522" max="522" width="1.5546875" style="90" customWidth="1"/>
    <col min="523" max="523" width="9.109375" style="90" customWidth="1"/>
    <col min="524" max="524" width="17.44140625" style="90" customWidth="1"/>
    <col min="525" max="768" width="0" style="90" hidden="1"/>
    <col min="769" max="769" width="5.109375" style="90" customWidth="1"/>
    <col min="770" max="770" width="4.6640625" style="90" customWidth="1"/>
    <col min="771" max="771" width="5.5546875" style="90" customWidth="1"/>
    <col min="772" max="772" width="14" style="90" customWidth="1"/>
    <col min="773" max="773" width="12.88671875" style="90" customWidth="1"/>
    <col min="774" max="774" width="17" style="90" customWidth="1"/>
    <col min="775" max="775" width="6.109375" style="90" customWidth="1"/>
    <col min="776" max="776" width="10.109375" style="90" customWidth="1"/>
    <col min="777" max="777" width="23.5546875" style="90" customWidth="1"/>
    <col min="778" max="778" width="1.5546875" style="90" customWidth="1"/>
    <col min="779" max="779" width="9.109375" style="90" customWidth="1"/>
    <col min="780" max="780" width="17.44140625" style="90" customWidth="1"/>
    <col min="781" max="1024" width="0" style="90" hidden="1"/>
    <col min="1025" max="1025" width="5.109375" style="90" customWidth="1"/>
    <col min="1026" max="1026" width="4.6640625" style="90" customWidth="1"/>
    <col min="1027" max="1027" width="5.5546875" style="90" customWidth="1"/>
    <col min="1028" max="1028" width="14" style="90" customWidth="1"/>
    <col min="1029" max="1029" width="12.88671875" style="90" customWidth="1"/>
    <col min="1030" max="1030" width="17" style="90" customWidth="1"/>
    <col min="1031" max="1031" width="6.109375" style="90" customWidth="1"/>
    <col min="1032" max="1032" width="10.109375" style="90" customWidth="1"/>
    <col min="1033" max="1033" width="23.5546875" style="90" customWidth="1"/>
    <col min="1034" max="1034" width="1.5546875" style="90" customWidth="1"/>
    <col min="1035" max="1035" width="9.109375" style="90" customWidth="1"/>
    <col min="1036" max="1036" width="17.44140625" style="90" customWidth="1"/>
    <col min="1037" max="1280" width="0" style="90" hidden="1"/>
    <col min="1281" max="1281" width="5.109375" style="90" customWidth="1"/>
    <col min="1282" max="1282" width="4.6640625" style="90" customWidth="1"/>
    <col min="1283" max="1283" width="5.5546875" style="90" customWidth="1"/>
    <col min="1284" max="1284" width="14" style="90" customWidth="1"/>
    <col min="1285" max="1285" width="12.88671875" style="90" customWidth="1"/>
    <col min="1286" max="1286" width="17" style="90" customWidth="1"/>
    <col min="1287" max="1287" width="6.109375" style="90" customWidth="1"/>
    <col min="1288" max="1288" width="10.109375" style="90" customWidth="1"/>
    <col min="1289" max="1289" width="23.5546875" style="90" customWidth="1"/>
    <col min="1290" max="1290" width="1.5546875" style="90" customWidth="1"/>
    <col min="1291" max="1291" width="9.109375" style="90" customWidth="1"/>
    <col min="1292" max="1292" width="17.44140625" style="90" customWidth="1"/>
    <col min="1293" max="1536" width="0" style="90" hidden="1"/>
    <col min="1537" max="1537" width="5.109375" style="90" customWidth="1"/>
    <col min="1538" max="1538" width="4.6640625" style="90" customWidth="1"/>
    <col min="1539" max="1539" width="5.5546875" style="90" customWidth="1"/>
    <col min="1540" max="1540" width="14" style="90" customWidth="1"/>
    <col min="1541" max="1541" width="12.88671875" style="90" customWidth="1"/>
    <col min="1542" max="1542" width="17" style="90" customWidth="1"/>
    <col min="1543" max="1543" width="6.109375" style="90" customWidth="1"/>
    <col min="1544" max="1544" width="10.109375" style="90" customWidth="1"/>
    <col min="1545" max="1545" width="23.5546875" style="90" customWidth="1"/>
    <col min="1546" max="1546" width="1.5546875" style="90" customWidth="1"/>
    <col min="1547" max="1547" width="9.109375" style="90" customWidth="1"/>
    <col min="1548" max="1548" width="17.44140625" style="90" customWidth="1"/>
    <col min="1549" max="1792" width="0" style="90" hidden="1"/>
    <col min="1793" max="1793" width="5.109375" style="90" customWidth="1"/>
    <col min="1794" max="1794" width="4.6640625" style="90" customWidth="1"/>
    <col min="1795" max="1795" width="5.5546875" style="90" customWidth="1"/>
    <col min="1796" max="1796" width="14" style="90" customWidth="1"/>
    <col min="1797" max="1797" width="12.88671875" style="90" customWidth="1"/>
    <col min="1798" max="1798" width="17" style="90" customWidth="1"/>
    <col min="1799" max="1799" width="6.109375" style="90" customWidth="1"/>
    <col min="1800" max="1800" width="10.109375" style="90" customWidth="1"/>
    <col min="1801" max="1801" width="23.5546875" style="90" customWidth="1"/>
    <col min="1802" max="1802" width="1.5546875" style="90" customWidth="1"/>
    <col min="1803" max="1803" width="9.109375" style="90" customWidth="1"/>
    <col min="1804" max="1804" width="17.44140625" style="90" customWidth="1"/>
    <col min="1805" max="2048" width="0" style="90" hidden="1"/>
    <col min="2049" max="2049" width="5.109375" style="90" customWidth="1"/>
    <col min="2050" max="2050" width="4.6640625" style="90" customWidth="1"/>
    <col min="2051" max="2051" width="5.5546875" style="90" customWidth="1"/>
    <col min="2052" max="2052" width="14" style="90" customWidth="1"/>
    <col min="2053" max="2053" width="12.88671875" style="90" customWidth="1"/>
    <col min="2054" max="2054" width="17" style="90" customWidth="1"/>
    <col min="2055" max="2055" width="6.109375" style="90" customWidth="1"/>
    <col min="2056" max="2056" width="10.109375" style="90" customWidth="1"/>
    <col min="2057" max="2057" width="23.5546875" style="90" customWidth="1"/>
    <col min="2058" max="2058" width="1.5546875" style="90" customWidth="1"/>
    <col min="2059" max="2059" width="9.109375" style="90" customWidth="1"/>
    <col min="2060" max="2060" width="17.44140625" style="90" customWidth="1"/>
    <col min="2061" max="2304" width="0" style="90" hidden="1"/>
    <col min="2305" max="2305" width="5.109375" style="90" customWidth="1"/>
    <col min="2306" max="2306" width="4.6640625" style="90" customWidth="1"/>
    <col min="2307" max="2307" width="5.5546875" style="90" customWidth="1"/>
    <col min="2308" max="2308" width="14" style="90" customWidth="1"/>
    <col min="2309" max="2309" width="12.88671875" style="90" customWidth="1"/>
    <col min="2310" max="2310" width="17" style="90" customWidth="1"/>
    <col min="2311" max="2311" width="6.109375" style="90" customWidth="1"/>
    <col min="2312" max="2312" width="10.109375" style="90" customWidth="1"/>
    <col min="2313" max="2313" width="23.5546875" style="90" customWidth="1"/>
    <col min="2314" max="2314" width="1.5546875" style="90" customWidth="1"/>
    <col min="2315" max="2315" width="9.109375" style="90" customWidth="1"/>
    <col min="2316" max="2316" width="17.44140625" style="90" customWidth="1"/>
    <col min="2317" max="2560" width="0" style="90" hidden="1"/>
    <col min="2561" max="2561" width="5.109375" style="90" customWidth="1"/>
    <col min="2562" max="2562" width="4.6640625" style="90" customWidth="1"/>
    <col min="2563" max="2563" width="5.5546875" style="90" customWidth="1"/>
    <col min="2564" max="2564" width="14" style="90" customWidth="1"/>
    <col min="2565" max="2565" width="12.88671875" style="90" customWidth="1"/>
    <col min="2566" max="2566" width="17" style="90" customWidth="1"/>
    <col min="2567" max="2567" width="6.109375" style="90" customWidth="1"/>
    <col min="2568" max="2568" width="10.109375" style="90" customWidth="1"/>
    <col min="2569" max="2569" width="23.5546875" style="90" customWidth="1"/>
    <col min="2570" max="2570" width="1.5546875" style="90" customWidth="1"/>
    <col min="2571" max="2571" width="9.109375" style="90" customWidth="1"/>
    <col min="2572" max="2572" width="17.44140625" style="90" customWidth="1"/>
    <col min="2573" max="2816" width="0" style="90" hidden="1"/>
    <col min="2817" max="2817" width="5.109375" style="90" customWidth="1"/>
    <col min="2818" max="2818" width="4.6640625" style="90" customWidth="1"/>
    <col min="2819" max="2819" width="5.5546875" style="90" customWidth="1"/>
    <col min="2820" max="2820" width="14" style="90" customWidth="1"/>
    <col min="2821" max="2821" width="12.88671875" style="90" customWidth="1"/>
    <col min="2822" max="2822" width="17" style="90" customWidth="1"/>
    <col min="2823" max="2823" width="6.109375" style="90" customWidth="1"/>
    <col min="2824" max="2824" width="10.109375" style="90" customWidth="1"/>
    <col min="2825" max="2825" width="23.5546875" style="90" customWidth="1"/>
    <col min="2826" max="2826" width="1.5546875" style="90" customWidth="1"/>
    <col min="2827" max="2827" width="9.109375" style="90" customWidth="1"/>
    <col min="2828" max="2828" width="17.44140625" style="90" customWidth="1"/>
    <col min="2829" max="3072" width="0" style="90" hidden="1"/>
    <col min="3073" max="3073" width="5.109375" style="90" customWidth="1"/>
    <col min="3074" max="3074" width="4.6640625" style="90" customWidth="1"/>
    <col min="3075" max="3075" width="5.5546875" style="90" customWidth="1"/>
    <col min="3076" max="3076" width="14" style="90" customWidth="1"/>
    <col min="3077" max="3077" width="12.88671875" style="90" customWidth="1"/>
    <col min="3078" max="3078" width="17" style="90" customWidth="1"/>
    <col min="3079" max="3079" width="6.109375" style="90" customWidth="1"/>
    <col min="3080" max="3080" width="10.109375" style="90" customWidth="1"/>
    <col min="3081" max="3081" width="23.5546875" style="90" customWidth="1"/>
    <col min="3082" max="3082" width="1.5546875" style="90" customWidth="1"/>
    <col min="3083" max="3083" width="9.109375" style="90" customWidth="1"/>
    <col min="3084" max="3084" width="17.44140625" style="90" customWidth="1"/>
    <col min="3085" max="3328" width="0" style="90" hidden="1"/>
    <col min="3329" max="3329" width="5.109375" style="90" customWidth="1"/>
    <col min="3330" max="3330" width="4.6640625" style="90" customWidth="1"/>
    <col min="3331" max="3331" width="5.5546875" style="90" customWidth="1"/>
    <col min="3332" max="3332" width="14" style="90" customWidth="1"/>
    <col min="3333" max="3333" width="12.88671875" style="90" customWidth="1"/>
    <col min="3334" max="3334" width="17" style="90" customWidth="1"/>
    <col min="3335" max="3335" width="6.109375" style="90" customWidth="1"/>
    <col min="3336" max="3336" width="10.109375" style="90" customWidth="1"/>
    <col min="3337" max="3337" width="23.5546875" style="90" customWidth="1"/>
    <col min="3338" max="3338" width="1.5546875" style="90" customWidth="1"/>
    <col min="3339" max="3339" width="9.109375" style="90" customWidth="1"/>
    <col min="3340" max="3340" width="17.44140625" style="90" customWidth="1"/>
    <col min="3341" max="3584" width="0" style="90" hidden="1"/>
    <col min="3585" max="3585" width="5.109375" style="90" customWidth="1"/>
    <col min="3586" max="3586" width="4.6640625" style="90" customWidth="1"/>
    <col min="3587" max="3587" width="5.5546875" style="90" customWidth="1"/>
    <col min="3588" max="3588" width="14" style="90" customWidth="1"/>
    <col min="3589" max="3589" width="12.88671875" style="90" customWidth="1"/>
    <col min="3590" max="3590" width="17" style="90" customWidth="1"/>
    <col min="3591" max="3591" width="6.109375" style="90" customWidth="1"/>
    <col min="3592" max="3592" width="10.109375" style="90" customWidth="1"/>
    <col min="3593" max="3593" width="23.5546875" style="90" customWidth="1"/>
    <col min="3594" max="3594" width="1.5546875" style="90" customWidth="1"/>
    <col min="3595" max="3595" width="9.109375" style="90" customWidth="1"/>
    <col min="3596" max="3596" width="17.44140625" style="90" customWidth="1"/>
    <col min="3597" max="3840" width="0" style="90" hidden="1"/>
    <col min="3841" max="3841" width="5.109375" style="90" customWidth="1"/>
    <col min="3842" max="3842" width="4.6640625" style="90" customWidth="1"/>
    <col min="3843" max="3843" width="5.5546875" style="90" customWidth="1"/>
    <col min="3844" max="3844" width="14" style="90" customWidth="1"/>
    <col min="3845" max="3845" width="12.88671875" style="90" customWidth="1"/>
    <col min="3846" max="3846" width="17" style="90" customWidth="1"/>
    <col min="3847" max="3847" width="6.109375" style="90" customWidth="1"/>
    <col min="3848" max="3848" width="10.109375" style="90" customWidth="1"/>
    <col min="3849" max="3849" width="23.5546875" style="90" customWidth="1"/>
    <col min="3850" max="3850" width="1.5546875" style="90" customWidth="1"/>
    <col min="3851" max="3851" width="9.109375" style="90" customWidth="1"/>
    <col min="3852" max="3852" width="17.44140625" style="90" customWidth="1"/>
    <col min="3853" max="4096" width="0" style="90" hidden="1"/>
    <col min="4097" max="4097" width="5.109375" style="90" customWidth="1"/>
    <col min="4098" max="4098" width="4.6640625" style="90" customWidth="1"/>
    <col min="4099" max="4099" width="5.5546875" style="90" customWidth="1"/>
    <col min="4100" max="4100" width="14" style="90" customWidth="1"/>
    <col min="4101" max="4101" width="12.88671875" style="90" customWidth="1"/>
    <col min="4102" max="4102" width="17" style="90" customWidth="1"/>
    <col min="4103" max="4103" width="6.109375" style="90" customWidth="1"/>
    <col min="4104" max="4104" width="10.109375" style="90" customWidth="1"/>
    <col min="4105" max="4105" width="23.5546875" style="90" customWidth="1"/>
    <col min="4106" max="4106" width="1.5546875" style="90" customWidth="1"/>
    <col min="4107" max="4107" width="9.109375" style="90" customWidth="1"/>
    <col min="4108" max="4108" width="17.44140625" style="90" customWidth="1"/>
    <col min="4109" max="4352" width="0" style="90" hidden="1"/>
    <col min="4353" max="4353" width="5.109375" style="90" customWidth="1"/>
    <col min="4354" max="4354" width="4.6640625" style="90" customWidth="1"/>
    <col min="4355" max="4355" width="5.5546875" style="90" customWidth="1"/>
    <col min="4356" max="4356" width="14" style="90" customWidth="1"/>
    <col min="4357" max="4357" width="12.88671875" style="90" customWidth="1"/>
    <col min="4358" max="4358" width="17" style="90" customWidth="1"/>
    <col min="4359" max="4359" width="6.109375" style="90" customWidth="1"/>
    <col min="4360" max="4360" width="10.109375" style="90" customWidth="1"/>
    <col min="4361" max="4361" width="23.5546875" style="90" customWidth="1"/>
    <col min="4362" max="4362" width="1.5546875" style="90" customWidth="1"/>
    <col min="4363" max="4363" width="9.109375" style="90" customWidth="1"/>
    <col min="4364" max="4364" width="17.44140625" style="90" customWidth="1"/>
    <col min="4365" max="4608" width="0" style="90" hidden="1"/>
    <col min="4609" max="4609" width="5.109375" style="90" customWidth="1"/>
    <col min="4610" max="4610" width="4.6640625" style="90" customWidth="1"/>
    <col min="4611" max="4611" width="5.5546875" style="90" customWidth="1"/>
    <col min="4612" max="4612" width="14" style="90" customWidth="1"/>
    <col min="4613" max="4613" width="12.88671875" style="90" customWidth="1"/>
    <col min="4614" max="4614" width="17" style="90" customWidth="1"/>
    <col min="4615" max="4615" width="6.109375" style="90" customWidth="1"/>
    <col min="4616" max="4616" width="10.109375" style="90" customWidth="1"/>
    <col min="4617" max="4617" width="23.5546875" style="90" customWidth="1"/>
    <col min="4618" max="4618" width="1.5546875" style="90" customWidth="1"/>
    <col min="4619" max="4619" width="9.109375" style="90" customWidth="1"/>
    <col min="4620" max="4620" width="17.44140625" style="90" customWidth="1"/>
    <col min="4621" max="4864" width="0" style="90" hidden="1"/>
    <col min="4865" max="4865" width="5.109375" style="90" customWidth="1"/>
    <col min="4866" max="4866" width="4.6640625" style="90" customWidth="1"/>
    <col min="4867" max="4867" width="5.5546875" style="90" customWidth="1"/>
    <col min="4868" max="4868" width="14" style="90" customWidth="1"/>
    <col min="4869" max="4869" width="12.88671875" style="90" customWidth="1"/>
    <col min="4870" max="4870" width="17" style="90" customWidth="1"/>
    <col min="4871" max="4871" width="6.109375" style="90" customWidth="1"/>
    <col min="4872" max="4872" width="10.109375" style="90" customWidth="1"/>
    <col min="4873" max="4873" width="23.5546875" style="90" customWidth="1"/>
    <col min="4874" max="4874" width="1.5546875" style="90" customWidth="1"/>
    <col min="4875" max="4875" width="9.109375" style="90" customWidth="1"/>
    <col min="4876" max="4876" width="17.44140625" style="90" customWidth="1"/>
    <col min="4877" max="5120" width="0" style="90" hidden="1"/>
    <col min="5121" max="5121" width="5.109375" style="90" customWidth="1"/>
    <col min="5122" max="5122" width="4.6640625" style="90" customWidth="1"/>
    <col min="5123" max="5123" width="5.5546875" style="90" customWidth="1"/>
    <col min="5124" max="5124" width="14" style="90" customWidth="1"/>
    <col min="5125" max="5125" width="12.88671875" style="90" customWidth="1"/>
    <col min="5126" max="5126" width="17" style="90" customWidth="1"/>
    <col min="5127" max="5127" width="6.109375" style="90" customWidth="1"/>
    <col min="5128" max="5128" width="10.109375" style="90" customWidth="1"/>
    <col min="5129" max="5129" width="23.5546875" style="90" customWidth="1"/>
    <col min="5130" max="5130" width="1.5546875" style="90" customWidth="1"/>
    <col min="5131" max="5131" width="9.109375" style="90" customWidth="1"/>
    <col min="5132" max="5132" width="17.44140625" style="90" customWidth="1"/>
    <col min="5133" max="5376" width="0" style="90" hidden="1"/>
    <col min="5377" max="5377" width="5.109375" style="90" customWidth="1"/>
    <col min="5378" max="5378" width="4.6640625" style="90" customWidth="1"/>
    <col min="5379" max="5379" width="5.5546875" style="90" customWidth="1"/>
    <col min="5380" max="5380" width="14" style="90" customWidth="1"/>
    <col min="5381" max="5381" width="12.88671875" style="90" customWidth="1"/>
    <col min="5382" max="5382" width="17" style="90" customWidth="1"/>
    <col min="5383" max="5383" width="6.109375" style="90" customWidth="1"/>
    <col min="5384" max="5384" width="10.109375" style="90" customWidth="1"/>
    <col min="5385" max="5385" width="23.5546875" style="90" customWidth="1"/>
    <col min="5386" max="5386" width="1.5546875" style="90" customWidth="1"/>
    <col min="5387" max="5387" width="9.109375" style="90" customWidth="1"/>
    <col min="5388" max="5388" width="17.44140625" style="90" customWidth="1"/>
    <col min="5389" max="5632" width="0" style="90" hidden="1"/>
    <col min="5633" max="5633" width="5.109375" style="90" customWidth="1"/>
    <col min="5634" max="5634" width="4.6640625" style="90" customWidth="1"/>
    <col min="5635" max="5635" width="5.5546875" style="90" customWidth="1"/>
    <col min="5636" max="5636" width="14" style="90" customWidth="1"/>
    <col min="5637" max="5637" width="12.88671875" style="90" customWidth="1"/>
    <col min="5638" max="5638" width="17" style="90" customWidth="1"/>
    <col min="5639" max="5639" width="6.109375" style="90" customWidth="1"/>
    <col min="5640" max="5640" width="10.109375" style="90" customWidth="1"/>
    <col min="5641" max="5641" width="23.5546875" style="90" customWidth="1"/>
    <col min="5642" max="5642" width="1.5546875" style="90" customWidth="1"/>
    <col min="5643" max="5643" width="9.109375" style="90" customWidth="1"/>
    <col min="5644" max="5644" width="17.44140625" style="90" customWidth="1"/>
    <col min="5645" max="5888" width="0" style="90" hidden="1"/>
    <col min="5889" max="5889" width="5.109375" style="90" customWidth="1"/>
    <col min="5890" max="5890" width="4.6640625" style="90" customWidth="1"/>
    <col min="5891" max="5891" width="5.5546875" style="90" customWidth="1"/>
    <col min="5892" max="5892" width="14" style="90" customWidth="1"/>
    <col min="5893" max="5893" width="12.88671875" style="90" customWidth="1"/>
    <col min="5894" max="5894" width="17" style="90" customWidth="1"/>
    <col min="5895" max="5895" width="6.109375" style="90" customWidth="1"/>
    <col min="5896" max="5896" width="10.109375" style="90" customWidth="1"/>
    <col min="5897" max="5897" width="23.5546875" style="90" customWidth="1"/>
    <col min="5898" max="5898" width="1.5546875" style="90" customWidth="1"/>
    <col min="5899" max="5899" width="9.109375" style="90" customWidth="1"/>
    <col min="5900" max="5900" width="17.44140625" style="90" customWidth="1"/>
    <col min="5901" max="6144" width="0" style="90" hidden="1"/>
    <col min="6145" max="6145" width="5.109375" style="90" customWidth="1"/>
    <col min="6146" max="6146" width="4.6640625" style="90" customWidth="1"/>
    <col min="6147" max="6147" width="5.5546875" style="90" customWidth="1"/>
    <col min="6148" max="6148" width="14" style="90" customWidth="1"/>
    <col min="6149" max="6149" width="12.88671875" style="90" customWidth="1"/>
    <col min="6150" max="6150" width="17" style="90" customWidth="1"/>
    <col min="6151" max="6151" width="6.109375" style="90" customWidth="1"/>
    <col min="6152" max="6152" width="10.109375" style="90" customWidth="1"/>
    <col min="6153" max="6153" width="23.5546875" style="90" customWidth="1"/>
    <col min="6154" max="6154" width="1.5546875" style="90" customWidth="1"/>
    <col min="6155" max="6155" width="9.109375" style="90" customWidth="1"/>
    <col min="6156" max="6156" width="17.44140625" style="90" customWidth="1"/>
    <col min="6157" max="6400" width="0" style="90" hidden="1"/>
    <col min="6401" max="6401" width="5.109375" style="90" customWidth="1"/>
    <col min="6402" max="6402" width="4.6640625" style="90" customWidth="1"/>
    <col min="6403" max="6403" width="5.5546875" style="90" customWidth="1"/>
    <col min="6404" max="6404" width="14" style="90" customWidth="1"/>
    <col min="6405" max="6405" width="12.88671875" style="90" customWidth="1"/>
    <col min="6406" max="6406" width="17" style="90" customWidth="1"/>
    <col min="6407" max="6407" width="6.109375" style="90" customWidth="1"/>
    <col min="6408" max="6408" width="10.109375" style="90" customWidth="1"/>
    <col min="6409" max="6409" width="23.5546875" style="90" customWidth="1"/>
    <col min="6410" max="6410" width="1.5546875" style="90" customWidth="1"/>
    <col min="6411" max="6411" width="9.109375" style="90" customWidth="1"/>
    <col min="6412" max="6412" width="17.44140625" style="90" customWidth="1"/>
    <col min="6413" max="6656" width="0" style="90" hidden="1"/>
    <col min="6657" max="6657" width="5.109375" style="90" customWidth="1"/>
    <col min="6658" max="6658" width="4.6640625" style="90" customWidth="1"/>
    <col min="6659" max="6659" width="5.5546875" style="90" customWidth="1"/>
    <col min="6660" max="6660" width="14" style="90" customWidth="1"/>
    <col min="6661" max="6661" width="12.88671875" style="90" customWidth="1"/>
    <col min="6662" max="6662" width="17" style="90" customWidth="1"/>
    <col min="6663" max="6663" width="6.109375" style="90" customWidth="1"/>
    <col min="6664" max="6664" width="10.109375" style="90" customWidth="1"/>
    <col min="6665" max="6665" width="23.5546875" style="90" customWidth="1"/>
    <col min="6666" max="6666" width="1.5546875" style="90" customWidth="1"/>
    <col min="6667" max="6667" width="9.109375" style="90" customWidth="1"/>
    <col min="6668" max="6668" width="17.44140625" style="90" customWidth="1"/>
    <col min="6669" max="6912" width="0" style="90" hidden="1"/>
    <col min="6913" max="6913" width="5.109375" style="90" customWidth="1"/>
    <col min="6914" max="6914" width="4.6640625" style="90" customWidth="1"/>
    <col min="6915" max="6915" width="5.5546875" style="90" customWidth="1"/>
    <col min="6916" max="6916" width="14" style="90" customWidth="1"/>
    <col min="6917" max="6917" width="12.88671875" style="90" customWidth="1"/>
    <col min="6918" max="6918" width="17" style="90" customWidth="1"/>
    <col min="6919" max="6919" width="6.109375" style="90" customWidth="1"/>
    <col min="6920" max="6920" width="10.109375" style="90" customWidth="1"/>
    <col min="6921" max="6921" width="23.5546875" style="90" customWidth="1"/>
    <col min="6922" max="6922" width="1.5546875" style="90" customWidth="1"/>
    <col min="6923" max="6923" width="9.109375" style="90" customWidth="1"/>
    <col min="6924" max="6924" width="17.44140625" style="90" customWidth="1"/>
    <col min="6925" max="7168" width="0" style="90" hidden="1"/>
    <col min="7169" max="7169" width="5.109375" style="90" customWidth="1"/>
    <col min="7170" max="7170" width="4.6640625" style="90" customWidth="1"/>
    <col min="7171" max="7171" width="5.5546875" style="90" customWidth="1"/>
    <col min="7172" max="7172" width="14" style="90" customWidth="1"/>
    <col min="7173" max="7173" width="12.88671875" style="90" customWidth="1"/>
    <col min="7174" max="7174" width="17" style="90" customWidth="1"/>
    <col min="7175" max="7175" width="6.109375" style="90" customWidth="1"/>
    <col min="7176" max="7176" width="10.109375" style="90" customWidth="1"/>
    <col min="7177" max="7177" width="23.5546875" style="90" customWidth="1"/>
    <col min="7178" max="7178" width="1.5546875" style="90" customWidth="1"/>
    <col min="7179" max="7179" width="9.109375" style="90" customWidth="1"/>
    <col min="7180" max="7180" width="17.44140625" style="90" customWidth="1"/>
    <col min="7181" max="7424" width="0" style="90" hidden="1"/>
    <col min="7425" max="7425" width="5.109375" style="90" customWidth="1"/>
    <col min="7426" max="7426" width="4.6640625" style="90" customWidth="1"/>
    <col min="7427" max="7427" width="5.5546875" style="90" customWidth="1"/>
    <col min="7428" max="7428" width="14" style="90" customWidth="1"/>
    <col min="7429" max="7429" width="12.88671875" style="90" customWidth="1"/>
    <col min="7430" max="7430" width="17" style="90" customWidth="1"/>
    <col min="7431" max="7431" width="6.109375" style="90" customWidth="1"/>
    <col min="7432" max="7432" width="10.109375" style="90" customWidth="1"/>
    <col min="7433" max="7433" width="23.5546875" style="90" customWidth="1"/>
    <col min="7434" max="7434" width="1.5546875" style="90" customWidth="1"/>
    <col min="7435" max="7435" width="9.109375" style="90" customWidth="1"/>
    <col min="7436" max="7436" width="17.44140625" style="90" customWidth="1"/>
    <col min="7437" max="7680" width="0" style="90" hidden="1"/>
    <col min="7681" max="7681" width="5.109375" style="90" customWidth="1"/>
    <col min="7682" max="7682" width="4.6640625" style="90" customWidth="1"/>
    <col min="7683" max="7683" width="5.5546875" style="90" customWidth="1"/>
    <col min="7684" max="7684" width="14" style="90" customWidth="1"/>
    <col min="7685" max="7685" width="12.88671875" style="90" customWidth="1"/>
    <col min="7686" max="7686" width="17" style="90" customWidth="1"/>
    <col min="7687" max="7687" width="6.109375" style="90" customWidth="1"/>
    <col min="7688" max="7688" width="10.109375" style="90" customWidth="1"/>
    <col min="7689" max="7689" width="23.5546875" style="90" customWidth="1"/>
    <col min="7690" max="7690" width="1.5546875" style="90" customWidth="1"/>
    <col min="7691" max="7691" width="9.109375" style="90" customWidth="1"/>
    <col min="7692" max="7692" width="17.44140625" style="90" customWidth="1"/>
    <col min="7693" max="7936" width="0" style="90" hidden="1"/>
    <col min="7937" max="7937" width="5.109375" style="90" customWidth="1"/>
    <col min="7938" max="7938" width="4.6640625" style="90" customWidth="1"/>
    <col min="7939" max="7939" width="5.5546875" style="90" customWidth="1"/>
    <col min="7940" max="7940" width="14" style="90" customWidth="1"/>
    <col min="7941" max="7941" width="12.88671875" style="90" customWidth="1"/>
    <col min="7942" max="7942" width="17" style="90" customWidth="1"/>
    <col min="7943" max="7943" width="6.109375" style="90" customWidth="1"/>
    <col min="7944" max="7944" width="10.109375" style="90" customWidth="1"/>
    <col min="7945" max="7945" width="23.5546875" style="90" customWidth="1"/>
    <col min="7946" max="7946" width="1.5546875" style="90" customWidth="1"/>
    <col min="7947" max="7947" width="9.109375" style="90" customWidth="1"/>
    <col min="7948" max="7948" width="17.44140625" style="90" customWidth="1"/>
    <col min="7949" max="8192" width="0" style="90" hidden="1"/>
    <col min="8193" max="8193" width="5.109375" style="90" customWidth="1"/>
    <col min="8194" max="8194" width="4.6640625" style="90" customWidth="1"/>
    <col min="8195" max="8195" width="5.5546875" style="90" customWidth="1"/>
    <col min="8196" max="8196" width="14" style="90" customWidth="1"/>
    <col min="8197" max="8197" width="12.88671875" style="90" customWidth="1"/>
    <col min="8198" max="8198" width="17" style="90" customWidth="1"/>
    <col min="8199" max="8199" width="6.109375" style="90" customWidth="1"/>
    <col min="8200" max="8200" width="10.109375" style="90" customWidth="1"/>
    <col min="8201" max="8201" width="23.5546875" style="90" customWidth="1"/>
    <col min="8202" max="8202" width="1.5546875" style="90" customWidth="1"/>
    <col min="8203" max="8203" width="9.109375" style="90" customWidth="1"/>
    <col min="8204" max="8204" width="17.44140625" style="90" customWidth="1"/>
    <col min="8205" max="8448" width="0" style="90" hidden="1"/>
    <col min="8449" max="8449" width="5.109375" style="90" customWidth="1"/>
    <col min="8450" max="8450" width="4.6640625" style="90" customWidth="1"/>
    <col min="8451" max="8451" width="5.5546875" style="90" customWidth="1"/>
    <col min="8452" max="8452" width="14" style="90" customWidth="1"/>
    <col min="8453" max="8453" width="12.88671875" style="90" customWidth="1"/>
    <col min="8454" max="8454" width="17" style="90" customWidth="1"/>
    <col min="8455" max="8455" width="6.109375" style="90" customWidth="1"/>
    <col min="8456" max="8456" width="10.109375" style="90" customWidth="1"/>
    <col min="8457" max="8457" width="23.5546875" style="90" customWidth="1"/>
    <col min="8458" max="8458" width="1.5546875" style="90" customWidth="1"/>
    <col min="8459" max="8459" width="9.109375" style="90" customWidth="1"/>
    <col min="8460" max="8460" width="17.44140625" style="90" customWidth="1"/>
    <col min="8461" max="8704" width="0" style="90" hidden="1"/>
    <col min="8705" max="8705" width="5.109375" style="90" customWidth="1"/>
    <col min="8706" max="8706" width="4.6640625" style="90" customWidth="1"/>
    <col min="8707" max="8707" width="5.5546875" style="90" customWidth="1"/>
    <col min="8708" max="8708" width="14" style="90" customWidth="1"/>
    <col min="8709" max="8709" width="12.88671875" style="90" customWidth="1"/>
    <col min="8710" max="8710" width="17" style="90" customWidth="1"/>
    <col min="8711" max="8711" width="6.109375" style="90" customWidth="1"/>
    <col min="8712" max="8712" width="10.109375" style="90" customWidth="1"/>
    <col min="8713" max="8713" width="23.5546875" style="90" customWidth="1"/>
    <col min="8714" max="8714" width="1.5546875" style="90" customWidth="1"/>
    <col min="8715" max="8715" width="9.109375" style="90" customWidth="1"/>
    <col min="8716" max="8716" width="17.44140625" style="90" customWidth="1"/>
    <col min="8717" max="8960" width="0" style="90" hidden="1"/>
    <col min="8961" max="8961" width="5.109375" style="90" customWidth="1"/>
    <col min="8962" max="8962" width="4.6640625" style="90" customWidth="1"/>
    <col min="8963" max="8963" width="5.5546875" style="90" customWidth="1"/>
    <col min="8964" max="8964" width="14" style="90" customWidth="1"/>
    <col min="8965" max="8965" width="12.88671875" style="90" customWidth="1"/>
    <col min="8966" max="8966" width="17" style="90" customWidth="1"/>
    <col min="8967" max="8967" width="6.109375" style="90" customWidth="1"/>
    <col min="8968" max="8968" width="10.109375" style="90" customWidth="1"/>
    <col min="8969" max="8969" width="23.5546875" style="90" customWidth="1"/>
    <col min="8970" max="8970" width="1.5546875" style="90" customWidth="1"/>
    <col min="8971" max="8971" width="9.109375" style="90" customWidth="1"/>
    <col min="8972" max="8972" width="17.44140625" style="90" customWidth="1"/>
    <col min="8973" max="9216" width="0" style="90" hidden="1"/>
    <col min="9217" max="9217" width="5.109375" style="90" customWidth="1"/>
    <col min="9218" max="9218" width="4.6640625" style="90" customWidth="1"/>
    <col min="9219" max="9219" width="5.5546875" style="90" customWidth="1"/>
    <col min="9220" max="9220" width="14" style="90" customWidth="1"/>
    <col min="9221" max="9221" width="12.88671875" style="90" customWidth="1"/>
    <col min="9222" max="9222" width="17" style="90" customWidth="1"/>
    <col min="9223" max="9223" width="6.109375" style="90" customWidth="1"/>
    <col min="9224" max="9224" width="10.109375" style="90" customWidth="1"/>
    <col min="9225" max="9225" width="23.5546875" style="90" customWidth="1"/>
    <col min="9226" max="9226" width="1.5546875" style="90" customWidth="1"/>
    <col min="9227" max="9227" width="9.109375" style="90" customWidth="1"/>
    <col min="9228" max="9228" width="17.44140625" style="90" customWidth="1"/>
    <col min="9229" max="9472" width="0" style="90" hidden="1"/>
    <col min="9473" max="9473" width="5.109375" style="90" customWidth="1"/>
    <col min="9474" max="9474" width="4.6640625" style="90" customWidth="1"/>
    <col min="9475" max="9475" width="5.5546875" style="90" customWidth="1"/>
    <col min="9476" max="9476" width="14" style="90" customWidth="1"/>
    <col min="9477" max="9477" width="12.88671875" style="90" customWidth="1"/>
    <col min="9478" max="9478" width="17" style="90" customWidth="1"/>
    <col min="9479" max="9479" width="6.109375" style="90" customWidth="1"/>
    <col min="9480" max="9480" width="10.109375" style="90" customWidth="1"/>
    <col min="9481" max="9481" width="23.5546875" style="90" customWidth="1"/>
    <col min="9482" max="9482" width="1.5546875" style="90" customWidth="1"/>
    <col min="9483" max="9483" width="9.109375" style="90" customWidth="1"/>
    <col min="9484" max="9484" width="17.44140625" style="90" customWidth="1"/>
    <col min="9485" max="9728" width="0" style="90" hidden="1"/>
    <col min="9729" max="9729" width="5.109375" style="90" customWidth="1"/>
    <col min="9730" max="9730" width="4.6640625" style="90" customWidth="1"/>
    <col min="9731" max="9731" width="5.5546875" style="90" customWidth="1"/>
    <col min="9732" max="9732" width="14" style="90" customWidth="1"/>
    <col min="9733" max="9733" width="12.88671875" style="90" customWidth="1"/>
    <col min="9734" max="9734" width="17" style="90" customWidth="1"/>
    <col min="9735" max="9735" width="6.109375" style="90" customWidth="1"/>
    <col min="9736" max="9736" width="10.109375" style="90" customWidth="1"/>
    <col min="9737" max="9737" width="23.5546875" style="90" customWidth="1"/>
    <col min="9738" max="9738" width="1.5546875" style="90" customWidth="1"/>
    <col min="9739" max="9739" width="9.109375" style="90" customWidth="1"/>
    <col min="9740" max="9740" width="17.44140625" style="90" customWidth="1"/>
    <col min="9741" max="9984" width="0" style="90" hidden="1"/>
    <col min="9985" max="9985" width="5.109375" style="90" customWidth="1"/>
    <col min="9986" max="9986" width="4.6640625" style="90" customWidth="1"/>
    <col min="9987" max="9987" width="5.5546875" style="90" customWidth="1"/>
    <col min="9988" max="9988" width="14" style="90" customWidth="1"/>
    <col min="9989" max="9989" width="12.88671875" style="90" customWidth="1"/>
    <col min="9990" max="9990" width="17" style="90" customWidth="1"/>
    <col min="9991" max="9991" width="6.109375" style="90" customWidth="1"/>
    <col min="9992" max="9992" width="10.109375" style="90" customWidth="1"/>
    <col min="9993" max="9993" width="23.5546875" style="90" customWidth="1"/>
    <col min="9994" max="9994" width="1.5546875" style="90" customWidth="1"/>
    <col min="9995" max="9995" width="9.109375" style="90" customWidth="1"/>
    <col min="9996" max="9996" width="17.44140625" style="90" customWidth="1"/>
    <col min="9997" max="10240" width="0" style="90" hidden="1"/>
    <col min="10241" max="10241" width="5.109375" style="90" customWidth="1"/>
    <col min="10242" max="10242" width="4.6640625" style="90" customWidth="1"/>
    <col min="10243" max="10243" width="5.5546875" style="90" customWidth="1"/>
    <col min="10244" max="10244" width="14" style="90" customWidth="1"/>
    <col min="10245" max="10245" width="12.88671875" style="90" customWidth="1"/>
    <col min="10246" max="10246" width="17" style="90" customWidth="1"/>
    <col min="10247" max="10247" width="6.109375" style="90" customWidth="1"/>
    <col min="10248" max="10248" width="10.109375" style="90" customWidth="1"/>
    <col min="10249" max="10249" width="23.5546875" style="90" customWidth="1"/>
    <col min="10250" max="10250" width="1.5546875" style="90" customWidth="1"/>
    <col min="10251" max="10251" width="9.109375" style="90" customWidth="1"/>
    <col min="10252" max="10252" width="17.44140625" style="90" customWidth="1"/>
    <col min="10253" max="10496" width="0" style="90" hidden="1"/>
    <col min="10497" max="10497" width="5.109375" style="90" customWidth="1"/>
    <col min="10498" max="10498" width="4.6640625" style="90" customWidth="1"/>
    <col min="10499" max="10499" width="5.5546875" style="90" customWidth="1"/>
    <col min="10500" max="10500" width="14" style="90" customWidth="1"/>
    <col min="10501" max="10501" width="12.88671875" style="90" customWidth="1"/>
    <col min="10502" max="10502" width="17" style="90" customWidth="1"/>
    <col min="10503" max="10503" width="6.109375" style="90" customWidth="1"/>
    <col min="10504" max="10504" width="10.109375" style="90" customWidth="1"/>
    <col min="10505" max="10505" width="23.5546875" style="90" customWidth="1"/>
    <col min="10506" max="10506" width="1.5546875" style="90" customWidth="1"/>
    <col min="10507" max="10507" width="9.109375" style="90" customWidth="1"/>
    <col min="10508" max="10508" width="17.44140625" style="90" customWidth="1"/>
    <col min="10509" max="10752" width="0" style="90" hidden="1"/>
    <col min="10753" max="10753" width="5.109375" style="90" customWidth="1"/>
    <col min="10754" max="10754" width="4.6640625" style="90" customWidth="1"/>
    <col min="10755" max="10755" width="5.5546875" style="90" customWidth="1"/>
    <col min="10756" max="10756" width="14" style="90" customWidth="1"/>
    <col min="10757" max="10757" width="12.88671875" style="90" customWidth="1"/>
    <col min="10758" max="10758" width="17" style="90" customWidth="1"/>
    <col min="10759" max="10759" width="6.109375" style="90" customWidth="1"/>
    <col min="10760" max="10760" width="10.109375" style="90" customWidth="1"/>
    <col min="10761" max="10761" width="23.5546875" style="90" customWidth="1"/>
    <col min="10762" max="10762" width="1.5546875" style="90" customWidth="1"/>
    <col min="10763" max="10763" width="9.109375" style="90" customWidth="1"/>
    <col min="10764" max="10764" width="17.44140625" style="90" customWidth="1"/>
    <col min="10765" max="11008" width="0" style="90" hidden="1"/>
    <col min="11009" max="11009" width="5.109375" style="90" customWidth="1"/>
    <col min="11010" max="11010" width="4.6640625" style="90" customWidth="1"/>
    <col min="11011" max="11011" width="5.5546875" style="90" customWidth="1"/>
    <col min="11012" max="11012" width="14" style="90" customWidth="1"/>
    <col min="11013" max="11013" width="12.88671875" style="90" customWidth="1"/>
    <col min="11014" max="11014" width="17" style="90" customWidth="1"/>
    <col min="11015" max="11015" width="6.109375" style="90" customWidth="1"/>
    <col min="11016" max="11016" width="10.109375" style="90" customWidth="1"/>
    <col min="11017" max="11017" width="23.5546875" style="90" customWidth="1"/>
    <col min="11018" max="11018" width="1.5546875" style="90" customWidth="1"/>
    <col min="11019" max="11019" width="9.109375" style="90" customWidth="1"/>
    <col min="11020" max="11020" width="17.44140625" style="90" customWidth="1"/>
    <col min="11021" max="11264" width="0" style="90" hidden="1"/>
    <col min="11265" max="11265" width="5.109375" style="90" customWidth="1"/>
    <col min="11266" max="11266" width="4.6640625" style="90" customWidth="1"/>
    <col min="11267" max="11267" width="5.5546875" style="90" customWidth="1"/>
    <col min="11268" max="11268" width="14" style="90" customWidth="1"/>
    <col min="11269" max="11269" width="12.88671875" style="90" customWidth="1"/>
    <col min="11270" max="11270" width="17" style="90" customWidth="1"/>
    <col min="11271" max="11271" width="6.109375" style="90" customWidth="1"/>
    <col min="11272" max="11272" width="10.109375" style="90" customWidth="1"/>
    <col min="11273" max="11273" width="23.5546875" style="90" customWidth="1"/>
    <col min="11274" max="11274" width="1.5546875" style="90" customWidth="1"/>
    <col min="11275" max="11275" width="9.109375" style="90" customWidth="1"/>
    <col min="11276" max="11276" width="17.44140625" style="90" customWidth="1"/>
    <col min="11277" max="11520" width="0" style="90" hidden="1"/>
    <col min="11521" max="11521" width="5.109375" style="90" customWidth="1"/>
    <col min="11522" max="11522" width="4.6640625" style="90" customWidth="1"/>
    <col min="11523" max="11523" width="5.5546875" style="90" customWidth="1"/>
    <col min="11524" max="11524" width="14" style="90" customWidth="1"/>
    <col min="11525" max="11525" width="12.88671875" style="90" customWidth="1"/>
    <col min="11526" max="11526" width="17" style="90" customWidth="1"/>
    <col min="11527" max="11527" width="6.109375" style="90" customWidth="1"/>
    <col min="11528" max="11528" width="10.109375" style="90" customWidth="1"/>
    <col min="11529" max="11529" width="23.5546875" style="90" customWidth="1"/>
    <col min="11530" max="11530" width="1.5546875" style="90" customWidth="1"/>
    <col min="11531" max="11531" width="9.109375" style="90" customWidth="1"/>
    <col min="11532" max="11532" width="17.44140625" style="90" customWidth="1"/>
    <col min="11533" max="11776" width="0" style="90" hidden="1"/>
    <col min="11777" max="11777" width="5.109375" style="90" customWidth="1"/>
    <col min="11778" max="11778" width="4.6640625" style="90" customWidth="1"/>
    <col min="11779" max="11779" width="5.5546875" style="90" customWidth="1"/>
    <col min="11780" max="11780" width="14" style="90" customWidth="1"/>
    <col min="11781" max="11781" width="12.88671875" style="90" customWidth="1"/>
    <col min="11782" max="11782" width="17" style="90" customWidth="1"/>
    <col min="11783" max="11783" width="6.109375" style="90" customWidth="1"/>
    <col min="11784" max="11784" width="10.109375" style="90" customWidth="1"/>
    <col min="11785" max="11785" width="23.5546875" style="90" customWidth="1"/>
    <col min="11786" max="11786" width="1.5546875" style="90" customWidth="1"/>
    <col min="11787" max="11787" width="9.109375" style="90" customWidth="1"/>
    <col min="11788" max="11788" width="17.44140625" style="90" customWidth="1"/>
    <col min="11789" max="12032" width="0" style="90" hidden="1"/>
    <col min="12033" max="12033" width="5.109375" style="90" customWidth="1"/>
    <col min="12034" max="12034" width="4.6640625" style="90" customWidth="1"/>
    <col min="12035" max="12035" width="5.5546875" style="90" customWidth="1"/>
    <col min="12036" max="12036" width="14" style="90" customWidth="1"/>
    <col min="12037" max="12037" width="12.88671875" style="90" customWidth="1"/>
    <col min="12038" max="12038" width="17" style="90" customWidth="1"/>
    <col min="12039" max="12039" width="6.109375" style="90" customWidth="1"/>
    <col min="12040" max="12040" width="10.109375" style="90" customWidth="1"/>
    <col min="12041" max="12041" width="23.5546875" style="90" customWidth="1"/>
    <col min="12042" max="12042" width="1.5546875" style="90" customWidth="1"/>
    <col min="12043" max="12043" width="9.109375" style="90" customWidth="1"/>
    <col min="12044" max="12044" width="17.44140625" style="90" customWidth="1"/>
    <col min="12045" max="12288" width="0" style="90" hidden="1"/>
    <col min="12289" max="12289" width="5.109375" style="90" customWidth="1"/>
    <col min="12290" max="12290" width="4.6640625" style="90" customWidth="1"/>
    <col min="12291" max="12291" width="5.5546875" style="90" customWidth="1"/>
    <col min="12292" max="12292" width="14" style="90" customWidth="1"/>
    <col min="12293" max="12293" width="12.88671875" style="90" customWidth="1"/>
    <col min="12294" max="12294" width="17" style="90" customWidth="1"/>
    <col min="12295" max="12295" width="6.109375" style="90" customWidth="1"/>
    <col min="12296" max="12296" width="10.109375" style="90" customWidth="1"/>
    <col min="12297" max="12297" width="23.5546875" style="90" customWidth="1"/>
    <col min="12298" max="12298" width="1.5546875" style="90" customWidth="1"/>
    <col min="12299" max="12299" width="9.109375" style="90" customWidth="1"/>
    <col min="12300" max="12300" width="17.44140625" style="90" customWidth="1"/>
    <col min="12301" max="12544" width="0" style="90" hidden="1"/>
    <col min="12545" max="12545" width="5.109375" style="90" customWidth="1"/>
    <col min="12546" max="12546" width="4.6640625" style="90" customWidth="1"/>
    <col min="12547" max="12547" width="5.5546875" style="90" customWidth="1"/>
    <col min="12548" max="12548" width="14" style="90" customWidth="1"/>
    <col min="12549" max="12549" width="12.88671875" style="90" customWidth="1"/>
    <col min="12550" max="12550" width="17" style="90" customWidth="1"/>
    <col min="12551" max="12551" width="6.109375" style="90" customWidth="1"/>
    <col min="12552" max="12552" width="10.109375" style="90" customWidth="1"/>
    <col min="12553" max="12553" width="23.5546875" style="90" customWidth="1"/>
    <col min="12554" max="12554" width="1.5546875" style="90" customWidth="1"/>
    <col min="12555" max="12555" width="9.109375" style="90" customWidth="1"/>
    <col min="12556" max="12556" width="17.44140625" style="90" customWidth="1"/>
    <col min="12557" max="12800" width="0" style="90" hidden="1"/>
    <col min="12801" max="12801" width="5.109375" style="90" customWidth="1"/>
    <col min="12802" max="12802" width="4.6640625" style="90" customWidth="1"/>
    <col min="12803" max="12803" width="5.5546875" style="90" customWidth="1"/>
    <col min="12804" max="12804" width="14" style="90" customWidth="1"/>
    <col min="12805" max="12805" width="12.88671875" style="90" customWidth="1"/>
    <col min="12806" max="12806" width="17" style="90" customWidth="1"/>
    <col min="12807" max="12807" width="6.109375" style="90" customWidth="1"/>
    <col min="12808" max="12808" width="10.109375" style="90" customWidth="1"/>
    <col min="12809" max="12809" width="23.5546875" style="90" customWidth="1"/>
    <col min="12810" max="12810" width="1.5546875" style="90" customWidth="1"/>
    <col min="12811" max="12811" width="9.109375" style="90" customWidth="1"/>
    <col min="12812" max="12812" width="17.44140625" style="90" customWidth="1"/>
    <col min="12813" max="13056" width="0" style="90" hidden="1"/>
    <col min="13057" max="13057" width="5.109375" style="90" customWidth="1"/>
    <col min="13058" max="13058" width="4.6640625" style="90" customWidth="1"/>
    <col min="13059" max="13059" width="5.5546875" style="90" customWidth="1"/>
    <col min="13060" max="13060" width="14" style="90" customWidth="1"/>
    <col min="13061" max="13061" width="12.88671875" style="90" customWidth="1"/>
    <col min="13062" max="13062" width="17" style="90" customWidth="1"/>
    <col min="13063" max="13063" width="6.109375" style="90" customWidth="1"/>
    <col min="13064" max="13064" width="10.109375" style="90" customWidth="1"/>
    <col min="13065" max="13065" width="23.5546875" style="90" customWidth="1"/>
    <col min="13066" max="13066" width="1.5546875" style="90" customWidth="1"/>
    <col min="13067" max="13067" width="9.109375" style="90" customWidth="1"/>
    <col min="13068" max="13068" width="17.44140625" style="90" customWidth="1"/>
    <col min="13069" max="13312" width="0" style="90" hidden="1"/>
    <col min="13313" max="13313" width="5.109375" style="90" customWidth="1"/>
    <col min="13314" max="13314" width="4.6640625" style="90" customWidth="1"/>
    <col min="13315" max="13315" width="5.5546875" style="90" customWidth="1"/>
    <col min="13316" max="13316" width="14" style="90" customWidth="1"/>
    <col min="13317" max="13317" width="12.88671875" style="90" customWidth="1"/>
    <col min="13318" max="13318" width="17" style="90" customWidth="1"/>
    <col min="13319" max="13319" width="6.109375" style="90" customWidth="1"/>
    <col min="13320" max="13320" width="10.109375" style="90" customWidth="1"/>
    <col min="13321" max="13321" width="23.5546875" style="90" customWidth="1"/>
    <col min="13322" max="13322" width="1.5546875" style="90" customWidth="1"/>
    <col min="13323" max="13323" width="9.109375" style="90" customWidth="1"/>
    <col min="13324" max="13324" width="17.44140625" style="90" customWidth="1"/>
    <col min="13325" max="13568" width="0" style="90" hidden="1"/>
    <col min="13569" max="13569" width="5.109375" style="90" customWidth="1"/>
    <col min="13570" max="13570" width="4.6640625" style="90" customWidth="1"/>
    <col min="13571" max="13571" width="5.5546875" style="90" customWidth="1"/>
    <col min="13572" max="13572" width="14" style="90" customWidth="1"/>
    <col min="13573" max="13573" width="12.88671875" style="90" customWidth="1"/>
    <col min="13574" max="13574" width="17" style="90" customWidth="1"/>
    <col min="13575" max="13575" width="6.109375" style="90" customWidth="1"/>
    <col min="13576" max="13576" width="10.109375" style="90" customWidth="1"/>
    <col min="13577" max="13577" width="23.5546875" style="90" customWidth="1"/>
    <col min="13578" max="13578" width="1.5546875" style="90" customWidth="1"/>
    <col min="13579" max="13579" width="9.109375" style="90" customWidth="1"/>
    <col min="13580" max="13580" width="17.44140625" style="90" customWidth="1"/>
    <col min="13581" max="13824" width="0" style="90" hidden="1"/>
    <col min="13825" max="13825" width="5.109375" style="90" customWidth="1"/>
    <col min="13826" max="13826" width="4.6640625" style="90" customWidth="1"/>
    <col min="13827" max="13827" width="5.5546875" style="90" customWidth="1"/>
    <col min="13828" max="13828" width="14" style="90" customWidth="1"/>
    <col min="13829" max="13829" width="12.88671875" style="90" customWidth="1"/>
    <col min="13830" max="13830" width="17" style="90" customWidth="1"/>
    <col min="13831" max="13831" width="6.109375" style="90" customWidth="1"/>
    <col min="13832" max="13832" width="10.109375" style="90" customWidth="1"/>
    <col min="13833" max="13833" width="23.5546875" style="90" customWidth="1"/>
    <col min="13834" max="13834" width="1.5546875" style="90" customWidth="1"/>
    <col min="13835" max="13835" width="9.109375" style="90" customWidth="1"/>
    <col min="13836" max="13836" width="17.44140625" style="90" customWidth="1"/>
    <col min="13837" max="14080" width="0" style="90" hidden="1"/>
    <col min="14081" max="14081" width="5.109375" style="90" customWidth="1"/>
    <col min="14082" max="14082" width="4.6640625" style="90" customWidth="1"/>
    <col min="14083" max="14083" width="5.5546875" style="90" customWidth="1"/>
    <col min="14084" max="14084" width="14" style="90" customWidth="1"/>
    <col min="14085" max="14085" width="12.88671875" style="90" customWidth="1"/>
    <col min="14086" max="14086" width="17" style="90" customWidth="1"/>
    <col min="14087" max="14087" width="6.109375" style="90" customWidth="1"/>
    <col min="14088" max="14088" width="10.109375" style="90" customWidth="1"/>
    <col min="14089" max="14089" width="23.5546875" style="90" customWidth="1"/>
    <col min="14090" max="14090" width="1.5546875" style="90" customWidth="1"/>
    <col min="14091" max="14091" width="9.109375" style="90" customWidth="1"/>
    <col min="14092" max="14092" width="17.44140625" style="90" customWidth="1"/>
    <col min="14093" max="14336" width="0" style="90" hidden="1"/>
    <col min="14337" max="14337" width="5.109375" style="90" customWidth="1"/>
    <col min="14338" max="14338" width="4.6640625" style="90" customWidth="1"/>
    <col min="14339" max="14339" width="5.5546875" style="90" customWidth="1"/>
    <col min="14340" max="14340" width="14" style="90" customWidth="1"/>
    <col min="14341" max="14341" width="12.88671875" style="90" customWidth="1"/>
    <col min="14342" max="14342" width="17" style="90" customWidth="1"/>
    <col min="14343" max="14343" width="6.109375" style="90" customWidth="1"/>
    <col min="14344" max="14344" width="10.109375" style="90" customWidth="1"/>
    <col min="14345" max="14345" width="23.5546875" style="90" customWidth="1"/>
    <col min="14346" max="14346" width="1.5546875" style="90" customWidth="1"/>
    <col min="14347" max="14347" width="9.109375" style="90" customWidth="1"/>
    <col min="14348" max="14348" width="17.44140625" style="90" customWidth="1"/>
    <col min="14349" max="14592" width="0" style="90" hidden="1"/>
    <col min="14593" max="14593" width="5.109375" style="90" customWidth="1"/>
    <col min="14594" max="14594" width="4.6640625" style="90" customWidth="1"/>
    <col min="14595" max="14595" width="5.5546875" style="90" customWidth="1"/>
    <col min="14596" max="14596" width="14" style="90" customWidth="1"/>
    <col min="14597" max="14597" width="12.88671875" style="90" customWidth="1"/>
    <col min="14598" max="14598" width="17" style="90" customWidth="1"/>
    <col min="14599" max="14599" width="6.109375" style="90" customWidth="1"/>
    <col min="14600" max="14600" width="10.109375" style="90" customWidth="1"/>
    <col min="14601" max="14601" width="23.5546875" style="90" customWidth="1"/>
    <col min="14602" max="14602" width="1.5546875" style="90" customWidth="1"/>
    <col min="14603" max="14603" width="9.109375" style="90" customWidth="1"/>
    <col min="14604" max="14604" width="17.44140625" style="90" customWidth="1"/>
    <col min="14605" max="14848" width="0" style="90" hidden="1"/>
    <col min="14849" max="14849" width="5.109375" style="90" customWidth="1"/>
    <col min="14850" max="14850" width="4.6640625" style="90" customWidth="1"/>
    <col min="14851" max="14851" width="5.5546875" style="90" customWidth="1"/>
    <col min="14852" max="14852" width="14" style="90" customWidth="1"/>
    <col min="14853" max="14853" width="12.88671875" style="90" customWidth="1"/>
    <col min="14854" max="14854" width="17" style="90" customWidth="1"/>
    <col min="14855" max="14855" width="6.109375" style="90" customWidth="1"/>
    <col min="14856" max="14856" width="10.109375" style="90" customWidth="1"/>
    <col min="14857" max="14857" width="23.5546875" style="90" customWidth="1"/>
    <col min="14858" max="14858" width="1.5546875" style="90" customWidth="1"/>
    <col min="14859" max="14859" width="9.109375" style="90" customWidth="1"/>
    <col min="14860" max="14860" width="17.44140625" style="90" customWidth="1"/>
    <col min="14861" max="15104" width="0" style="90" hidden="1"/>
    <col min="15105" max="15105" width="5.109375" style="90" customWidth="1"/>
    <col min="15106" max="15106" width="4.6640625" style="90" customWidth="1"/>
    <col min="15107" max="15107" width="5.5546875" style="90" customWidth="1"/>
    <col min="15108" max="15108" width="14" style="90" customWidth="1"/>
    <col min="15109" max="15109" width="12.88671875" style="90" customWidth="1"/>
    <col min="15110" max="15110" width="17" style="90" customWidth="1"/>
    <col min="15111" max="15111" width="6.109375" style="90" customWidth="1"/>
    <col min="15112" max="15112" width="10.109375" style="90" customWidth="1"/>
    <col min="15113" max="15113" width="23.5546875" style="90" customWidth="1"/>
    <col min="15114" max="15114" width="1.5546875" style="90" customWidth="1"/>
    <col min="15115" max="15115" width="9.109375" style="90" customWidth="1"/>
    <col min="15116" max="15116" width="17.44140625" style="90" customWidth="1"/>
    <col min="15117" max="15360" width="0" style="90" hidden="1"/>
    <col min="15361" max="15361" width="5.109375" style="90" customWidth="1"/>
    <col min="15362" max="15362" width="4.6640625" style="90" customWidth="1"/>
    <col min="15363" max="15363" width="5.5546875" style="90" customWidth="1"/>
    <col min="15364" max="15364" width="14" style="90" customWidth="1"/>
    <col min="15365" max="15365" width="12.88671875" style="90" customWidth="1"/>
    <col min="15366" max="15366" width="17" style="90" customWidth="1"/>
    <col min="15367" max="15367" width="6.109375" style="90" customWidth="1"/>
    <col min="15368" max="15368" width="10.109375" style="90" customWidth="1"/>
    <col min="15369" max="15369" width="23.5546875" style="90" customWidth="1"/>
    <col min="15370" max="15370" width="1.5546875" style="90" customWidth="1"/>
    <col min="15371" max="15371" width="9.109375" style="90" customWidth="1"/>
    <col min="15372" max="15372" width="17.44140625" style="90" customWidth="1"/>
    <col min="15373" max="15616" width="0" style="90" hidden="1"/>
    <col min="15617" max="15617" width="5.109375" style="90" customWidth="1"/>
    <col min="15618" max="15618" width="4.6640625" style="90" customWidth="1"/>
    <col min="15619" max="15619" width="5.5546875" style="90" customWidth="1"/>
    <col min="15620" max="15620" width="14" style="90" customWidth="1"/>
    <col min="15621" max="15621" width="12.88671875" style="90" customWidth="1"/>
    <col min="15622" max="15622" width="17" style="90" customWidth="1"/>
    <col min="15623" max="15623" width="6.109375" style="90" customWidth="1"/>
    <col min="15624" max="15624" width="10.109375" style="90" customWidth="1"/>
    <col min="15625" max="15625" width="23.5546875" style="90" customWidth="1"/>
    <col min="15626" max="15626" width="1.5546875" style="90" customWidth="1"/>
    <col min="15627" max="15627" width="9.109375" style="90" customWidth="1"/>
    <col min="15628" max="15628" width="17.44140625" style="90" customWidth="1"/>
    <col min="15629" max="15872" width="0" style="90" hidden="1"/>
    <col min="15873" max="15873" width="5.109375" style="90" customWidth="1"/>
    <col min="15874" max="15874" width="4.6640625" style="90" customWidth="1"/>
    <col min="15875" max="15875" width="5.5546875" style="90" customWidth="1"/>
    <col min="15876" max="15876" width="14" style="90" customWidth="1"/>
    <col min="15877" max="15877" width="12.88671875" style="90" customWidth="1"/>
    <col min="15878" max="15878" width="17" style="90" customWidth="1"/>
    <col min="15879" max="15879" width="6.109375" style="90" customWidth="1"/>
    <col min="15880" max="15880" width="10.109375" style="90" customWidth="1"/>
    <col min="15881" max="15881" width="23.5546875" style="90" customWidth="1"/>
    <col min="15882" max="15882" width="1.5546875" style="90" customWidth="1"/>
    <col min="15883" max="15883" width="9.109375" style="90" customWidth="1"/>
    <col min="15884" max="15884" width="17.44140625" style="90" customWidth="1"/>
    <col min="15885" max="16128" width="0" style="90" hidden="1"/>
    <col min="16129" max="16129" width="5.109375" style="90" customWidth="1"/>
    <col min="16130" max="16130" width="4.6640625" style="90" customWidth="1"/>
    <col min="16131" max="16131" width="5.5546875" style="90" customWidth="1"/>
    <col min="16132" max="16132" width="14" style="90" customWidth="1"/>
    <col min="16133" max="16133" width="12.88671875" style="90" customWidth="1"/>
    <col min="16134" max="16134" width="17" style="90" customWidth="1"/>
    <col min="16135" max="16135" width="6.109375" style="90" customWidth="1"/>
    <col min="16136" max="16136" width="10.109375" style="90" customWidth="1"/>
    <col min="16137" max="16137" width="23.5546875" style="90" customWidth="1"/>
    <col min="16138" max="16138" width="1.5546875" style="90" customWidth="1"/>
    <col min="16139" max="16139" width="9.109375" style="90" customWidth="1"/>
    <col min="16140" max="16140" width="17.44140625" style="90" customWidth="1"/>
    <col min="16141" max="16384" width="0" style="90" hidden="1"/>
  </cols>
  <sheetData>
    <row r="1" spans="2:268" ht="14.4" x14ac:dyDescent="0.3">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c r="DC1" s="89"/>
      <c r="DD1" s="89"/>
      <c r="DE1" s="89"/>
      <c r="DF1" s="89"/>
      <c r="DG1" s="89"/>
      <c r="DH1" s="89"/>
      <c r="DI1" s="89"/>
      <c r="DJ1" s="89"/>
      <c r="DK1" s="89"/>
      <c r="DL1" s="89"/>
      <c r="DM1" s="89"/>
      <c r="DN1" s="89"/>
      <c r="DO1" s="89"/>
      <c r="DP1" s="89"/>
      <c r="DQ1" s="89"/>
      <c r="DR1" s="89"/>
      <c r="DS1" s="89"/>
      <c r="DT1" s="89"/>
      <c r="DU1" s="89"/>
      <c r="DV1" s="89"/>
      <c r="DW1" s="89"/>
      <c r="DX1" s="89"/>
      <c r="DY1" s="89"/>
      <c r="DZ1" s="89"/>
      <c r="EA1" s="89"/>
      <c r="EB1" s="89"/>
      <c r="EC1" s="89"/>
      <c r="ED1" s="89"/>
      <c r="EE1" s="89"/>
      <c r="EF1" s="89"/>
      <c r="EG1" s="89"/>
      <c r="EH1" s="89"/>
      <c r="EI1" s="89"/>
      <c r="EJ1" s="89"/>
      <c r="EK1" s="89"/>
      <c r="EL1" s="89"/>
      <c r="EM1" s="89"/>
      <c r="EN1" s="89"/>
      <c r="EO1" s="89"/>
      <c r="EP1" s="89"/>
      <c r="EQ1" s="89"/>
      <c r="ER1" s="89"/>
      <c r="ES1" s="89"/>
      <c r="ET1" s="89"/>
      <c r="EU1" s="89"/>
      <c r="EV1" s="89"/>
      <c r="EW1" s="89"/>
      <c r="EX1" s="89"/>
      <c r="EY1" s="89"/>
      <c r="EZ1" s="89"/>
      <c r="FA1" s="89"/>
      <c r="FB1" s="89"/>
      <c r="FC1" s="89"/>
      <c r="FD1" s="89"/>
      <c r="FE1" s="89"/>
      <c r="FF1" s="89"/>
      <c r="FG1" s="89"/>
      <c r="FH1" s="89"/>
      <c r="FI1" s="89"/>
      <c r="FJ1" s="89"/>
      <c r="FK1" s="89"/>
      <c r="FL1" s="89"/>
      <c r="FM1" s="89"/>
      <c r="FN1" s="89"/>
      <c r="FO1" s="89"/>
      <c r="FP1" s="89"/>
      <c r="FQ1" s="89"/>
      <c r="FR1" s="89"/>
      <c r="FS1" s="89"/>
      <c r="FT1" s="89"/>
      <c r="FU1" s="89"/>
      <c r="FV1" s="89"/>
      <c r="FW1" s="89"/>
      <c r="FX1" s="89"/>
      <c r="FY1" s="89"/>
      <c r="FZ1" s="89"/>
      <c r="GA1" s="89"/>
      <c r="GB1" s="89"/>
      <c r="GC1" s="89"/>
      <c r="GD1" s="89"/>
      <c r="GE1" s="89"/>
      <c r="GF1" s="89"/>
      <c r="GG1" s="89"/>
      <c r="GH1" s="89"/>
      <c r="GI1" s="89"/>
      <c r="GJ1" s="89"/>
      <c r="GK1" s="89"/>
      <c r="GL1" s="89"/>
      <c r="GM1" s="89"/>
      <c r="GN1" s="89"/>
      <c r="GO1" s="89"/>
      <c r="GP1" s="89"/>
      <c r="GQ1" s="89"/>
      <c r="GR1" s="89"/>
      <c r="GS1" s="89"/>
      <c r="GT1" s="89"/>
      <c r="GU1" s="89"/>
      <c r="GV1" s="89"/>
      <c r="GW1" s="89"/>
      <c r="GX1" s="89"/>
      <c r="GY1" s="89"/>
      <c r="GZ1" s="89"/>
      <c r="HA1" s="89"/>
      <c r="HB1" s="89"/>
      <c r="HC1" s="89"/>
      <c r="HD1" s="89"/>
      <c r="HE1" s="89"/>
      <c r="HF1" s="89"/>
      <c r="HG1" s="89"/>
      <c r="HH1" s="89"/>
      <c r="HI1" s="89"/>
      <c r="HJ1" s="89"/>
      <c r="HK1" s="89"/>
      <c r="HL1" s="89"/>
      <c r="HM1" s="89"/>
      <c r="HN1" s="89"/>
      <c r="HO1" s="89"/>
      <c r="HP1" s="89"/>
      <c r="HQ1" s="89"/>
      <c r="HR1" s="89"/>
      <c r="HS1" s="89"/>
      <c r="HT1" s="89"/>
      <c r="HU1" s="89"/>
      <c r="HV1" s="89"/>
      <c r="HW1" s="89"/>
      <c r="HX1" s="89"/>
      <c r="HY1" s="89"/>
      <c r="HZ1" s="89"/>
      <c r="IA1" s="89"/>
      <c r="IB1" s="89"/>
      <c r="IC1" s="89"/>
      <c r="ID1" s="89"/>
      <c r="IE1" s="89"/>
      <c r="IF1" s="89"/>
      <c r="IG1" s="89"/>
      <c r="IH1" s="89"/>
      <c r="II1" s="89"/>
      <c r="IJ1" s="89"/>
      <c r="IK1" s="89"/>
      <c r="IL1" s="89"/>
      <c r="IM1" s="89"/>
      <c r="IN1" s="89"/>
      <c r="IO1" s="89"/>
      <c r="IP1" s="89"/>
      <c r="IQ1" s="89"/>
      <c r="IR1" s="89"/>
      <c r="IS1" s="89"/>
      <c r="IT1" s="89"/>
      <c r="IU1" s="89"/>
      <c r="IV1" s="89"/>
      <c r="IW1" s="89"/>
      <c r="IX1" s="89"/>
      <c r="IY1" s="89"/>
      <c r="IZ1" s="89"/>
      <c r="JA1" s="89"/>
      <c r="JB1" s="89"/>
      <c r="JC1" s="89"/>
      <c r="JD1" s="89"/>
      <c r="JE1" s="89"/>
      <c r="JF1" s="89"/>
      <c r="JG1" s="89"/>
      <c r="JH1" s="89"/>
    </row>
    <row r="2" spans="2:268" ht="18" x14ac:dyDescent="0.35">
      <c r="B2" s="91"/>
      <c r="C2" s="91"/>
      <c r="D2" s="91"/>
      <c r="E2" s="91"/>
      <c r="F2" s="91"/>
      <c r="G2" s="91"/>
      <c r="H2" s="91"/>
      <c r="I2" s="91"/>
      <c r="J2" s="91"/>
      <c r="K2" s="92">
        <v>2</v>
      </c>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89"/>
      <c r="DK2" s="89"/>
      <c r="DL2" s="89"/>
      <c r="DM2" s="89"/>
      <c r="DN2" s="89"/>
      <c r="DO2" s="89"/>
      <c r="DP2" s="89"/>
      <c r="DQ2" s="89"/>
      <c r="DR2" s="89"/>
      <c r="DS2" s="89"/>
      <c r="DT2" s="89"/>
      <c r="DU2" s="89"/>
      <c r="DV2" s="89"/>
      <c r="DW2" s="89"/>
      <c r="DX2" s="89"/>
      <c r="DY2" s="89"/>
      <c r="DZ2" s="89"/>
      <c r="EA2" s="89"/>
      <c r="EB2" s="89"/>
      <c r="EC2" s="89"/>
      <c r="ED2" s="89"/>
      <c r="EE2" s="89"/>
      <c r="EF2" s="89"/>
      <c r="EG2" s="89"/>
      <c r="EH2" s="89"/>
      <c r="EI2" s="89"/>
      <c r="EJ2" s="89"/>
      <c r="EK2" s="89"/>
      <c r="EL2" s="89"/>
      <c r="EM2" s="89"/>
      <c r="EN2" s="89"/>
      <c r="EO2" s="89"/>
      <c r="EP2" s="89"/>
      <c r="EQ2" s="89"/>
      <c r="ER2" s="89"/>
      <c r="ES2" s="89"/>
      <c r="ET2" s="89"/>
      <c r="EU2" s="89"/>
      <c r="EV2" s="89"/>
      <c r="EW2" s="89"/>
      <c r="EX2" s="89"/>
      <c r="EY2" s="89"/>
      <c r="EZ2" s="89"/>
      <c r="FA2" s="89"/>
      <c r="FB2" s="89"/>
      <c r="FC2" s="89"/>
      <c r="FD2" s="89"/>
      <c r="FE2" s="89"/>
      <c r="FF2" s="89"/>
      <c r="FG2" s="89"/>
      <c r="FH2" s="89"/>
      <c r="FI2" s="89"/>
      <c r="FJ2" s="89"/>
      <c r="FK2" s="89"/>
      <c r="FL2" s="89"/>
      <c r="FM2" s="89"/>
      <c r="FN2" s="89"/>
      <c r="FO2" s="89"/>
      <c r="FP2" s="89"/>
      <c r="FQ2" s="89"/>
      <c r="FR2" s="89"/>
      <c r="FS2" s="89"/>
      <c r="FT2" s="89"/>
      <c r="FU2" s="89"/>
      <c r="FV2" s="89"/>
      <c r="FW2" s="89"/>
      <c r="FX2" s="89"/>
      <c r="FY2" s="89"/>
      <c r="FZ2" s="89"/>
      <c r="GA2" s="89"/>
      <c r="GB2" s="89"/>
      <c r="GC2" s="89"/>
      <c r="GD2" s="89"/>
      <c r="GE2" s="89"/>
      <c r="GF2" s="89"/>
      <c r="GG2" s="89"/>
      <c r="GH2" s="89"/>
      <c r="GI2" s="89"/>
      <c r="GJ2" s="89"/>
      <c r="GK2" s="89"/>
      <c r="GL2" s="89"/>
      <c r="GM2" s="89"/>
      <c r="GN2" s="89"/>
      <c r="GO2" s="89"/>
      <c r="GP2" s="89"/>
      <c r="GQ2" s="89"/>
      <c r="GR2" s="89"/>
      <c r="GS2" s="89"/>
      <c r="GT2" s="89"/>
      <c r="GU2" s="89"/>
      <c r="GV2" s="89"/>
      <c r="GW2" s="89"/>
      <c r="GX2" s="89"/>
      <c r="GY2" s="89"/>
      <c r="GZ2" s="89"/>
      <c r="HA2" s="89"/>
      <c r="HB2" s="89"/>
      <c r="HC2" s="89"/>
      <c r="HD2" s="89"/>
      <c r="HE2" s="89"/>
      <c r="HF2" s="89"/>
      <c r="HG2" s="89"/>
      <c r="HH2" s="89"/>
      <c r="HI2" s="89"/>
      <c r="HJ2" s="89"/>
      <c r="HK2" s="89"/>
      <c r="HL2" s="89"/>
      <c r="HM2" s="89"/>
      <c r="HN2" s="89"/>
      <c r="HO2" s="89"/>
      <c r="HP2" s="89"/>
      <c r="HQ2" s="89"/>
      <c r="HR2" s="89"/>
      <c r="HS2" s="89"/>
      <c r="HT2" s="89"/>
      <c r="HU2" s="89"/>
      <c r="HV2" s="89"/>
      <c r="HW2" s="89"/>
      <c r="HX2" s="89"/>
      <c r="HY2" s="89"/>
      <c r="HZ2" s="89"/>
      <c r="IA2" s="89"/>
      <c r="IB2" s="89"/>
      <c r="IC2" s="89"/>
      <c r="ID2" s="89"/>
      <c r="IE2" s="89"/>
      <c r="IF2" s="89"/>
      <c r="IG2" s="89"/>
      <c r="IH2" s="89"/>
      <c r="II2" s="89"/>
      <c r="IJ2" s="89"/>
      <c r="IK2" s="89"/>
      <c r="IL2" s="89"/>
      <c r="IM2" s="89"/>
      <c r="IN2" s="89"/>
      <c r="IO2" s="89"/>
      <c r="IP2" s="89"/>
      <c r="IQ2" s="89"/>
      <c r="IR2" s="89"/>
      <c r="IS2" s="89"/>
      <c r="IT2" s="89"/>
      <c r="IU2" s="89"/>
      <c r="IV2" s="89"/>
      <c r="IW2" s="89"/>
      <c r="IX2" s="89"/>
      <c r="IY2" s="89"/>
      <c r="IZ2" s="89"/>
      <c r="JA2" s="89"/>
      <c r="JB2" s="89"/>
      <c r="JC2" s="89"/>
      <c r="JD2" s="89"/>
      <c r="JE2" s="89"/>
      <c r="JF2" s="89"/>
      <c r="JG2" s="89"/>
      <c r="JH2" s="89"/>
    </row>
    <row r="3" spans="2:268" ht="18" x14ac:dyDescent="0.35">
      <c r="B3" s="91"/>
      <c r="C3" s="91"/>
      <c r="D3" s="91"/>
      <c r="E3" s="91"/>
      <c r="F3" s="91"/>
      <c r="G3" s="91"/>
      <c r="H3" s="91"/>
      <c r="I3" s="91"/>
      <c r="J3" s="91"/>
      <c r="K3" s="92"/>
      <c r="L3" s="89"/>
      <c r="M3" s="89"/>
      <c r="N3" s="89"/>
      <c r="O3" s="89"/>
      <c r="P3" s="89"/>
      <c r="Q3" s="89"/>
      <c r="R3" s="89"/>
      <c r="S3" s="89"/>
      <c r="T3" s="89"/>
      <c r="U3" s="89"/>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c r="CU3" s="89"/>
      <c r="CV3" s="89"/>
      <c r="CW3" s="89"/>
      <c r="CX3" s="89"/>
      <c r="CY3" s="89"/>
      <c r="CZ3" s="89"/>
      <c r="DA3" s="89"/>
      <c r="DB3" s="89"/>
      <c r="DC3" s="89"/>
      <c r="DD3" s="89"/>
      <c r="DE3" s="89"/>
      <c r="DF3" s="89"/>
      <c r="DG3" s="89"/>
      <c r="DH3" s="89"/>
      <c r="DI3" s="89"/>
      <c r="DJ3" s="89"/>
      <c r="DK3" s="89"/>
      <c r="DL3" s="89"/>
      <c r="DM3" s="89"/>
      <c r="DN3" s="89"/>
      <c r="DO3" s="89"/>
      <c r="DP3" s="89"/>
      <c r="DQ3" s="89"/>
      <c r="DR3" s="89"/>
      <c r="DS3" s="89"/>
      <c r="DT3" s="89"/>
      <c r="DU3" s="89"/>
      <c r="DV3" s="89"/>
      <c r="DW3" s="89"/>
      <c r="DX3" s="89"/>
      <c r="DY3" s="89"/>
      <c r="DZ3" s="89"/>
      <c r="EA3" s="89"/>
      <c r="EB3" s="89"/>
      <c r="EC3" s="89"/>
      <c r="ED3" s="89"/>
      <c r="EE3" s="89"/>
      <c r="EF3" s="89"/>
      <c r="EG3" s="89"/>
      <c r="EH3" s="89"/>
      <c r="EI3" s="89"/>
      <c r="EJ3" s="89"/>
      <c r="EK3" s="89"/>
      <c r="EL3" s="89"/>
      <c r="EM3" s="89"/>
      <c r="EN3" s="89"/>
      <c r="EO3" s="89"/>
      <c r="EP3" s="89"/>
      <c r="EQ3" s="89"/>
      <c r="ER3" s="89"/>
      <c r="ES3" s="89"/>
      <c r="ET3" s="89"/>
      <c r="EU3" s="89"/>
      <c r="EV3" s="89"/>
      <c r="EW3" s="89"/>
      <c r="EX3" s="89"/>
      <c r="EY3" s="89"/>
      <c r="EZ3" s="89"/>
      <c r="FA3" s="89"/>
      <c r="FB3" s="89"/>
      <c r="FC3" s="89"/>
      <c r="FD3" s="89"/>
      <c r="FE3" s="89"/>
      <c r="FF3" s="89"/>
      <c r="FG3" s="89"/>
      <c r="FH3" s="89"/>
      <c r="FI3" s="89"/>
      <c r="FJ3" s="89"/>
      <c r="FK3" s="89"/>
      <c r="FL3" s="89"/>
      <c r="FM3" s="89"/>
      <c r="FN3" s="89"/>
      <c r="FO3" s="89"/>
      <c r="FP3" s="89"/>
      <c r="FQ3" s="89"/>
      <c r="FR3" s="89"/>
      <c r="FS3" s="89"/>
      <c r="FT3" s="89"/>
      <c r="FU3" s="89"/>
      <c r="FV3" s="89"/>
      <c r="FW3" s="89"/>
      <c r="FX3" s="89"/>
      <c r="FY3" s="89"/>
      <c r="FZ3" s="89"/>
      <c r="GA3" s="89"/>
      <c r="GB3" s="89"/>
      <c r="GC3" s="89"/>
      <c r="GD3" s="89"/>
      <c r="GE3" s="89"/>
      <c r="GF3" s="89"/>
      <c r="GG3" s="89"/>
      <c r="GH3" s="89"/>
      <c r="GI3" s="89"/>
      <c r="GJ3" s="89"/>
      <c r="GK3" s="89"/>
      <c r="GL3" s="89"/>
      <c r="GM3" s="89"/>
      <c r="GN3" s="89"/>
      <c r="GO3" s="89"/>
      <c r="GP3" s="89"/>
      <c r="GQ3" s="89"/>
      <c r="GR3" s="89"/>
      <c r="GS3" s="89"/>
      <c r="GT3" s="89"/>
      <c r="GU3" s="89"/>
      <c r="GV3" s="89"/>
      <c r="GW3" s="89"/>
      <c r="GX3" s="89"/>
      <c r="GY3" s="89"/>
      <c r="GZ3" s="89"/>
      <c r="HA3" s="89"/>
      <c r="HB3" s="89"/>
      <c r="HC3" s="89"/>
      <c r="HD3" s="89"/>
      <c r="HE3" s="89"/>
      <c r="HF3" s="89"/>
      <c r="HG3" s="89"/>
      <c r="HH3" s="89"/>
      <c r="HI3" s="89"/>
      <c r="HJ3" s="89"/>
      <c r="HK3" s="89"/>
      <c r="HL3" s="89"/>
      <c r="HM3" s="89"/>
      <c r="HN3" s="89"/>
      <c r="HO3" s="89"/>
      <c r="HP3" s="89"/>
      <c r="HQ3" s="89"/>
      <c r="HR3" s="89"/>
      <c r="HS3" s="89"/>
      <c r="HT3" s="89"/>
      <c r="HU3" s="89"/>
      <c r="HV3" s="89"/>
      <c r="HW3" s="89"/>
      <c r="HX3" s="89"/>
      <c r="HY3" s="89"/>
      <c r="HZ3" s="89"/>
      <c r="IA3" s="89"/>
      <c r="IB3" s="89"/>
      <c r="IC3" s="89"/>
      <c r="ID3" s="89"/>
      <c r="IE3" s="89"/>
      <c r="IF3" s="89"/>
      <c r="IG3" s="89"/>
      <c r="IH3" s="89"/>
      <c r="II3" s="89"/>
      <c r="IJ3" s="89"/>
      <c r="IK3" s="89"/>
      <c r="IL3" s="89"/>
      <c r="IM3" s="89"/>
      <c r="IN3" s="89"/>
      <c r="IO3" s="89"/>
      <c r="IP3" s="89"/>
      <c r="IQ3" s="89"/>
      <c r="IR3" s="89"/>
      <c r="IS3" s="89"/>
      <c r="IT3" s="89"/>
      <c r="IU3" s="89"/>
      <c r="IV3" s="89"/>
      <c r="IW3" s="89"/>
      <c r="IX3" s="89"/>
      <c r="IY3" s="89"/>
      <c r="IZ3" s="89"/>
      <c r="JA3" s="89"/>
      <c r="JB3" s="89"/>
      <c r="JC3" s="89"/>
      <c r="JD3" s="89"/>
      <c r="JE3" s="89"/>
      <c r="JF3" s="89"/>
      <c r="JG3" s="89"/>
      <c r="JH3" s="89"/>
    </row>
    <row r="4" spans="2:268" ht="17.399999999999999" x14ac:dyDescent="0.35">
      <c r="B4" s="91"/>
      <c r="C4" s="91"/>
      <c r="D4" s="91"/>
      <c r="E4" s="91"/>
      <c r="F4" s="91"/>
      <c r="G4" s="91"/>
      <c r="H4" s="91"/>
      <c r="I4" s="91"/>
      <c r="J4" s="91"/>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c r="EF4" s="89"/>
      <c r="EG4" s="89"/>
      <c r="EH4" s="89"/>
      <c r="EI4" s="89"/>
      <c r="EJ4" s="89"/>
      <c r="EK4" s="89"/>
      <c r="EL4" s="89"/>
      <c r="EM4" s="89"/>
      <c r="EN4" s="89"/>
      <c r="EO4" s="89"/>
      <c r="EP4" s="89"/>
      <c r="EQ4" s="89"/>
      <c r="ER4" s="89"/>
      <c r="ES4" s="89"/>
      <c r="ET4" s="89"/>
      <c r="EU4" s="89"/>
      <c r="EV4" s="89"/>
      <c r="EW4" s="89"/>
      <c r="EX4" s="89"/>
      <c r="EY4" s="89"/>
      <c r="EZ4" s="89"/>
      <c r="FA4" s="89"/>
      <c r="FB4" s="89"/>
      <c r="FC4" s="89"/>
      <c r="FD4" s="89"/>
      <c r="FE4" s="89"/>
      <c r="FF4" s="89"/>
      <c r="FG4" s="89"/>
      <c r="FH4" s="89"/>
      <c r="FI4" s="89"/>
      <c r="FJ4" s="89"/>
      <c r="FK4" s="89"/>
      <c r="FL4" s="89"/>
      <c r="FM4" s="89"/>
      <c r="FN4" s="89"/>
      <c r="FO4" s="89"/>
      <c r="FP4" s="89"/>
      <c r="FQ4" s="89"/>
      <c r="FR4" s="89"/>
      <c r="FS4" s="89"/>
      <c r="FT4" s="89"/>
      <c r="FU4" s="89"/>
      <c r="FV4" s="89"/>
      <c r="FW4" s="89"/>
      <c r="FX4" s="89"/>
      <c r="FY4" s="89"/>
      <c r="FZ4" s="89"/>
      <c r="GA4" s="89"/>
      <c r="GB4" s="89"/>
      <c r="GC4" s="89"/>
      <c r="GD4" s="89"/>
      <c r="GE4" s="89"/>
      <c r="GF4" s="89"/>
      <c r="GG4" s="89"/>
      <c r="GH4" s="89"/>
      <c r="GI4" s="89"/>
      <c r="GJ4" s="89"/>
      <c r="GK4" s="89"/>
      <c r="GL4" s="89"/>
      <c r="GM4" s="89"/>
      <c r="GN4" s="89"/>
      <c r="GO4" s="89"/>
      <c r="GP4" s="89"/>
      <c r="GQ4" s="89"/>
      <c r="GR4" s="89"/>
      <c r="GS4" s="89"/>
      <c r="GT4" s="89"/>
      <c r="GU4" s="89"/>
      <c r="GV4" s="89"/>
      <c r="GW4" s="89"/>
      <c r="GX4" s="89"/>
      <c r="GY4" s="89"/>
      <c r="GZ4" s="89"/>
      <c r="HA4" s="89"/>
      <c r="HB4" s="89"/>
      <c r="HC4" s="89"/>
      <c r="HD4" s="89"/>
      <c r="HE4" s="89"/>
      <c r="HF4" s="89"/>
      <c r="HG4" s="89"/>
      <c r="HH4" s="89"/>
      <c r="HI4" s="89"/>
      <c r="HJ4" s="89"/>
      <c r="HK4" s="89"/>
      <c r="HL4" s="89"/>
      <c r="HM4" s="89"/>
      <c r="HN4" s="89"/>
      <c r="HO4" s="89"/>
      <c r="HP4" s="89"/>
      <c r="HQ4" s="89"/>
      <c r="HR4" s="89"/>
      <c r="HS4" s="89"/>
      <c r="HT4" s="89"/>
      <c r="HU4" s="89"/>
      <c r="HV4" s="89"/>
      <c r="HW4" s="89"/>
      <c r="HX4" s="89"/>
      <c r="HY4" s="89"/>
      <c r="HZ4" s="89"/>
      <c r="IA4" s="89"/>
      <c r="IB4" s="89"/>
      <c r="IC4" s="89"/>
      <c r="ID4" s="89"/>
      <c r="IE4" s="89"/>
      <c r="IF4" s="89"/>
      <c r="IG4" s="89"/>
      <c r="IH4" s="89"/>
      <c r="II4" s="89"/>
      <c r="IJ4" s="89"/>
      <c r="IK4" s="89"/>
      <c r="IL4" s="89"/>
      <c r="IM4" s="89"/>
      <c r="IN4" s="89"/>
      <c r="IO4" s="89"/>
      <c r="IP4" s="89"/>
      <c r="IQ4" s="89"/>
      <c r="IR4" s="89"/>
      <c r="IS4" s="89"/>
      <c r="IT4" s="89"/>
      <c r="IU4" s="89"/>
      <c r="IV4" s="89"/>
      <c r="IW4" s="89"/>
      <c r="IX4" s="89"/>
      <c r="IY4" s="89"/>
      <c r="IZ4" s="89"/>
      <c r="JA4" s="89"/>
      <c r="JB4" s="89"/>
      <c r="JC4" s="89"/>
      <c r="JD4" s="89"/>
      <c r="JE4" s="89"/>
      <c r="JF4" s="89"/>
      <c r="JG4" s="89"/>
      <c r="JH4" s="89"/>
    </row>
    <row r="5" spans="2:268" ht="17.25" customHeight="1" x14ac:dyDescent="0.35">
      <c r="B5" s="91"/>
      <c r="C5" s="91"/>
      <c r="D5" s="91"/>
      <c r="E5" s="91"/>
      <c r="F5" s="91"/>
      <c r="G5" s="91"/>
      <c r="H5" s="91"/>
      <c r="I5" s="91"/>
      <c r="J5" s="91"/>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c r="DP5" s="89"/>
      <c r="DQ5" s="89"/>
      <c r="DR5" s="89"/>
      <c r="DS5" s="89"/>
      <c r="DT5" s="89"/>
      <c r="DU5" s="89"/>
      <c r="DV5" s="89"/>
      <c r="DW5" s="89"/>
      <c r="DX5" s="89"/>
      <c r="DY5" s="89"/>
      <c r="DZ5" s="89"/>
      <c r="EA5" s="89"/>
      <c r="EB5" s="89"/>
      <c r="EC5" s="89"/>
      <c r="ED5" s="89"/>
      <c r="EE5" s="89"/>
      <c r="EF5" s="89"/>
      <c r="EG5" s="89"/>
      <c r="EH5" s="89"/>
      <c r="EI5" s="89"/>
      <c r="EJ5" s="89"/>
      <c r="EK5" s="89"/>
      <c r="EL5" s="89"/>
      <c r="EM5" s="89"/>
      <c r="EN5" s="89"/>
      <c r="EO5" s="89"/>
      <c r="EP5" s="89"/>
      <c r="EQ5" s="89"/>
      <c r="ER5" s="89"/>
      <c r="ES5" s="89"/>
      <c r="ET5" s="89"/>
      <c r="EU5" s="89"/>
      <c r="EV5" s="89"/>
      <c r="EW5" s="89"/>
      <c r="EX5" s="89"/>
      <c r="EY5" s="89"/>
      <c r="EZ5" s="89"/>
      <c r="FA5" s="89"/>
      <c r="FB5" s="89"/>
      <c r="FC5" s="89"/>
      <c r="FD5" s="89"/>
      <c r="FE5" s="89"/>
      <c r="FF5" s="89"/>
      <c r="FG5" s="89"/>
      <c r="FH5" s="89"/>
      <c r="FI5" s="89"/>
      <c r="FJ5" s="89"/>
      <c r="FK5" s="89"/>
      <c r="FL5" s="89"/>
      <c r="FM5" s="89"/>
      <c r="FN5" s="89"/>
      <c r="FO5" s="89"/>
      <c r="FP5" s="89"/>
      <c r="FQ5" s="89"/>
      <c r="FR5" s="89"/>
      <c r="FS5" s="89"/>
      <c r="FT5" s="89"/>
      <c r="FU5" s="89"/>
      <c r="FV5" s="89"/>
      <c r="FW5" s="89"/>
      <c r="FX5" s="89"/>
      <c r="FY5" s="89"/>
      <c r="FZ5" s="89"/>
      <c r="GA5" s="89"/>
      <c r="GB5" s="89"/>
      <c r="GC5" s="89"/>
      <c r="GD5" s="89"/>
      <c r="GE5" s="89"/>
      <c r="GF5" s="89"/>
      <c r="GG5" s="89"/>
      <c r="GH5" s="89"/>
      <c r="GI5" s="89"/>
      <c r="GJ5" s="89"/>
      <c r="GK5" s="89"/>
      <c r="GL5" s="89"/>
      <c r="GM5" s="89"/>
      <c r="GN5" s="89"/>
      <c r="GO5" s="89"/>
      <c r="GP5" s="89"/>
      <c r="GQ5" s="89"/>
      <c r="GR5" s="89"/>
      <c r="GS5" s="89"/>
      <c r="GT5" s="89"/>
      <c r="GU5" s="89"/>
      <c r="GV5" s="89"/>
      <c r="GW5" s="89"/>
      <c r="GX5" s="89"/>
      <c r="GY5" s="89"/>
      <c r="GZ5" s="89"/>
      <c r="HA5" s="89"/>
      <c r="HB5" s="89"/>
      <c r="HC5" s="89"/>
      <c r="HD5" s="89"/>
      <c r="HE5" s="89"/>
      <c r="HF5" s="89"/>
      <c r="HG5" s="89"/>
      <c r="HH5" s="89"/>
      <c r="HI5" s="89"/>
      <c r="HJ5" s="89"/>
      <c r="HK5" s="89"/>
      <c r="HL5" s="89"/>
      <c r="HM5" s="89"/>
      <c r="HN5" s="89"/>
      <c r="HO5" s="89"/>
      <c r="HP5" s="89"/>
      <c r="HQ5" s="89"/>
      <c r="HR5" s="89"/>
      <c r="HS5" s="89"/>
      <c r="HT5" s="89"/>
      <c r="HU5" s="89"/>
      <c r="HV5" s="89"/>
      <c r="HW5" s="89"/>
      <c r="HX5" s="89"/>
      <c r="HY5" s="89"/>
      <c r="HZ5" s="89"/>
      <c r="IA5" s="89"/>
      <c r="IB5" s="89"/>
      <c r="IC5" s="89"/>
      <c r="ID5" s="89"/>
      <c r="IE5" s="89"/>
      <c r="IF5" s="89"/>
      <c r="IG5" s="89"/>
      <c r="IH5" s="89"/>
      <c r="II5" s="89"/>
      <c r="IJ5" s="89"/>
      <c r="IK5" s="89"/>
      <c r="IL5" s="89"/>
      <c r="IM5" s="89"/>
      <c r="IN5" s="89"/>
      <c r="IO5" s="89"/>
      <c r="IP5" s="89"/>
      <c r="IQ5" s="89"/>
      <c r="IR5" s="89"/>
      <c r="IS5" s="89"/>
      <c r="IT5" s="89"/>
      <c r="IU5" s="89"/>
      <c r="IV5" s="89"/>
      <c r="IW5" s="409"/>
      <c r="IX5" s="409"/>
      <c r="IY5" s="409"/>
      <c r="IZ5" s="409"/>
      <c r="JA5" s="409"/>
      <c r="JB5" s="89"/>
      <c r="JC5" s="89"/>
      <c r="JD5" s="89"/>
      <c r="JE5" s="89"/>
      <c r="JF5" s="89"/>
      <c r="JG5" s="89"/>
      <c r="JH5" s="89"/>
    </row>
    <row r="6" spans="2:268" ht="17.399999999999999" x14ac:dyDescent="0.35">
      <c r="B6" s="91"/>
      <c r="C6" s="91"/>
      <c r="D6" s="91"/>
      <c r="E6" s="91"/>
      <c r="F6" s="91"/>
      <c r="G6" s="91"/>
      <c r="H6" s="91"/>
      <c r="I6" s="91"/>
      <c r="J6" s="91"/>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89"/>
      <c r="EN6" s="89"/>
      <c r="EO6" s="89"/>
      <c r="EP6" s="89"/>
      <c r="EQ6" s="89"/>
      <c r="ER6" s="89"/>
      <c r="ES6" s="89"/>
      <c r="ET6" s="89"/>
      <c r="EU6" s="89"/>
      <c r="EV6" s="89"/>
      <c r="EW6" s="89"/>
      <c r="EX6" s="89"/>
      <c r="EY6" s="89"/>
      <c r="EZ6" s="89"/>
      <c r="FA6" s="89"/>
      <c r="FB6" s="89"/>
      <c r="FC6" s="89"/>
      <c r="FD6" s="89"/>
      <c r="FE6" s="89"/>
      <c r="FF6" s="89"/>
      <c r="FG6" s="89"/>
      <c r="FH6" s="89"/>
      <c r="FI6" s="89"/>
      <c r="FJ6" s="89"/>
      <c r="FK6" s="89"/>
      <c r="FL6" s="89"/>
      <c r="FM6" s="89"/>
      <c r="FN6" s="89"/>
      <c r="FO6" s="89"/>
      <c r="FP6" s="89"/>
      <c r="FQ6" s="89"/>
      <c r="FR6" s="89"/>
      <c r="FS6" s="89"/>
      <c r="FT6" s="89"/>
      <c r="FU6" s="89"/>
      <c r="FV6" s="89"/>
      <c r="FW6" s="89"/>
      <c r="FX6" s="89"/>
      <c r="FY6" s="89"/>
      <c r="FZ6" s="89"/>
      <c r="GA6" s="89"/>
      <c r="GB6" s="89"/>
      <c r="GC6" s="89"/>
      <c r="GD6" s="89"/>
      <c r="GE6" s="89"/>
      <c r="GF6" s="89"/>
      <c r="GG6" s="89"/>
      <c r="GH6" s="89"/>
      <c r="GI6" s="89"/>
      <c r="GJ6" s="89"/>
      <c r="GK6" s="89"/>
      <c r="GL6" s="89"/>
      <c r="GM6" s="89"/>
      <c r="GN6" s="89"/>
      <c r="GO6" s="89"/>
      <c r="GP6" s="89"/>
      <c r="GQ6" s="89"/>
      <c r="GR6" s="89"/>
      <c r="GS6" s="89"/>
      <c r="GT6" s="89"/>
      <c r="GU6" s="89"/>
      <c r="GV6" s="89"/>
      <c r="GW6" s="89"/>
      <c r="GX6" s="89"/>
      <c r="GY6" s="89"/>
      <c r="GZ6" s="89"/>
      <c r="HA6" s="89"/>
      <c r="HB6" s="89"/>
      <c r="HC6" s="89"/>
      <c r="HD6" s="89"/>
      <c r="HE6" s="89"/>
      <c r="HF6" s="89"/>
      <c r="HG6" s="89"/>
      <c r="HH6" s="89"/>
      <c r="HI6" s="89"/>
      <c r="HJ6" s="89"/>
      <c r="HK6" s="89"/>
      <c r="HL6" s="89"/>
      <c r="HM6" s="89"/>
      <c r="HN6" s="89"/>
      <c r="HO6" s="89"/>
      <c r="HP6" s="89"/>
      <c r="HQ6" s="89"/>
      <c r="HR6" s="89"/>
      <c r="HS6" s="89"/>
      <c r="HT6" s="89"/>
      <c r="HU6" s="89"/>
      <c r="HV6" s="89"/>
      <c r="HW6" s="89"/>
      <c r="HX6" s="89"/>
      <c r="HY6" s="89"/>
      <c r="HZ6" s="89"/>
      <c r="IA6" s="89"/>
      <c r="IB6" s="89"/>
      <c r="IC6" s="89"/>
      <c r="ID6" s="89"/>
      <c r="IE6" s="89"/>
      <c r="IF6" s="89"/>
      <c r="IG6" s="89"/>
      <c r="IH6" s="89"/>
      <c r="II6" s="89"/>
      <c r="IJ6" s="89"/>
      <c r="IK6" s="89"/>
      <c r="IL6" s="89"/>
      <c r="IM6" s="89"/>
      <c r="IN6" s="89"/>
      <c r="IO6" s="89"/>
      <c r="IP6" s="89"/>
      <c r="IQ6" s="89"/>
      <c r="IR6" s="89"/>
      <c r="IS6" s="89"/>
      <c r="IT6" s="89"/>
      <c r="IU6" s="89"/>
      <c r="IV6" s="89"/>
      <c r="IW6" s="409"/>
      <c r="IX6" s="409"/>
      <c r="IY6" s="409"/>
      <c r="IZ6" s="409"/>
      <c r="JA6" s="409"/>
      <c r="JB6" s="89"/>
      <c r="JC6" s="89"/>
      <c r="JD6" s="89"/>
      <c r="JE6" s="89"/>
      <c r="JF6" s="89"/>
      <c r="JG6" s="89"/>
      <c r="JH6" s="89"/>
    </row>
    <row r="7" spans="2:268" ht="114.75" customHeight="1" x14ac:dyDescent="0.35">
      <c r="B7" s="91"/>
      <c r="C7" s="91"/>
      <c r="D7" s="91"/>
      <c r="E7" s="91"/>
      <c r="F7" s="91"/>
      <c r="G7" s="91"/>
      <c r="H7" s="91"/>
      <c r="I7" s="91"/>
      <c r="J7" s="91"/>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c r="GK7" s="89"/>
      <c r="GL7" s="89"/>
      <c r="GM7" s="89"/>
      <c r="GN7" s="89"/>
      <c r="GO7" s="89"/>
      <c r="GP7" s="89"/>
      <c r="GQ7" s="89"/>
      <c r="GR7" s="89"/>
      <c r="GS7" s="89"/>
      <c r="GT7" s="89"/>
      <c r="GU7" s="89"/>
      <c r="GV7" s="89"/>
      <c r="GW7" s="89"/>
      <c r="GX7" s="89"/>
      <c r="GY7" s="89"/>
      <c r="GZ7" s="89"/>
      <c r="HA7" s="89"/>
      <c r="HB7" s="89"/>
      <c r="HC7" s="89"/>
      <c r="HD7" s="89"/>
      <c r="HE7" s="89"/>
      <c r="HF7" s="89"/>
      <c r="HG7" s="89"/>
      <c r="HH7" s="89"/>
      <c r="HI7" s="89"/>
      <c r="HJ7" s="89"/>
      <c r="HK7" s="89"/>
      <c r="HL7" s="89"/>
      <c r="HM7" s="89"/>
      <c r="HN7" s="89"/>
      <c r="HO7" s="89"/>
      <c r="HP7" s="89"/>
      <c r="HQ7" s="89"/>
      <c r="HR7" s="89"/>
      <c r="HS7" s="89"/>
      <c r="HT7" s="89"/>
      <c r="HU7" s="89"/>
      <c r="HV7" s="89"/>
      <c r="HW7" s="89"/>
      <c r="HX7" s="89"/>
      <c r="HY7" s="89"/>
      <c r="HZ7" s="89"/>
      <c r="IA7" s="89"/>
      <c r="IB7" s="89"/>
      <c r="IC7" s="89"/>
      <c r="ID7" s="89"/>
      <c r="IE7" s="89"/>
      <c r="IF7" s="89"/>
      <c r="IG7" s="89"/>
      <c r="IH7" s="89"/>
      <c r="II7" s="89"/>
      <c r="IJ7" s="89"/>
      <c r="IK7" s="89"/>
      <c r="IL7" s="89"/>
      <c r="IM7" s="89"/>
      <c r="IN7" s="89"/>
      <c r="IO7" s="89"/>
      <c r="IP7" s="89"/>
      <c r="IQ7" s="89"/>
      <c r="IR7" s="89"/>
      <c r="IS7" s="89"/>
      <c r="IT7" s="89"/>
      <c r="IU7" s="89"/>
      <c r="IV7" s="89"/>
      <c r="IW7" s="100"/>
      <c r="IX7" s="99"/>
      <c r="IY7" s="99"/>
      <c r="IZ7" s="99"/>
      <c r="JA7" s="99"/>
      <c r="JB7" s="89"/>
      <c r="JC7" s="89"/>
      <c r="JD7" s="89"/>
      <c r="JE7" s="89"/>
      <c r="JF7" s="89"/>
      <c r="JG7" s="89"/>
      <c r="JH7" s="89"/>
    </row>
    <row r="8" spans="2:268" ht="17.399999999999999" x14ac:dyDescent="0.35">
      <c r="B8" s="91"/>
      <c r="C8" s="91"/>
      <c r="D8" s="91"/>
      <c r="E8" s="91"/>
      <c r="F8" s="91"/>
      <c r="G8" s="91"/>
      <c r="H8" s="91"/>
      <c r="I8" s="91"/>
      <c r="J8" s="91"/>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c r="GQ8" s="89"/>
      <c r="GR8" s="89"/>
      <c r="GS8" s="89"/>
      <c r="GT8" s="89"/>
      <c r="GU8" s="89"/>
      <c r="GV8" s="89"/>
      <c r="GW8" s="89"/>
      <c r="GX8" s="89"/>
      <c r="GY8" s="89"/>
      <c r="GZ8" s="89"/>
      <c r="HA8" s="89"/>
      <c r="HB8" s="89"/>
      <c r="HC8" s="89"/>
      <c r="HD8" s="89"/>
      <c r="HE8" s="89"/>
      <c r="HF8" s="89"/>
      <c r="HG8" s="89"/>
      <c r="HH8" s="89"/>
      <c r="HI8" s="89"/>
      <c r="HJ8" s="89"/>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c r="IM8" s="89"/>
      <c r="IN8" s="89"/>
      <c r="IO8" s="89"/>
      <c r="IP8" s="89"/>
      <c r="IQ8" s="89"/>
      <c r="IR8" s="89"/>
      <c r="IS8" s="89"/>
      <c r="IT8" s="89"/>
      <c r="IU8" s="89"/>
      <c r="IV8" s="89"/>
      <c r="IW8" s="99"/>
      <c r="IX8" s="99"/>
      <c r="IY8" s="99"/>
      <c r="IZ8" s="99"/>
      <c r="JA8" s="99"/>
      <c r="JB8" s="89"/>
      <c r="JC8" s="89"/>
      <c r="JD8" s="89"/>
      <c r="JE8" s="89"/>
      <c r="JF8" s="89"/>
      <c r="JG8" s="89"/>
      <c r="JH8" s="89"/>
    </row>
    <row r="9" spans="2:268" ht="17.399999999999999" x14ac:dyDescent="0.35">
      <c r="B9" s="91"/>
      <c r="C9" s="91"/>
      <c r="D9" s="91"/>
      <c r="E9" s="91"/>
      <c r="F9" s="91"/>
      <c r="G9" s="91"/>
      <c r="H9" s="91"/>
      <c r="I9" s="91"/>
      <c r="J9" s="91"/>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c r="GN9" s="89"/>
      <c r="GO9" s="89"/>
      <c r="GP9" s="89"/>
      <c r="GQ9" s="89"/>
      <c r="GR9" s="89"/>
      <c r="GS9" s="89"/>
      <c r="GT9" s="89"/>
      <c r="GU9" s="89"/>
      <c r="GV9" s="89"/>
      <c r="GW9" s="89"/>
      <c r="GX9" s="89"/>
      <c r="GY9" s="89"/>
      <c r="GZ9" s="89"/>
      <c r="HA9" s="89"/>
      <c r="HB9" s="89"/>
      <c r="HC9" s="89"/>
      <c r="HD9" s="89"/>
      <c r="HE9" s="89"/>
      <c r="HF9" s="89"/>
      <c r="HG9" s="89"/>
      <c r="HH9" s="89"/>
      <c r="HI9" s="89"/>
      <c r="HJ9" s="89"/>
      <c r="HK9" s="89"/>
      <c r="HL9" s="89"/>
      <c r="HM9" s="89"/>
      <c r="HN9" s="89"/>
      <c r="HO9" s="89"/>
      <c r="HP9" s="89"/>
      <c r="HQ9" s="89"/>
      <c r="HR9" s="89"/>
      <c r="HS9" s="89"/>
      <c r="HT9" s="89"/>
      <c r="HU9" s="89"/>
      <c r="HV9" s="89"/>
      <c r="HW9" s="89"/>
      <c r="HX9" s="89"/>
      <c r="HY9" s="89"/>
      <c r="HZ9" s="89"/>
      <c r="IA9" s="89"/>
      <c r="IB9" s="89"/>
      <c r="IC9" s="89"/>
      <c r="ID9" s="89"/>
      <c r="IE9" s="89"/>
      <c r="IF9" s="89"/>
      <c r="IG9" s="89"/>
      <c r="IH9" s="89"/>
      <c r="II9" s="89"/>
      <c r="IJ9" s="89"/>
      <c r="IK9" s="89"/>
      <c r="IL9" s="89"/>
      <c r="IM9" s="89"/>
      <c r="IN9" s="89"/>
      <c r="IO9" s="89"/>
      <c r="IP9" s="89"/>
      <c r="IQ9" s="89"/>
      <c r="IR9" s="89"/>
      <c r="IS9" s="89"/>
      <c r="IT9" s="89"/>
      <c r="IU9" s="89"/>
      <c r="IV9" s="89"/>
      <c r="IW9" s="99"/>
      <c r="IX9" s="99"/>
      <c r="IY9" s="99"/>
      <c r="IZ9" s="99"/>
      <c r="JA9" s="99"/>
      <c r="JB9" s="89"/>
      <c r="JC9" s="89"/>
      <c r="JD9" s="89"/>
      <c r="JE9" s="89"/>
      <c r="JF9" s="89"/>
      <c r="JG9" s="89"/>
      <c r="JH9" s="89"/>
    </row>
    <row r="10" spans="2:268" ht="17.399999999999999" x14ac:dyDescent="0.35">
      <c r="B10" s="91"/>
      <c r="C10" s="91"/>
      <c r="D10" s="91"/>
      <c r="E10" s="91"/>
      <c r="F10" s="91"/>
      <c r="G10" s="91"/>
      <c r="H10" s="91"/>
      <c r="I10" s="91"/>
      <c r="J10" s="91"/>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c r="GS10" s="89"/>
      <c r="GT10" s="89"/>
      <c r="GU10" s="89"/>
      <c r="GV10" s="89"/>
      <c r="GW10" s="89"/>
      <c r="GX10" s="89"/>
      <c r="GY10" s="89"/>
      <c r="GZ10" s="89"/>
      <c r="HA10" s="89"/>
      <c r="HB10" s="89"/>
      <c r="HC10" s="89"/>
      <c r="HD10" s="89"/>
      <c r="HE10" s="89"/>
      <c r="HF10" s="89"/>
      <c r="HG10" s="89"/>
      <c r="HH10" s="89"/>
      <c r="HI10" s="89"/>
      <c r="HJ10" s="89"/>
      <c r="HK10" s="89"/>
      <c r="HL10" s="89"/>
      <c r="HM10" s="89"/>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row>
    <row r="11" spans="2:268" ht="17.399999999999999" x14ac:dyDescent="0.35">
      <c r="B11" s="91"/>
      <c r="C11" s="91"/>
      <c r="D11" s="91"/>
      <c r="E11" s="91"/>
      <c r="F11" s="91"/>
      <c r="G11" s="91"/>
      <c r="H11" s="91"/>
      <c r="I11" s="91"/>
      <c r="J11" s="91"/>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c r="GL11" s="89"/>
      <c r="GM11" s="89"/>
      <c r="GN11" s="89"/>
      <c r="GO11" s="89"/>
      <c r="GP11" s="89"/>
      <c r="GQ11" s="89"/>
      <c r="GR11" s="89"/>
      <c r="GS11" s="89"/>
      <c r="GT11" s="89"/>
      <c r="GU11" s="89"/>
      <c r="GV11" s="89"/>
      <c r="GW11" s="89"/>
      <c r="GX11" s="89"/>
      <c r="GY11" s="89"/>
      <c r="GZ11" s="89"/>
      <c r="HA11" s="89"/>
      <c r="HB11" s="89"/>
      <c r="HC11" s="89"/>
      <c r="HD11" s="89"/>
      <c r="HE11" s="89"/>
      <c r="HF11" s="89"/>
      <c r="HG11" s="89"/>
      <c r="HH11" s="89"/>
      <c r="HI11" s="89"/>
      <c r="HJ11" s="89"/>
      <c r="HK11" s="89"/>
      <c r="HL11" s="89"/>
      <c r="HM11" s="89"/>
      <c r="HN11" s="89"/>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c r="IP11" s="89"/>
      <c r="IQ11" s="89"/>
      <c r="IR11" s="89"/>
      <c r="IS11" s="89"/>
      <c r="IT11" s="89"/>
      <c r="IU11" s="89"/>
      <c r="IV11" s="89"/>
      <c r="IW11" s="89"/>
      <c r="IX11" s="89"/>
      <c r="IY11" s="89"/>
      <c r="IZ11" s="89"/>
      <c r="JA11" s="89"/>
      <c r="JB11" s="89"/>
      <c r="JC11" s="89"/>
      <c r="JD11" s="89"/>
      <c r="JE11" s="89"/>
      <c r="JF11" s="89"/>
      <c r="JG11" s="89"/>
      <c r="JH11" s="89"/>
    </row>
    <row r="12" spans="2:268" ht="27.75" customHeight="1" x14ac:dyDescent="0.45">
      <c r="B12" s="91"/>
      <c r="C12" s="415" t="s">
        <v>191</v>
      </c>
      <c r="D12" s="415"/>
      <c r="E12" s="415"/>
      <c r="F12" s="415"/>
      <c r="G12" s="415"/>
      <c r="H12" s="415"/>
      <c r="I12" s="415"/>
      <c r="J12" s="91"/>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c r="GQ12" s="89"/>
      <c r="GR12" s="89"/>
      <c r="GS12" s="89"/>
      <c r="GT12" s="89"/>
      <c r="GU12" s="89"/>
      <c r="GV12" s="89"/>
      <c r="GW12" s="89"/>
      <c r="GX12" s="89"/>
      <c r="GY12" s="89"/>
      <c r="GZ12" s="89"/>
      <c r="HA12" s="89"/>
      <c r="HB12" s="89"/>
      <c r="HC12" s="89"/>
      <c r="HD12" s="89"/>
      <c r="HE12" s="89"/>
      <c r="HF12" s="89"/>
      <c r="HG12" s="89"/>
      <c r="HH12" s="89"/>
      <c r="HI12" s="89"/>
      <c r="HJ12" s="89"/>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c r="IQ12" s="89"/>
      <c r="IR12" s="89"/>
      <c r="IS12" s="89"/>
      <c r="IT12" s="89"/>
      <c r="IU12" s="89"/>
      <c r="IV12" s="89"/>
      <c r="IW12" s="89"/>
      <c r="IX12" s="89"/>
      <c r="IY12" s="89"/>
      <c r="IZ12" s="89"/>
      <c r="JA12" s="89"/>
      <c r="JB12" s="89"/>
      <c r="JC12" s="89"/>
      <c r="JD12" s="89"/>
      <c r="JE12" s="89"/>
      <c r="JF12" s="89"/>
      <c r="JG12" s="89"/>
      <c r="JH12" s="89"/>
    </row>
    <row r="13" spans="2:268" ht="27.75" customHeight="1" x14ac:dyDescent="0.45">
      <c r="B13" s="91"/>
      <c r="C13" s="415" t="s">
        <v>192</v>
      </c>
      <c r="D13" s="415"/>
      <c r="E13" s="415"/>
      <c r="F13" s="415"/>
      <c r="G13" s="415"/>
      <c r="H13" s="415"/>
      <c r="I13" s="415"/>
      <c r="J13" s="91"/>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c r="GR13" s="89"/>
      <c r="GS13" s="89"/>
      <c r="GT13" s="89"/>
      <c r="GU13" s="89"/>
      <c r="GV13" s="89"/>
      <c r="GW13" s="89"/>
      <c r="GX13" s="89"/>
      <c r="GY13" s="89"/>
      <c r="GZ13" s="89"/>
      <c r="HA13" s="89"/>
      <c r="HB13" s="89"/>
      <c r="HC13" s="89"/>
      <c r="HD13" s="89"/>
      <c r="HE13" s="89"/>
      <c r="HF13" s="89"/>
      <c r="HG13" s="89"/>
      <c r="HH13" s="89"/>
      <c r="HI13" s="89"/>
      <c r="HJ13" s="89"/>
      <c r="HK13" s="89"/>
      <c r="HL13" s="89"/>
      <c r="HM13" s="89"/>
      <c r="HN13" s="89"/>
      <c r="HO13" s="89"/>
      <c r="HP13" s="89"/>
      <c r="HQ13" s="89"/>
      <c r="HR13" s="89"/>
      <c r="HS13" s="89"/>
      <c r="HT13" s="89"/>
      <c r="HU13" s="89"/>
      <c r="HV13" s="89"/>
      <c r="HW13" s="89"/>
      <c r="HX13" s="89"/>
      <c r="HY13" s="89"/>
      <c r="HZ13" s="89"/>
      <c r="IA13" s="89"/>
      <c r="IB13" s="89"/>
      <c r="IC13" s="89"/>
      <c r="ID13" s="89"/>
      <c r="IE13" s="89"/>
      <c r="IF13" s="89"/>
      <c r="IG13" s="89"/>
      <c r="IH13" s="89"/>
      <c r="II13" s="89"/>
      <c r="IJ13" s="89"/>
      <c r="IK13" s="89"/>
      <c r="IL13" s="89"/>
      <c r="IM13" s="89"/>
      <c r="IN13" s="89"/>
      <c r="IO13" s="89"/>
      <c r="IP13" s="89"/>
      <c r="IQ13" s="89"/>
      <c r="IR13" s="89"/>
      <c r="IS13" s="89"/>
      <c r="IT13" s="89"/>
      <c r="IU13" s="89"/>
      <c r="IV13" s="89"/>
      <c r="IW13" s="89"/>
      <c r="IX13" s="89"/>
      <c r="IY13" s="89"/>
      <c r="IZ13" s="89"/>
      <c r="JA13" s="89"/>
      <c r="JB13" s="89"/>
      <c r="JC13" s="89"/>
      <c r="JD13" s="89"/>
      <c r="JE13" s="89"/>
      <c r="JF13" s="89"/>
      <c r="JG13" s="89"/>
      <c r="JH13" s="89"/>
    </row>
    <row r="14" spans="2:268" ht="27.75" customHeight="1" x14ac:dyDescent="0.45">
      <c r="B14" s="91"/>
      <c r="C14" s="415" t="s">
        <v>193</v>
      </c>
      <c r="D14" s="415"/>
      <c r="E14" s="415"/>
      <c r="F14" s="415"/>
      <c r="G14" s="415"/>
      <c r="H14" s="415"/>
      <c r="I14" s="415"/>
      <c r="J14" s="91"/>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row>
    <row r="15" spans="2:268" ht="27.75" customHeight="1" x14ac:dyDescent="0.45">
      <c r="B15" s="91"/>
      <c r="C15" s="415" t="s">
        <v>194</v>
      </c>
      <c r="D15" s="415"/>
      <c r="E15" s="415"/>
      <c r="F15" s="415"/>
      <c r="G15" s="415"/>
      <c r="H15" s="415"/>
      <c r="I15" s="415"/>
      <c r="J15" s="91"/>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row>
    <row r="16" spans="2:268" ht="14.25" customHeight="1" x14ac:dyDescent="0.35">
      <c r="B16" s="91"/>
      <c r="C16" s="91"/>
      <c r="I16" s="91"/>
      <c r="J16" s="91"/>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c r="GU16" s="89"/>
      <c r="GV16" s="89"/>
      <c r="GW16" s="89"/>
      <c r="GX16" s="89"/>
      <c r="GY16" s="89"/>
      <c r="GZ16" s="89"/>
      <c r="HA16" s="89"/>
      <c r="HB16" s="89"/>
      <c r="HC16" s="89"/>
      <c r="HD16" s="89"/>
      <c r="HE16" s="89"/>
      <c r="HF16" s="89"/>
      <c r="HG16" s="89"/>
      <c r="HH16" s="89"/>
      <c r="HI16" s="89"/>
      <c r="HJ16" s="89"/>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row>
    <row r="17" spans="2:268" ht="14.25" customHeight="1" x14ac:dyDescent="0.45">
      <c r="B17" s="91"/>
      <c r="C17" s="91"/>
      <c r="D17" s="93"/>
      <c r="E17" s="93"/>
      <c r="F17" s="93"/>
      <c r="G17" s="93"/>
      <c r="H17" s="93"/>
      <c r="I17" s="91"/>
      <c r="J17" s="91"/>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c r="FP17" s="89"/>
      <c r="FQ17" s="89"/>
      <c r="FR17" s="89"/>
      <c r="FS17" s="89"/>
      <c r="FT17" s="89"/>
      <c r="FU17" s="89"/>
      <c r="FV17" s="89"/>
      <c r="FW17" s="89"/>
      <c r="FX17" s="89"/>
      <c r="FY17" s="89"/>
      <c r="FZ17" s="89"/>
      <c r="GA17" s="89"/>
      <c r="GB17" s="89"/>
      <c r="GC17" s="89"/>
      <c r="GD17" s="89"/>
      <c r="GE17" s="89"/>
      <c r="GF17" s="89"/>
      <c r="GG17" s="89"/>
      <c r="GH17" s="89"/>
      <c r="GI17" s="89"/>
      <c r="GJ17" s="89"/>
      <c r="GK17" s="89"/>
      <c r="GL17" s="89"/>
      <c r="GM17" s="89"/>
      <c r="GN17" s="89"/>
      <c r="GO17" s="89"/>
      <c r="GP17" s="89"/>
      <c r="GQ17" s="89"/>
      <c r="GR17" s="89"/>
      <c r="GS17" s="89"/>
      <c r="GT17" s="89"/>
      <c r="GU17" s="89"/>
      <c r="GV17" s="89"/>
      <c r="GW17" s="89"/>
      <c r="GX17" s="89"/>
      <c r="GY17" s="89"/>
      <c r="GZ17" s="89"/>
      <c r="HA17" s="89"/>
      <c r="HB17" s="89"/>
      <c r="HC17" s="89"/>
      <c r="HD17" s="89"/>
      <c r="HE17" s="89"/>
      <c r="HF17" s="89"/>
      <c r="HG17" s="89"/>
      <c r="HH17" s="89"/>
      <c r="HI17" s="89"/>
      <c r="HJ17" s="89"/>
      <c r="HK17" s="89"/>
      <c r="HL17" s="89"/>
      <c r="HM17" s="89"/>
      <c r="HN17" s="89"/>
      <c r="HO17" s="89"/>
      <c r="HP17" s="89"/>
      <c r="HQ17" s="89"/>
      <c r="HR17" s="89"/>
      <c r="HS17" s="89"/>
      <c r="HT17" s="89"/>
      <c r="HU17" s="89"/>
      <c r="HV17" s="89"/>
      <c r="HW17" s="89"/>
      <c r="HX17" s="89"/>
      <c r="HY17" s="89"/>
      <c r="HZ17" s="89"/>
      <c r="IA17" s="89"/>
      <c r="IB17" s="89"/>
      <c r="IC17" s="89"/>
      <c r="ID17" s="89"/>
      <c r="IE17" s="89"/>
      <c r="IF17" s="89"/>
      <c r="IG17" s="89"/>
      <c r="IH17" s="89"/>
      <c r="II17" s="89"/>
      <c r="IJ17" s="89"/>
      <c r="IK17" s="89"/>
      <c r="IL17" s="89"/>
      <c r="IM17" s="89"/>
      <c r="IN17" s="89"/>
      <c r="IO17" s="89"/>
      <c r="IP17" s="89"/>
      <c r="IQ17" s="89"/>
      <c r="IR17" s="89"/>
      <c r="IS17" s="89"/>
      <c r="IT17" s="89"/>
      <c r="IU17" s="89"/>
      <c r="IV17" s="89"/>
      <c r="IW17" s="89"/>
      <c r="IX17" s="89"/>
      <c r="IY17" s="89"/>
      <c r="IZ17" s="89"/>
      <c r="JA17" s="89"/>
      <c r="JB17" s="89"/>
      <c r="JC17" s="89"/>
      <c r="JD17" s="89"/>
      <c r="JE17" s="89"/>
      <c r="JF17" s="89"/>
      <c r="JG17" s="89"/>
      <c r="JH17" s="89"/>
    </row>
    <row r="18" spans="2:268" ht="25.2" x14ac:dyDescent="0.45">
      <c r="B18" s="91"/>
      <c r="C18" s="91"/>
      <c r="D18" s="93"/>
      <c r="E18" s="93"/>
      <c r="F18" s="93"/>
      <c r="G18" s="93"/>
      <c r="H18" s="93"/>
      <c r="I18" s="91"/>
      <c r="J18" s="91"/>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c r="ER18" s="89"/>
      <c r="ES18" s="89"/>
      <c r="ET18" s="89"/>
      <c r="EU18" s="89"/>
      <c r="EV18" s="89"/>
      <c r="EW18" s="89"/>
      <c r="EX18" s="89"/>
      <c r="EY18" s="89"/>
      <c r="EZ18" s="89"/>
      <c r="FA18" s="89"/>
      <c r="FB18" s="89"/>
      <c r="FC18" s="89"/>
      <c r="FD18" s="89"/>
      <c r="FE18" s="89"/>
      <c r="FF18" s="89"/>
      <c r="FG18" s="89"/>
      <c r="FH18" s="89"/>
      <c r="FI18" s="89"/>
      <c r="FJ18" s="89"/>
      <c r="FK18" s="89"/>
      <c r="FL18" s="89"/>
      <c r="FM18" s="89"/>
      <c r="FN18" s="89"/>
      <c r="FO18" s="89"/>
      <c r="FP18" s="89"/>
      <c r="FQ18" s="89"/>
      <c r="FR18" s="89"/>
      <c r="FS18" s="89"/>
      <c r="FT18" s="89"/>
      <c r="FU18" s="89"/>
      <c r="FV18" s="89"/>
      <c r="FW18" s="89"/>
      <c r="FX18" s="89"/>
      <c r="FY18" s="89"/>
      <c r="FZ18" s="89"/>
      <c r="GA18" s="89"/>
      <c r="GB18" s="89"/>
      <c r="GC18" s="89"/>
      <c r="GD18" s="89"/>
      <c r="GE18" s="89"/>
      <c r="GF18" s="89"/>
      <c r="GG18" s="89"/>
      <c r="GH18" s="89"/>
      <c r="GI18" s="89"/>
      <c r="GJ18" s="89"/>
      <c r="GK18" s="89"/>
      <c r="GL18" s="89"/>
      <c r="GM18" s="89"/>
      <c r="GN18" s="89"/>
      <c r="GO18" s="89"/>
      <c r="GP18" s="89"/>
      <c r="GQ18" s="89"/>
      <c r="GR18" s="89"/>
      <c r="GS18" s="89"/>
      <c r="GT18" s="89"/>
      <c r="GU18" s="89"/>
      <c r="GV18" s="89"/>
      <c r="GW18" s="89"/>
      <c r="GX18" s="89"/>
      <c r="GY18" s="89"/>
      <c r="GZ18" s="89"/>
      <c r="HA18" s="89"/>
      <c r="HB18" s="89"/>
      <c r="HC18" s="89"/>
      <c r="HD18" s="89"/>
      <c r="HE18" s="89"/>
      <c r="HF18" s="89"/>
      <c r="HG18" s="89"/>
      <c r="HH18" s="89"/>
      <c r="HI18" s="89"/>
      <c r="HJ18" s="89"/>
      <c r="HK18" s="89"/>
      <c r="HL18" s="89"/>
      <c r="HM18" s="89"/>
      <c r="HN18" s="89"/>
      <c r="HO18" s="89"/>
      <c r="HP18" s="89"/>
      <c r="HQ18" s="89"/>
      <c r="HR18" s="89"/>
      <c r="HS18" s="89"/>
      <c r="HT18" s="89"/>
      <c r="HU18" s="89"/>
      <c r="HV18" s="89"/>
      <c r="HW18" s="89"/>
      <c r="HX18" s="89"/>
      <c r="HY18" s="89"/>
      <c r="HZ18" s="89"/>
      <c r="IA18" s="89"/>
      <c r="IB18" s="89"/>
      <c r="IC18" s="89"/>
      <c r="ID18" s="89"/>
      <c r="IE18" s="89"/>
      <c r="IF18" s="89"/>
      <c r="IG18" s="89"/>
      <c r="IH18" s="89"/>
      <c r="II18" s="89"/>
      <c r="IJ18" s="89"/>
      <c r="IK18" s="89"/>
      <c r="IL18" s="89"/>
      <c r="IM18" s="89"/>
      <c r="IN18" s="89"/>
      <c r="IO18" s="89"/>
      <c r="IP18" s="89"/>
      <c r="IQ18" s="89"/>
      <c r="IR18" s="89"/>
      <c r="IS18" s="89"/>
      <c r="IT18" s="89"/>
      <c r="IU18" s="89"/>
      <c r="IV18" s="89"/>
      <c r="IW18" s="89"/>
      <c r="IX18" s="89"/>
      <c r="IY18" s="89"/>
      <c r="IZ18" s="89"/>
      <c r="JA18" s="89"/>
      <c r="JB18" s="89"/>
      <c r="JC18" s="89"/>
      <c r="JD18" s="89"/>
      <c r="JE18" s="89"/>
      <c r="JF18" s="89"/>
      <c r="JG18" s="89"/>
      <c r="JH18" s="89"/>
    </row>
    <row r="19" spans="2:268" ht="14.25" customHeight="1" x14ac:dyDescent="0.35">
      <c r="B19" s="91"/>
      <c r="C19" s="91"/>
      <c r="D19" s="91"/>
      <c r="E19" s="91"/>
      <c r="F19" s="91"/>
      <c r="G19" s="91"/>
      <c r="H19" s="91"/>
      <c r="I19" s="91"/>
      <c r="J19" s="91"/>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c r="IX19" s="89"/>
      <c r="IY19" s="89"/>
      <c r="IZ19" s="89"/>
      <c r="JA19" s="89"/>
      <c r="JB19" s="89"/>
      <c r="JC19" s="89"/>
      <c r="JD19" s="89"/>
      <c r="JE19" s="89"/>
      <c r="JF19" s="89"/>
      <c r="JG19" s="89"/>
      <c r="JH19" s="89"/>
    </row>
    <row r="20" spans="2:268" ht="17.399999999999999" x14ac:dyDescent="0.35">
      <c r="B20" s="91"/>
      <c r="C20" s="91"/>
      <c r="D20" s="91"/>
      <c r="E20" s="91"/>
      <c r="F20" s="91"/>
      <c r="G20" s="91"/>
      <c r="H20" s="91"/>
      <c r="I20" s="91"/>
      <c r="J20" s="91"/>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row>
    <row r="21" spans="2:268" ht="17.399999999999999" x14ac:dyDescent="0.35">
      <c r="B21" s="91"/>
      <c r="C21" s="91"/>
      <c r="D21" s="91"/>
      <c r="E21" s="91"/>
      <c r="F21" s="91"/>
      <c r="G21" s="91"/>
      <c r="H21" s="91"/>
      <c r="I21" s="91"/>
      <c r="J21" s="91"/>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c r="CU21" s="89"/>
      <c r="CV21" s="89"/>
      <c r="CW21" s="89"/>
      <c r="CX21" s="89"/>
      <c r="CY21" s="89"/>
      <c r="CZ21" s="89"/>
      <c r="DA21" s="89"/>
      <c r="DB21" s="89"/>
      <c r="DC21" s="89"/>
      <c r="DD21" s="89"/>
      <c r="DE21" s="89"/>
      <c r="DF21" s="89"/>
      <c r="DG21" s="89"/>
      <c r="DH21" s="89"/>
      <c r="DI21" s="89"/>
      <c r="DJ21" s="89"/>
      <c r="DK21" s="89"/>
      <c r="DL21" s="89"/>
      <c r="DM21" s="89"/>
      <c r="DN21" s="89"/>
      <c r="DO21" s="89"/>
      <c r="DP21" s="89"/>
      <c r="DQ21" s="89"/>
      <c r="DR21" s="89"/>
      <c r="DS21" s="89"/>
      <c r="DT21" s="89"/>
      <c r="DU21" s="89"/>
      <c r="DV21" s="89"/>
      <c r="DW21" s="89"/>
      <c r="DX21" s="89"/>
      <c r="DY21" s="89"/>
      <c r="DZ21" s="89"/>
      <c r="EA21" s="89"/>
      <c r="EB21" s="89"/>
      <c r="EC21" s="89"/>
      <c r="ED21" s="89"/>
      <c r="EE21" s="89"/>
      <c r="EF21" s="89"/>
      <c r="EG21" s="89"/>
      <c r="EH21" s="89"/>
      <c r="EI21" s="89"/>
      <c r="EJ21" s="89"/>
      <c r="EK21" s="89"/>
      <c r="EL21" s="89"/>
      <c r="EM21" s="89"/>
      <c r="EN21" s="89"/>
      <c r="EO21" s="89"/>
      <c r="EP21" s="89"/>
      <c r="EQ21" s="89"/>
      <c r="ER21" s="89"/>
      <c r="ES21" s="89"/>
      <c r="ET21" s="89"/>
      <c r="EU21" s="89"/>
      <c r="EV21" s="89"/>
      <c r="EW21" s="89"/>
      <c r="EX21" s="89"/>
      <c r="EY21" s="89"/>
      <c r="EZ21" s="89"/>
      <c r="FA21" s="89"/>
      <c r="FB21" s="89"/>
      <c r="FC21" s="89"/>
      <c r="FD21" s="89"/>
      <c r="FE21" s="89"/>
      <c r="FF21" s="89"/>
      <c r="FG21" s="89"/>
      <c r="FH21" s="89"/>
      <c r="FI21" s="89"/>
      <c r="FJ21" s="89"/>
      <c r="FK21" s="89"/>
      <c r="FL21" s="89"/>
      <c r="FM21" s="89"/>
      <c r="FN21" s="89"/>
      <c r="FO21" s="89"/>
      <c r="FP21" s="89"/>
      <c r="FQ21" s="89"/>
      <c r="FR21" s="89"/>
      <c r="FS21" s="89"/>
      <c r="FT21" s="89"/>
      <c r="FU21" s="89"/>
      <c r="FV21" s="89"/>
      <c r="FW21" s="89"/>
      <c r="FX21" s="89"/>
      <c r="FY21" s="89"/>
      <c r="FZ21" s="89"/>
      <c r="GA21" s="89"/>
      <c r="GB21" s="89"/>
      <c r="GC21" s="89"/>
      <c r="GD21" s="89"/>
      <c r="GE21" s="89"/>
      <c r="GF21" s="89"/>
      <c r="GG21" s="89"/>
      <c r="GH21" s="89"/>
      <c r="GI21" s="89"/>
      <c r="GJ21" s="89"/>
      <c r="GK21" s="89"/>
      <c r="GL21" s="89"/>
      <c r="GM21" s="89"/>
      <c r="GN21" s="89"/>
      <c r="GO21" s="89"/>
      <c r="GP21" s="89"/>
      <c r="GQ21" s="89"/>
      <c r="GR21" s="89"/>
      <c r="GS21" s="89"/>
      <c r="GT21" s="89"/>
      <c r="GU21" s="89"/>
      <c r="GV21" s="89"/>
      <c r="GW21" s="89"/>
      <c r="GX21" s="89"/>
      <c r="GY21" s="89"/>
      <c r="GZ21" s="89"/>
      <c r="HA21" s="89"/>
      <c r="HB21" s="89"/>
      <c r="HC21" s="89"/>
      <c r="HD21" s="89"/>
      <c r="HE21" s="89"/>
      <c r="HF21" s="89"/>
      <c r="HG21" s="89"/>
      <c r="HH21" s="89"/>
      <c r="HI21" s="89"/>
      <c r="HJ21" s="89"/>
      <c r="HK21" s="89"/>
      <c r="HL21" s="89"/>
      <c r="HM21" s="89"/>
      <c r="HN21" s="89"/>
      <c r="HO21" s="89"/>
      <c r="HP21" s="89"/>
      <c r="HQ21" s="89"/>
      <c r="HR21" s="89"/>
      <c r="HS21" s="89"/>
      <c r="HT21" s="89"/>
      <c r="HU21" s="89"/>
      <c r="HV21" s="89"/>
      <c r="HW21" s="89"/>
      <c r="HX21" s="89"/>
      <c r="HY21" s="89"/>
      <c r="HZ21" s="89"/>
      <c r="IA21" s="89"/>
      <c r="IB21" s="89"/>
      <c r="IC21" s="89"/>
      <c r="ID21" s="89"/>
      <c r="IE21" s="89"/>
      <c r="IF21" s="89"/>
      <c r="IG21" s="89"/>
      <c r="IH21" s="89"/>
      <c r="II21" s="89"/>
      <c r="IJ21" s="89"/>
      <c r="IK21" s="89"/>
      <c r="IL21" s="89"/>
      <c r="IM21" s="89"/>
      <c r="IN21" s="89"/>
      <c r="IO21" s="89"/>
      <c r="IP21" s="89"/>
      <c r="IQ21" s="89"/>
      <c r="IR21" s="89"/>
      <c r="IS21" s="89"/>
      <c r="IT21" s="89"/>
      <c r="IU21" s="89"/>
      <c r="IV21" s="89"/>
      <c r="IW21" s="89"/>
      <c r="IX21" s="89"/>
      <c r="IY21" s="89"/>
      <c r="IZ21" s="89"/>
      <c r="JA21" s="89"/>
      <c r="JB21" s="89"/>
      <c r="JC21" s="89"/>
      <c r="JD21" s="89"/>
      <c r="JE21" s="89"/>
      <c r="JF21" s="89"/>
      <c r="JG21" s="89"/>
      <c r="JH21" s="89"/>
    </row>
    <row r="22" spans="2:268" ht="18" x14ac:dyDescent="0.35">
      <c r="B22" s="91"/>
      <c r="C22" s="410" t="s">
        <v>195</v>
      </c>
      <c r="D22" s="410"/>
      <c r="E22" s="410"/>
      <c r="F22" s="410"/>
      <c r="G22" s="410"/>
      <c r="H22" s="410"/>
      <c r="I22" s="410"/>
      <c r="J22" s="91"/>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c r="CU22" s="89"/>
      <c r="CV22" s="89"/>
      <c r="CW22" s="89"/>
      <c r="CX22" s="89"/>
      <c r="CY22" s="89"/>
      <c r="CZ22" s="89"/>
      <c r="DA22" s="89"/>
      <c r="DB22" s="89"/>
      <c r="DC22" s="89"/>
      <c r="DD22" s="89"/>
      <c r="DE22" s="89"/>
      <c r="DF22" s="89"/>
      <c r="DG22" s="89"/>
      <c r="DH22" s="89"/>
      <c r="DI22" s="89"/>
      <c r="DJ22" s="89"/>
      <c r="DK22" s="89"/>
      <c r="DL22" s="89"/>
      <c r="DM22" s="89"/>
      <c r="DN22" s="89"/>
      <c r="DO22" s="89"/>
      <c r="DP22" s="89"/>
      <c r="DQ22" s="89"/>
      <c r="DR22" s="89"/>
      <c r="DS22" s="89"/>
      <c r="DT22" s="89"/>
      <c r="DU22" s="89"/>
      <c r="DV22" s="89"/>
      <c r="DW22" s="89"/>
      <c r="DX22" s="89"/>
      <c r="DY22" s="89"/>
      <c r="DZ22" s="89"/>
      <c r="EA22" s="89"/>
      <c r="EB22" s="89"/>
      <c r="EC22" s="89"/>
      <c r="ED22" s="89"/>
      <c r="EE22" s="89"/>
      <c r="EF22" s="89"/>
      <c r="EG22" s="89"/>
      <c r="EH22" s="89"/>
      <c r="EI22" s="89"/>
      <c r="EJ22" s="89"/>
      <c r="EK22" s="89"/>
      <c r="EL22" s="89"/>
      <c r="EM22" s="89"/>
      <c r="EN22" s="89"/>
      <c r="EO22" s="89"/>
      <c r="EP22" s="89"/>
      <c r="EQ22" s="89"/>
      <c r="ER22" s="89"/>
      <c r="ES22" s="89"/>
      <c r="ET22" s="89"/>
      <c r="EU22" s="89"/>
      <c r="EV22" s="89"/>
      <c r="EW22" s="89"/>
      <c r="EX22" s="89"/>
      <c r="EY22" s="89"/>
      <c r="EZ22" s="89"/>
      <c r="FA22" s="89"/>
      <c r="FB22" s="89"/>
      <c r="FC22" s="89"/>
      <c r="FD22" s="89"/>
      <c r="FE22" s="89"/>
      <c r="FF22" s="89"/>
      <c r="FG22" s="89"/>
      <c r="FH22" s="89"/>
      <c r="FI22" s="89"/>
      <c r="FJ22" s="89"/>
      <c r="FK22" s="89"/>
      <c r="FL22" s="89"/>
      <c r="FM22" s="89"/>
      <c r="FN22" s="89"/>
      <c r="FO22" s="89"/>
      <c r="FP22" s="89"/>
      <c r="FQ22" s="89"/>
      <c r="FR22" s="89"/>
      <c r="FS22" s="89"/>
      <c r="FT22" s="89"/>
      <c r="FU22" s="89"/>
      <c r="FV22" s="89"/>
      <c r="FW22" s="89"/>
      <c r="FX22" s="89"/>
      <c r="FY22" s="89"/>
      <c r="FZ22" s="89"/>
      <c r="GA22" s="89"/>
      <c r="GB22" s="89"/>
      <c r="GC22" s="89"/>
      <c r="GD22" s="89"/>
      <c r="GE22" s="89"/>
      <c r="GF22" s="89"/>
      <c r="GG22" s="89"/>
      <c r="GH22" s="89"/>
      <c r="GI22" s="89"/>
      <c r="GJ22" s="89"/>
      <c r="GK22" s="89"/>
      <c r="GL22" s="89"/>
      <c r="GM22" s="89"/>
      <c r="GN22" s="89"/>
      <c r="GO22" s="89"/>
      <c r="GP22" s="89"/>
      <c r="GQ22" s="89"/>
      <c r="GR22" s="89"/>
      <c r="GS22" s="89"/>
      <c r="GT22" s="89"/>
      <c r="GU22" s="89"/>
      <c r="GV22" s="89"/>
      <c r="GW22" s="89"/>
      <c r="GX22" s="89"/>
      <c r="GY22" s="89"/>
      <c r="GZ22" s="89"/>
      <c r="HA22" s="89"/>
      <c r="HB22" s="89"/>
      <c r="HC22" s="89"/>
      <c r="HD22" s="89"/>
      <c r="HE22" s="89"/>
      <c r="HF22" s="89"/>
      <c r="HG22" s="89"/>
      <c r="HH22" s="89"/>
      <c r="HI22" s="89"/>
      <c r="HJ22" s="89"/>
      <c r="HK22" s="89"/>
      <c r="HL22" s="89"/>
      <c r="HM22" s="89"/>
      <c r="HN22" s="89"/>
      <c r="HO22" s="89"/>
      <c r="HP22" s="89"/>
      <c r="HQ22" s="89"/>
      <c r="HR22" s="89"/>
      <c r="HS22" s="89"/>
      <c r="HT22" s="89"/>
      <c r="HU22" s="89"/>
      <c r="HV22" s="89"/>
      <c r="HW22" s="89"/>
      <c r="HX22" s="89"/>
      <c r="HY22" s="89"/>
      <c r="HZ22" s="89"/>
      <c r="IA22" s="89"/>
      <c r="IB22" s="89"/>
      <c r="IC22" s="89"/>
      <c r="ID22" s="89"/>
      <c r="IE22" s="89"/>
      <c r="IF22" s="89"/>
      <c r="IG22" s="89"/>
      <c r="IH22" s="89"/>
      <c r="II22" s="89"/>
      <c r="IJ22" s="89"/>
      <c r="IK22" s="89"/>
      <c r="IL22" s="89"/>
      <c r="IM22" s="89"/>
      <c r="IN22" s="89"/>
      <c r="IO22" s="89"/>
      <c r="IP22" s="89"/>
      <c r="IQ22" s="89"/>
      <c r="IR22" s="89"/>
      <c r="IS22" s="89"/>
      <c r="IT22" s="89"/>
      <c r="IU22" s="89"/>
      <c r="IV22" s="89"/>
      <c r="IW22" s="89"/>
      <c r="IX22" s="89"/>
      <c r="IY22" s="89"/>
      <c r="IZ22" s="89"/>
      <c r="JA22" s="89"/>
      <c r="JB22" s="89"/>
      <c r="JC22" s="89"/>
      <c r="JD22" s="89"/>
      <c r="JE22" s="89"/>
      <c r="JF22" s="89"/>
      <c r="JG22" s="89"/>
      <c r="JH22" s="89"/>
    </row>
    <row r="23" spans="2:268" ht="12" customHeight="1" thickBot="1" x14ac:dyDescent="0.4">
      <c r="B23" s="91"/>
      <c r="C23" s="91"/>
      <c r="D23" s="94"/>
      <c r="E23" s="94"/>
      <c r="F23" s="94"/>
      <c r="G23" s="94"/>
      <c r="H23" s="94"/>
      <c r="I23" s="91"/>
      <c r="J23" s="91"/>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c r="CU23" s="89"/>
      <c r="CV23" s="89"/>
      <c r="CW23" s="89"/>
      <c r="CX23" s="89"/>
      <c r="CY23" s="89"/>
      <c r="CZ23" s="89"/>
      <c r="DA23" s="89"/>
      <c r="DB23" s="89"/>
      <c r="DC23" s="89"/>
      <c r="DD23" s="89"/>
      <c r="DE23" s="89"/>
      <c r="DF23" s="89"/>
      <c r="DG23" s="89"/>
      <c r="DH23" s="89"/>
      <c r="DI23" s="89"/>
      <c r="DJ23" s="89"/>
      <c r="DK23" s="89"/>
      <c r="DL23" s="89"/>
      <c r="DM23" s="89"/>
      <c r="DN23" s="89"/>
      <c r="DO23" s="89"/>
      <c r="DP23" s="89"/>
      <c r="DQ23" s="89"/>
      <c r="DR23" s="89"/>
      <c r="DS23" s="89"/>
      <c r="DT23" s="89"/>
      <c r="DU23" s="89"/>
      <c r="DV23" s="89"/>
      <c r="DW23" s="89"/>
      <c r="DX23" s="89"/>
      <c r="DY23" s="89"/>
      <c r="DZ23" s="89"/>
      <c r="EA23" s="89"/>
      <c r="EB23" s="89"/>
      <c r="EC23" s="89"/>
      <c r="ED23" s="89"/>
      <c r="EE23" s="89"/>
      <c r="EF23" s="89"/>
      <c r="EG23" s="89"/>
      <c r="EH23" s="89"/>
      <c r="EI23" s="89"/>
      <c r="EJ23" s="89"/>
      <c r="EK23" s="89"/>
      <c r="EL23" s="89"/>
      <c r="EM23" s="89"/>
      <c r="EN23" s="89"/>
      <c r="EO23" s="89"/>
      <c r="EP23" s="89"/>
      <c r="EQ23" s="89"/>
      <c r="ER23" s="89"/>
      <c r="ES23" s="89"/>
      <c r="ET23" s="89"/>
      <c r="EU23" s="89"/>
      <c r="EV23" s="89"/>
      <c r="EW23" s="89"/>
      <c r="EX23" s="89"/>
      <c r="EY23" s="89"/>
      <c r="EZ23" s="89"/>
      <c r="FA23" s="89"/>
      <c r="FB23" s="89"/>
      <c r="FC23" s="89"/>
      <c r="FD23" s="89"/>
      <c r="FE23" s="89"/>
      <c r="FF23" s="89"/>
      <c r="FG23" s="89"/>
      <c r="FH23" s="89"/>
      <c r="FI23" s="89"/>
      <c r="FJ23" s="89"/>
      <c r="FK23" s="89"/>
      <c r="FL23" s="89"/>
      <c r="FM23" s="89"/>
      <c r="FN23" s="89"/>
      <c r="FO23" s="89"/>
      <c r="FP23" s="89"/>
      <c r="FQ23" s="89"/>
      <c r="FR23" s="89"/>
      <c r="FS23" s="89"/>
      <c r="FT23" s="89"/>
      <c r="FU23" s="89"/>
      <c r="FV23" s="89"/>
      <c r="FW23" s="89"/>
      <c r="FX23" s="89"/>
      <c r="FY23" s="89"/>
      <c r="FZ23" s="89"/>
      <c r="GA23" s="89"/>
      <c r="GB23" s="89"/>
      <c r="GC23" s="89"/>
      <c r="GD23" s="89"/>
      <c r="GE23" s="89"/>
      <c r="GF23" s="89"/>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c r="IH23" s="89"/>
      <c r="II23" s="89"/>
      <c r="IJ23" s="89"/>
      <c r="IK23" s="89"/>
      <c r="IL23" s="89"/>
      <c r="IM23" s="89"/>
      <c r="IN23" s="89"/>
      <c r="IO23" s="89"/>
      <c r="IP23" s="89"/>
      <c r="IQ23" s="89"/>
      <c r="IR23" s="89"/>
      <c r="IS23" s="89"/>
      <c r="IT23" s="89"/>
      <c r="IU23" s="89"/>
      <c r="IV23" s="89"/>
      <c r="IW23" s="89"/>
      <c r="IX23" s="89"/>
      <c r="IY23" s="89"/>
      <c r="IZ23" s="89"/>
      <c r="JA23" s="89"/>
      <c r="JB23" s="89"/>
      <c r="JC23" s="89"/>
      <c r="JD23" s="89"/>
      <c r="JE23" s="89"/>
      <c r="JF23" s="89"/>
      <c r="JG23" s="89"/>
      <c r="JH23" s="89"/>
    </row>
    <row r="24" spans="2:268" ht="29.25" customHeight="1" thickBot="1" x14ac:dyDescent="0.4">
      <c r="B24" s="91"/>
      <c r="C24" s="411" t="str">
        <f>VLOOKUP($K$2,'DATA SISWA'!$C$10:$AQ$49,4,FALSE)</f>
        <v>Abil Juandika</v>
      </c>
      <c r="D24" s="412"/>
      <c r="E24" s="412"/>
      <c r="F24" s="412"/>
      <c r="G24" s="412"/>
      <c r="H24" s="412"/>
      <c r="I24" s="413"/>
      <c r="J24" s="91"/>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c r="II24" s="89"/>
      <c r="IJ24" s="89"/>
      <c r="IK24" s="89"/>
      <c r="IL24" s="89"/>
      <c r="IM24" s="89"/>
      <c r="IN24" s="89"/>
      <c r="IO24" s="89"/>
      <c r="IP24" s="89"/>
      <c r="IQ24" s="89"/>
      <c r="IR24" s="89"/>
      <c r="IS24" s="89"/>
      <c r="IT24" s="89"/>
      <c r="IU24" s="89"/>
      <c r="IV24" s="89"/>
      <c r="IW24" s="89"/>
      <c r="IX24" s="89"/>
      <c r="IY24" s="89"/>
      <c r="IZ24" s="89"/>
      <c r="JA24" s="89"/>
      <c r="JB24" s="89"/>
      <c r="JC24" s="89"/>
      <c r="JD24" s="89"/>
      <c r="JE24" s="89"/>
      <c r="JF24" s="89"/>
      <c r="JG24" s="89"/>
      <c r="JH24" s="89"/>
    </row>
    <row r="25" spans="2:268" ht="17.399999999999999" x14ac:dyDescent="0.35">
      <c r="B25" s="91"/>
      <c r="C25" s="91"/>
      <c r="D25" s="91"/>
      <c r="E25" s="91"/>
      <c r="F25" s="91"/>
      <c r="G25" s="91"/>
      <c r="H25" s="91"/>
      <c r="I25" s="91"/>
      <c r="J25" s="91"/>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c r="IJ25" s="89"/>
      <c r="IK25" s="89"/>
      <c r="IL25" s="89"/>
      <c r="IM25" s="89"/>
      <c r="IN25" s="89"/>
      <c r="IO25" s="89"/>
      <c r="IP25" s="89"/>
      <c r="IQ25" s="89"/>
      <c r="IR25" s="89"/>
      <c r="IS25" s="89"/>
      <c r="IT25" s="89"/>
      <c r="IU25" s="89"/>
      <c r="IV25" s="89"/>
      <c r="IW25" s="89"/>
      <c r="IX25" s="89"/>
      <c r="IY25" s="89"/>
      <c r="IZ25" s="89"/>
      <c r="JA25" s="89"/>
      <c r="JB25" s="89"/>
      <c r="JC25" s="89"/>
      <c r="JD25" s="89"/>
      <c r="JE25" s="89"/>
      <c r="JF25" s="89"/>
      <c r="JG25" s="89"/>
      <c r="JH25" s="89"/>
    </row>
    <row r="26" spans="2:268" ht="18" x14ac:dyDescent="0.35">
      <c r="B26" s="91"/>
      <c r="C26" s="410" t="s">
        <v>218</v>
      </c>
      <c r="D26" s="410"/>
      <c r="E26" s="410"/>
      <c r="F26" s="410"/>
      <c r="G26" s="410"/>
      <c r="H26" s="410"/>
      <c r="I26" s="410"/>
      <c r="J26" s="91"/>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89"/>
      <c r="IS26" s="89"/>
      <c r="IT26" s="89"/>
      <c r="IU26" s="89"/>
      <c r="IV26" s="89"/>
      <c r="IW26" s="89"/>
      <c r="IX26" s="89"/>
      <c r="IY26" s="89"/>
      <c r="IZ26" s="89"/>
      <c r="JA26" s="89"/>
      <c r="JB26" s="89"/>
      <c r="JC26" s="89"/>
      <c r="JD26" s="89"/>
      <c r="JE26" s="89"/>
      <c r="JF26" s="89"/>
      <c r="JG26" s="89"/>
      <c r="JH26" s="89"/>
    </row>
    <row r="27" spans="2:268" ht="9.75" customHeight="1" thickBot="1" x14ac:dyDescent="0.4">
      <c r="B27" s="91"/>
      <c r="C27" s="91"/>
      <c r="D27" s="91"/>
      <c r="E27" s="91"/>
      <c r="F27" s="91"/>
      <c r="G27" s="91"/>
      <c r="H27" s="91"/>
      <c r="I27" s="91"/>
      <c r="J27" s="91"/>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row>
    <row r="28" spans="2:268" ht="24" customHeight="1" thickBot="1" x14ac:dyDescent="0.4">
      <c r="B28" s="91"/>
      <c r="C28" s="411" t="str">
        <f>VLOOKUP($K$2,'DATA SISWA'!$C$10:$AQ$49,2,FALSE)&amp;" / "&amp;VLOOKUP($K$2,'DATA SISWA'!$C$10:$AQ$49,3,FALSE)</f>
        <v xml:space="preserve">056 / </v>
      </c>
      <c r="D28" s="412"/>
      <c r="E28" s="412"/>
      <c r="F28" s="412"/>
      <c r="G28" s="412"/>
      <c r="H28" s="412"/>
      <c r="I28" s="413"/>
      <c r="J28" s="91"/>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89"/>
      <c r="IB28" s="89"/>
      <c r="IC28" s="89"/>
      <c r="ID28" s="89"/>
      <c r="IE28" s="89"/>
      <c r="IF28" s="89"/>
      <c r="IG28" s="89"/>
      <c r="IH28" s="89"/>
      <c r="II28" s="89"/>
      <c r="IJ28" s="89"/>
      <c r="IK28" s="89"/>
      <c r="IL28" s="89"/>
      <c r="IM28" s="89"/>
      <c r="IN28" s="89"/>
      <c r="IO28" s="89"/>
      <c r="IP28" s="89"/>
      <c r="IQ28" s="89"/>
      <c r="IR28" s="89"/>
      <c r="IS28" s="89"/>
      <c r="IT28" s="89"/>
      <c r="IU28" s="89"/>
      <c r="IV28" s="89"/>
      <c r="IW28" s="89"/>
      <c r="IX28" s="89"/>
      <c r="IY28" s="89"/>
      <c r="IZ28" s="89"/>
      <c r="JA28" s="89"/>
      <c r="JB28" s="89"/>
      <c r="JC28" s="89"/>
      <c r="JD28" s="89"/>
      <c r="JE28" s="89"/>
      <c r="JF28" s="89"/>
      <c r="JG28" s="89"/>
      <c r="JH28" s="89"/>
    </row>
    <row r="29" spans="2:268" ht="14.25" customHeight="1" x14ac:dyDescent="0.35">
      <c r="B29" s="91"/>
      <c r="C29" s="91"/>
      <c r="D29" s="91"/>
      <c r="E29" s="91"/>
      <c r="F29" s="91"/>
      <c r="G29" s="91"/>
      <c r="H29" s="91"/>
      <c r="I29" s="91"/>
      <c r="J29" s="91"/>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89"/>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c r="EH29" s="89"/>
      <c r="EI29" s="89"/>
      <c r="EJ29" s="89"/>
      <c r="EK29" s="89"/>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89"/>
      <c r="FV29" s="89"/>
      <c r="FW29" s="89"/>
      <c r="FX29" s="89"/>
      <c r="FY29" s="89"/>
      <c r="FZ29" s="89"/>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89"/>
      <c r="GZ29" s="89"/>
      <c r="HA29" s="89"/>
      <c r="HB29" s="89"/>
      <c r="HC29" s="89"/>
      <c r="HD29" s="89"/>
      <c r="HE29" s="89"/>
      <c r="HF29" s="89"/>
      <c r="HG29" s="89"/>
      <c r="HH29" s="89"/>
      <c r="HI29" s="89"/>
      <c r="HJ29" s="89"/>
      <c r="HK29" s="89"/>
      <c r="HL29" s="89"/>
      <c r="HM29" s="89"/>
      <c r="HN29" s="89"/>
      <c r="HO29" s="89"/>
      <c r="HP29" s="89"/>
      <c r="HQ29" s="89"/>
      <c r="HR29" s="89"/>
      <c r="HS29" s="89"/>
      <c r="HT29" s="89"/>
      <c r="HU29" s="89"/>
      <c r="HV29" s="89"/>
      <c r="HW29" s="89"/>
      <c r="HX29" s="89"/>
      <c r="HY29" s="89"/>
      <c r="HZ29" s="89"/>
      <c r="IA29" s="89"/>
      <c r="IB29" s="89"/>
      <c r="IC29" s="89"/>
      <c r="ID29" s="89"/>
      <c r="IE29" s="89"/>
      <c r="IF29" s="89"/>
      <c r="IG29" s="89"/>
      <c r="IH29" s="89"/>
      <c r="II29" s="89"/>
      <c r="IJ29" s="89"/>
      <c r="IK29" s="89"/>
      <c r="IL29" s="89"/>
      <c r="IM29" s="89"/>
      <c r="IN29" s="89"/>
      <c r="IO29" s="89"/>
      <c r="IP29" s="89"/>
      <c r="IQ29" s="89"/>
      <c r="IR29" s="89"/>
      <c r="IS29" s="89"/>
      <c r="IT29" s="89"/>
      <c r="IU29" s="89"/>
      <c r="IV29" s="89"/>
      <c r="IW29" s="89"/>
      <c r="IX29" s="89"/>
      <c r="IY29" s="89"/>
      <c r="IZ29" s="89"/>
      <c r="JA29" s="89"/>
      <c r="JB29" s="89"/>
      <c r="JC29" s="89"/>
      <c r="JD29" s="89"/>
      <c r="JE29" s="89"/>
      <c r="JF29" s="89"/>
      <c r="JG29" s="89"/>
      <c r="JH29" s="89"/>
    </row>
    <row r="30" spans="2:268" ht="17.399999999999999" x14ac:dyDescent="0.35">
      <c r="B30" s="91"/>
      <c r="C30" s="91"/>
      <c r="D30" s="91"/>
      <c r="E30" s="91"/>
      <c r="F30" s="91"/>
      <c r="G30" s="91"/>
      <c r="H30" s="91"/>
      <c r="I30" s="91"/>
      <c r="J30" s="91"/>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c r="CU30" s="89"/>
      <c r="CV30" s="89"/>
      <c r="CW30" s="89"/>
      <c r="CX30" s="89"/>
      <c r="CY30" s="89"/>
      <c r="CZ30" s="89"/>
      <c r="DA30" s="89"/>
      <c r="DB30" s="89"/>
      <c r="DC30" s="89"/>
      <c r="DD30" s="89"/>
      <c r="DE30" s="89"/>
      <c r="DF30" s="89"/>
      <c r="DG30" s="89"/>
      <c r="DH30" s="89"/>
      <c r="DI30" s="89"/>
      <c r="DJ30" s="89"/>
      <c r="DK30" s="89"/>
      <c r="DL30" s="89"/>
      <c r="DM30" s="89"/>
      <c r="DN30" s="89"/>
      <c r="DO30" s="89"/>
      <c r="DP30" s="89"/>
      <c r="DQ30" s="89"/>
      <c r="DR30" s="89"/>
      <c r="DS30" s="89"/>
      <c r="DT30" s="89"/>
      <c r="DU30" s="89"/>
      <c r="DV30" s="89"/>
      <c r="DW30" s="89"/>
      <c r="DX30" s="89"/>
      <c r="DY30" s="89"/>
      <c r="DZ30" s="89"/>
      <c r="EA30" s="89"/>
      <c r="EB30" s="89"/>
      <c r="EC30" s="89"/>
      <c r="ED30" s="89"/>
      <c r="EE30" s="89"/>
      <c r="EF30" s="89"/>
      <c r="EG30" s="89"/>
      <c r="EH30" s="89"/>
      <c r="EI30" s="89"/>
      <c r="EJ30" s="89"/>
      <c r="EK30" s="89"/>
      <c r="EL30" s="89"/>
      <c r="EM30" s="89"/>
      <c r="EN30" s="89"/>
      <c r="EO30" s="89"/>
      <c r="EP30" s="89"/>
      <c r="EQ30" s="89"/>
      <c r="ER30" s="89"/>
      <c r="ES30" s="89"/>
      <c r="ET30" s="89"/>
      <c r="EU30" s="89"/>
      <c r="EV30" s="89"/>
      <c r="EW30" s="89"/>
      <c r="EX30" s="89"/>
      <c r="EY30" s="89"/>
      <c r="EZ30" s="89"/>
      <c r="FA30" s="89"/>
      <c r="FB30" s="89"/>
      <c r="FC30" s="89"/>
      <c r="FD30" s="89"/>
      <c r="FE30" s="89"/>
      <c r="FF30" s="89"/>
      <c r="FG30" s="89"/>
      <c r="FH30" s="89"/>
      <c r="FI30" s="89"/>
      <c r="FJ30" s="89"/>
      <c r="FK30" s="89"/>
      <c r="FL30" s="89"/>
      <c r="FM30" s="89"/>
      <c r="FN30" s="89"/>
      <c r="FO30" s="89"/>
      <c r="FP30" s="89"/>
      <c r="FQ30" s="89"/>
      <c r="FR30" s="89"/>
      <c r="FS30" s="89"/>
      <c r="FT30" s="89"/>
      <c r="FU30" s="89"/>
      <c r="FV30" s="89"/>
      <c r="FW30" s="89"/>
      <c r="FX30" s="89"/>
      <c r="FY30" s="89"/>
      <c r="FZ30" s="89"/>
      <c r="GA30" s="89"/>
      <c r="GB30" s="89"/>
      <c r="GC30" s="89"/>
      <c r="GD30" s="89"/>
      <c r="GE30" s="89"/>
      <c r="GF30" s="89"/>
      <c r="GG30" s="89"/>
      <c r="GH30" s="89"/>
      <c r="GI30" s="89"/>
      <c r="GJ30" s="89"/>
      <c r="GK30" s="89"/>
      <c r="GL30" s="89"/>
      <c r="GM30" s="89"/>
      <c r="GN30" s="89"/>
      <c r="GO30" s="89"/>
      <c r="GP30" s="89"/>
      <c r="GQ30" s="89"/>
      <c r="GR30" s="89"/>
      <c r="GS30" s="89"/>
      <c r="GT30" s="89"/>
      <c r="GU30" s="89"/>
      <c r="GV30" s="89"/>
      <c r="GW30" s="89"/>
      <c r="GX30" s="89"/>
      <c r="GY30" s="89"/>
      <c r="GZ30" s="89"/>
      <c r="HA30" s="89"/>
      <c r="HB30" s="89"/>
      <c r="HC30" s="89"/>
      <c r="HD30" s="89"/>
      <c r="HE30" s="89"/>
      <c r="HF30" s="89"/>
      <c r="HG30" s="89"/>
      <c r="HH30" s="89"/>
      <c r="HI30" s="89"/>
      <c r="HJ30" s="89"/>
      <c r="HK30" s="89"/>
      <c r="HL30" s="89"/>
      <c r="HM30" s="89"/>
      <c r="HN30" s="89"/>
      <c r="HO30" s="89"/>
      <c r="HP30" s="89"/>
      <c r="HQ30" s="89"/>
      <c r="HR30" s="89"/>
      <c r="HS30" s="89"/>
      <c r="HT30" s="89"/>
      <c r="HU30" s="89"/>
      <c r="HV30" s="89"/>
      <c r="HW30" s="89"/>
      <c r="HX30" s="89"/>
      <c r="HY30" s="89"/>
      <c r="HZ30" s="89"/>
      <c r="IA30" s="89"/>
      <c r="IB30" s="89"/>
      <c r="IC30" s="89"/>
      <c r="ID30" s="89"/>
      <c r="IE30" s="89"/>
      <c r="IF30" s="89"/>
      <c r="IG30" s="89"/>
      <c r="IH30" s="89"/>
      <c r="II30" s="89"/>
      <c r="IJ30" s="89"/>
      <c r="IK30" s="89"/>
      <c r="IL30" s="89"/>
      <c r="IM30" s="89"/>
      <c r="IN30" s="89"/>
      <c r="IO30" s="89"/>
      <c r="IP30" s="89"/>
      <c r="IQ30" s="89"/>
      <c r="IR30" s="89"/>
      <c r="IS30" s="89"/>
      <c r="IT30" s="89"/>
      <c r="IU30" s="89"/>
      <c r="IV30" s="89"/>
      <c r="IW30" s="89"/>
      <c r="IX30" s="89"/>
      <c r="IY30" s="89"/>
      <c r="IZ30" s="89"/>
      <c r="JA30" s="89"/>
      <c r="JB30" s="89"/>
      <c r="JC30" s="89"/>
      <c r="JD30" s="89"/>
      <c r="JE30" s="89"/>
      <c r="JF30" s="89"/>
      <c r="JG30" s="89"/>
      <c r="JH30" s="89"/>
    </row>
    <row r="31" spans="2:268" ht="17.399999999999999" x14ac:dyDescent="0.35">
      <c r="B31" s="91"/>
      <c r="C31" s="91"/>
      <c r="D31" s="91"/>
      <c r="E31" s="91"/>
      <c r="F31" s="91"/>
      <c r="G31" s="91"/>
      <c r="H31" s="91"/>
      <c r="I31" s="91"/>
      <c r="J31" s="91"/>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89"/>
      <c r="IS31" s="89"/>
      <c r="IT31" s="89"/>
      <c r="IU31" s="89"/>
      <c r="IV31" s="89"/>
      <c r="IW31" s="89"/>
      <c r="IX31" s="89"/>
      <c r="IY31" s="89"/>
      <c r="IZ31" s="89"/>
      <c r="JA31" s="89"/>
      <c r="JB31" s="89"/>
      <c r="JC31" s="89"/>
      <c r="JD31" s="89"/>
      <c r="JE31" s="89"/>
      <c r="JF31" s="89"/>
      <c r="JG31" s="89"/>
      <c r="JH31" s="89"/>
    </row>
    <row r="32" spans="2:268" ht="17.399999999999999" x14ac:dyDescent="0.35">
      <c r="B32" s="91"/>
      <c r="C32" s="91"/>
      <c r="D32" s="91"/>
      <c r="E32" s="91"/>
      <c r="F32" s="91"/>
      <c r="G32" s="91"/>
      <c r="H32" s="91"/>
      <c r="I32" s="91"/>
      <c r="J32" s="91"/>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row>
    <row r="33" spans="2:268" ht="17.399999999999999" x14ac:dyDescent="0.35">
      <c r="B33" s="91"/>
      <c r="C33" s="91"/>
      <c r="D33" s="91"/>
      <c r="E33" s="91"/>
      <c r="F33" s="91"/>
      <c r="G33" s="91"/>
      <c r="H33" s="91"/>
      <c r="I33" s="91"/>
      <c r="J33" s="91"/>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row>
    <row r="34" spans="2:268" ht="17.399999999999999" x14ac:dyDescent="0.35">
      <c r="B34" s="91"/>
      <c r="C34" s="91"/>
      <c r="D34" s="91"/>
      <c r="E34" s="91"/>
      <c r="F34" s="91"/>
      <c r="G34" s="91"/>
      <c r="H34" s="91"/>
      <c r="I34" s="91"/>
      <c r="J34" s="91"/>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89"/>
      <c r="IS34" s="89"/>
      <c r="IT34" s="89"/>
      <c r="IU34" s="89"/>
      <c r="IV34" s="89"/>
      <c r="IW34" s="89"/>
      <c r="IX34" s="89"/>
      <c r="IY34" s="89"/>
      <c r="IZ34" s="89"/>
      <c r="JA34" s="89"/>
      <c r="JB34" s="89"/>
      <c r="JC34" s="89"/>
      <c r="JD34" s="89"/>
      <c r="JE34" s="89"/>
      <c r="JF34" s="89"/>
      <c r="JG34" s="89"/>
      <c r="JH34" s="89"/>
    </row>
    <row r="35" spans="2:268" ht="18" x14ac:dyDescent="0.35">
      <c r="B35" s="91"/>
      <c r="C35" s="414" t="s">
        <v>196</v>
      </c>
      <c r="D35" s="414"/>
      <c r="E35" s="414"/>
      <c r="F35" s="414"/>
      <c r="G35" s="414"/>
      <c r="H35" s="414"/>
      <c r="I35" s="414"/>
      <c r="J35" s="91"/>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row>
    <row r="36" spans="2:268" ht="18" x14ac:dyDescent="0.35">
      <c r="B36" s="91"/>
      <c r="C36" s="414" t="s">
        <v>197</v>
      </c>
      <c r="D36" s="414"/>
      <c r="E36" s="414"/>
      <c r="F36" s="414"/>
      <c r="G36" s="414"/>
      <c r="H36" s="414"/>
      <c r="I36" s="414"/>
      <c r="J36" s="91"/>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row>
    <row r="37" spans="2:268" ht="17.399999999999999" x14ac:dyDescent="0.35">
      <c r="B37" s="91"/>
      <c r="C37" s="91"/>
      <c r="D37" s="91"/>
      <c r="E37" s="91"/>
      <c r="F37" s="91"/>
      <c r="G37" s="91"/>
      <c r="H37" s="91"/>
      <c r="I37" s="91"/>
      <c r="J37" s="91"/>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row>
    <row r="38" spans="2:268" ht="17.399999999999999" x14ac:dyDescent="0.35">
      <c r="B38" s="91"/>
      <c r="C38" s="91"/>
      <c r="D38" s="91"/>
      <c r="E38" s="91"/>
      <c r="F38" s="91"/>
      <c r="G38" s="91"/>
      <c r="H38" s="91"/>
      <c r="I38" s="91"/>
      <c r="J38" s="91"/>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row>
    <row r="39" spans="2:268" ht="100.5" customHeight="1" x14ac:dyDescent="0.4">
      <c r="B39" s="91"/>
      <c r="C39" s="407" t="s">
        <v>198</v>
      </c>
      <c r="D39" s="407"/>
      <c r="E39" s="407"/>
      <c r="F39" s="407"/>
      <c r="G39" s="407"/>
      <c r="H39" s="407"/>
      <c r="I39" s="407"/>
      <c r="J39" s="91"/>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row>
    <row r="40" spans="2:268" ht="21" x14ac:dyDescent="0.4">
      <c r="B40" s="91"/>
      <c r="C40" s="407" t="s">
        <v>192</v>
      </c>
      <c r="D40" s="407"/>
      <c r="E40" s="407"/>
      <c r="F40" s="407"/>
      <c r="G40" s="407"/>
      <c r="H40" s="407"/>
      <c r="I40" s="407"/>
      <c r="J40" s="91"/>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row>
    <row r="41" spans="2:268" ht="21" x14ac:dyDescent="0.4">
      <c r="B41" s="91"/>
      <c r="C41" s="407" t="s">
        <v>199</v>
      </c>
      <c r="D41" s="407"/>
      <c r="E41" s="407"/>
      <c r="F41" s="407"/>
      <c r="G41" s="407"/>
      <c r="H41" s="407"/>
      <c r="I41" s="407"/>
      <c r="J41" s="91"/>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row>
    <row r="42" spans="2:268" ht="17.399999999999999" x14ac:dyDescent="0.35">
      <c r="B42" s="91"/>
      <c r="C42" s="91"/>
      <c r="D42" s="91"/>
      <c r="E42" s="91"/>
      <c r="F42" s="91"/>
      <c r="G42" s="91"/>
      <c r="H42" s="91"/>
      <c r="I42" s="91"/>
      <c r="J42" s="91"/>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row>
    <row r="43" spans="2:268" ht="17.399999999999999" x14ac:dyDescent="0.35">
      <c r="B43" s="91"/>
      <c r="C43" s="91"/>
      <c r="D43" s="91"/>
      <c r="E43" s="91"/>
      <c r="F43" s="91"/>
      <c r="G43" s="91"/>
      <c r="H43" s="91"/>
      <c r="I43" s="91"/>
      <c r="J43" s="91"/>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c r="IW43" s="89"/>
      <c r="IX43" s="89"/>
      <c r="IY43" s="89"/>
      <c r="IZ43" s="89"/>
      <c r="JA43" s="89"/>
      <c r="JB43" s="89"/>
      <c r="JC43" s="89"/>
      <c r="JD43" s="89"/>
      <c r="JE43" s="89"/>
      <c r="JF43" s="89"/>
      <c r="JG43" s="89"/>
      <c r="JH43" s="89"/>
    </row>
    <row r="44" spans="2:268" ht="25.5" customHeight="1" x14ac:dyDescent="0.35">
      <c r="B44" s="91"/>
      <c r="C44" s="91"/>
      <c r="D44" s="91"/>
      <c r="E44" s="91"/>
      <c r="F44" s="91"/>
      <c r="G44" s="91"/>
      <c r="H44" s="91"/>
      <c r="I44" s="91"/>
      <c r="J44" s="91"/>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c r="FU44" s="89"/>
      <c r="FV44" s="89"/>
      <c r="FW44" s="89"/>
      <c r="FX44" s="89"/>
      <c r="FY44" s="89"/>
      <c r="FZ44" s="89"/>
      <c r="GA44" s="89"/>
      <c r="GB44" s="89"/>
      <c r="GC44" s="89"/>
      <c r="GD44" s="89"/>
      <c r="GE44" s="89"/>
      <c r="GF44" s="89"/>
      <c r="GG44" s="89"/>
      <c r="GH44" s="89"/>
      <c r="GI44" s="89"/>
      <c r="GJ44" s="89"/>
      <c r="GK44" s="89"/>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c r="IA44" s="89"/>
      <c r="IB44" s="89"/>
      <c r="IC44" s="89"/>
      <c r="ID44" s="89"/>
      <c r="IE44" s="89"/>
      <c r="IF44" s="89"/>
      <c r="IG44" s="89"/>
      <c r="IH44" s="89"/>
      <c r="II44" s="89"/>
      <c r="IJ44" s="89"/>
      <c r="IK44" s="89"/>
      <c r="IL44" s="89"/>
      <c r="IM44" s="89"/>
      <c r="IN44" s="89"/>
      <c r="IO44" s="89"/>
      <c r="IP44" s="89"/>
      <c r="IQ44" s="89"/>
      <c r="IR44" s="89"/>
      <c r="IS44" s="89"/>
      <c r="IT44" s="89"/>
      <c r="IU44" s="89"/>
      <c r="IV44" s="89"/>
      <c r="IW44" s="89"/>
      <c r="IX44" s="89"/>
      <c r="IY44" s="89"/>
      <c r="IZ44" s="89"/>
      <c r="JA44" s="89"/>
      <c r="JB44" s="89"/>
      <c r="JC44" s="89"/>
      <c r="JD44" s="89"/>
      <c r="JE44" s="89"/>
      <c r="JF44" s="89"/>
      <c r="JG44" s="89"/>
      <c r="JH44" s="89"/>
    </row>
    <row r="45" spans="2:268" ht="25.5" customHeight="1" x14ac:dyDescent="0.35">
      <c r="B45" s="91"/>
      <c r="C45" s="91"/>
      <c r="D45" s="91"/>
      <c r="E45" s="91"/>
      <c r="F45" s="91"/>
      <c r="G45" s="91"/>
      <c r="H45" s="91"/>
      <c r="I45" s="91"/>
      <c r="J45" s="91"/>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c r="FU45" s="89"/>
      <c r="FV45" s="89"/>
      <c r="FW45" s="89"/>
      <c r="FX45" s="89"/>
      <c r="FY45" s="89"/>
      <c r="FZ45" s="89"/>
      <c r="GA45" s="89"/>
      <c r="GB45" s="89"/>
      <c r="GC45" s="89"/>
      <c r="GD45" s="89"/>
      <c r="GE45" s="89"/>
      <c r="GF45" s="89"/>
      <c r="GG45" s="89"/>
      <c r="GH45" s="89"/>
      <c r="GI45" s="89"/>
      <c r="GJ45" s="89"/>
      <c r="GK45" s="89"/>
      <c r="GL45" s="89"/>
      <c r="GM45" s="89"/>
      <c r="GN45" s="89"/>
      <c r="GO45" s="89"/>
      <c r="GP45" s="89"/>
      <c r="GQ45" s="89"/>
      <c r="GR45" s="89"/>
      <c r="GS45" s="89"/>
      <c r="GT45" s="89"/>
      <c r="GU45" s="89"/>
      <c r="GV45" s="89"/>
      <c r="GW45" s="89"/>
      <c r="GX45" s="89"/>
      <c r="GY45" s="89"/>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c r="JG45" s="89"/>
      <c r="JH45" s="89"/>
    </row>
    <row r="46" spans="2:268" ht="20.25" customHeight="1" x14ac:dyDescent="0.35">
      <c r="B46" s="91"/>
      <c r="C46" s="90"/>
      <c r="D46" s="94" t="s">
        <v>2</v>
      </c>
      <c r="E46" s="94"/>
      <c r="F46" s="94" t="str">
        <f>": "&amp;'DATA SEKOLAH'!D4</f>
        <v>: SMP IT AZIZIYYAH PEKANBARU</v>
      </c>
      <c r="G46" s="94"/>
      <c r="H46" s="91"/>
      <c r="I46" s="95"/>
      <c r="J46" s="91"/>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c r="FU46" s="89"/>
      <c r="FV46" s="89"/>
      <c r="FW46" s="89"/>
      <c r="FX46" s="89"/>
      <c r="FY46" s="89"/>
      <c r="FZ46" s="89"/>
      <c r="GA46" s="89"/>
      <c r="GB46" s="89"/>
      <c r="GC46" s="89"/>
      <c r="GD46" s="89"/>
      <c r="GE46" s="89"/>
      <c r="GF46" s="89"/>
      <c r="GG46" s="89"/>
      <c r="GH46" s="89"/>
      <c r="GI46" s="89"/>
      <c r="GJ46" s="89"/>
      <c r="GK46" s="89"/>
      <c r="GL46" s="89"/>
      <c r="GM46" s="89"/>
      <c r="GN46" s="89"/>
      <c r="GO46" s="89"/>
      <c r="GP46" s="89"/>
      <c r="GQ46" s="89"/>
      <c r="GR46" s="89"/>
      <c r="GS46" s="89"/>
      <c r="GT46" s="89"/>
      <c r="GU46" s="89"/>
      <c r="GV46" s="89"/>
      <c r="GW46" s="89"/>
      <c r="GX46" s="89"/>
      <c r="GY46" s="89"/>
      <c r="GZ46" s="89"/>
      <c r="HA46" s="89"/>
      <c r="HB46" s="89"/>
      <c r="HC46" s="89"/>
      <c r="HD46" s="89"/>
      <c r="HE46" s="89"/>
      <c r="HF46" s="89"/>
      <c r="HG46" s="89"/>
      <c r="HH46" s="89"/>
      <c r="HI46" s="89"/>
      <c r="HJ46" s="89"/>
      <c r="HK46" s="89"/>
      <c r="HL46" s="89"/>
      <c r="HM46" s="89"/>
      <c r="HN46" s="89"/>
      <c r="HO46" s="89"/>
      <c r="HP46" s="89"/>
      <c r="HQ46" s="89"/>
      <c r="HR46" s="89"/>
      <c r="HS46" s="89"/>
      <c r="HT46" s="89"/>
      <c r="HU46" s="89"/>
      <c r="HV46" s="89"/>
      <c r="HW46" s="89"/>
      <c r="HX46" s="89"/>
      <c r="HY46" s="89"/>
      <c r="HZ46" s="89"/>
      <c r="IA46" s="89"/>
      <c r="IB46" s="89"/>
      <c r="IC46" s="89"/>
      <c r="ID46" s="89"/>
      <c r="IE46" s="89"/>
      <c r="IF46" s="89"/>
      <c r="IG46" s="89"/>
      <c r="IH46" s="89"/>
      <c r="II46" s="89"/>
      <c r="IJ46" s="89"/>
      <c r="IK46" s="89"/>
      <c r="IL46" s="89"/>
      <c r="IM46" s="89"/>
      <c r="IN46" s="89"/>
      <c r="IO46" s="89"/>
      <c r="IP46" s="89"/>
      <c r="IQ46" s="89"/>
      <c r="IR46" s="89"/>
      <c r="IS46" s="89"/>
      <c r="IT46" s="89"/>
      <c r="IU46" s="89"/>
      <c r="IV46" s="89"/>
      <c r="IW46" s="89"/>
      <c r="IX46" s="89"/>
      <c r="IY46" s="89"/>
      <c r="IZ46" s="89"/>
      <c r="JA46" s="89"/>
      <c r="JB46" s="89"/>
      <c r="JC46" s="89"/>
      <c r="JD46" s="89"/>
      <c r="JE46" s="89"/>
      <c r="JF46" s="89"/>
      <c r="JG46" s="89"/>
      <c r="JH46" s="89"/>
    </row>
    <row r="47" spans="2:268" ht="20.25" customHeight="1" x14ac:dyDescent="0.35">
      <c r="B47" s="91"/>
      <c r="C47" s="90"/>
      <c r="D47" s="94" t="s">
        <v>6</v>
      </c>
      <c r="E47" s="94"/>
      <c r="F47" s="94" t="str">
        <f>": "&amp;'DATA SEKOLAH'!D5</f>
        <v>: 69786764</v>
      </c>
      <c r="G47" s="94"/>
      <c r="H47" s="91"/>
      <c r="I47" s="91"/>
      <c r="J47" s="91"/>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c r="FU47" s="89"/>
      <c r="FV47" s="89"/>
      <c r="FW47" s="89"/>
      <c r="FX47" s="89"/>
      <c r="FY47" s="89"/>
      <c r="FZ47" s="89"/>
      <c r="GA47" s="89"/>
      <c r="GB47" s="89"/>
      <c r="GC47" s="89"/>
      <c r="GD47" s="89"/>
      <c r="GE47" s="89"/>
      <c r="GF47" s="89"/>
      <c r="GG47" s="89"/>
      <c r="GH47" s="89"/>
      <c r="GI47" s="89"/>
      <c r="GJ47" s="89"/>
      <c r="GK47" s="89"/>
      <c r="GL47" s="89"/>
      <c r="GM47" s="89"/>
      <c r="GN47" s="89"/>
      <c r="GO47" s="89"/>
      <c r="GP47" s="89"/>
      <c r="GQ47" s="89"/>
      <c r="GR47" s="89"/>
      <c r="GS47" s="89"/>
      <c r="GT47" s="89"/>
      <c r="GU47" s="89"/>
      <c r="GV47" s="89"/>
      <c r="GW47" s="89"/>
      <c r="GX47" s="89"/>
      <c r="GY47" s="89"/>
      <c r="GZ47" s="89"/>
      <c r="HA47" s="89"/>
      <c r="HB47" s="89"/>
      <c r="HC47" s="89"/>
      <c r="HD47" s="89"/>
      <c r="HE47" s="89"/>
      <c r="HF47" s="89"/>
      <c r="HG47" s="89"/>
      <c r="HH47" s="89"/>
      <c r="HI47" s="89"/>
      <c r="HJ47" s="89"/>
      <c r="HK47" s="89"/>
      <c r="HL47" s="89"/>
      <c r="HM47" s="89"/>
      <c r="HN47" s="89"/>
      <c r="HO47" s="89"/>
      <c r="HP47" s="89"/>
      <c r="HQ47" s="89"/>
      <c r="HR47" s="89"/>
      <c r="HS47" s="89"/>
      <c r="HT47" s="89"/>
      <c r="HU47" s="89"/>
      <c r="HV47" s="89"/>
      <c r="HW47" s="89"/>
      <c r="HX47" s="89"/>
      <c r="HY47" s="89"/>
      <c r="HZ47" s="89"/>
      <c r="IA47" s="89"/>
      <c r="IB47" s="89"/>
      <c r="IC47" s="89"/>
      <c r="ID47" s="89"/>
      <c r="IE47" s="89"/>
      <c r="IF47" s="89"/>
      <c r="IG47" s="89"/>
      <c r="IH47" s="89"/>
      <c r="II47" s="89"/>
      <c r="IJ47" s="89"/>
      <c r="IK47" s="89"/>
      <c r="IL47" s="89"/>
      <c r="IM47" s="89"/>
      <c r="IN47" s="89"/>
      <c r="IO47" s="89"/>
      <c r="IP47" s="89"/>
      <c r="IQ47" s="89"/>
      <c r="IR47" s="89"/>
      <c r="IS47" s="89"/>
      <c r="IT47" s="89"/>
      <c r="IU47" s="89"/>
      <c r="IV47" s="89"/>
      <c r="IW47" s="89"/>
      <c r="IX47" s="89"/>
      <c r="IY47" s="89"/>
      <c r="IZ47" s="89"/>
      <c r="JA47" s="89"/>
      <c r="JB47" s="89"/>
      <c r="JC47" s="89"/>
      <c r="JD47" s="89"/>
      <c r="JE47" s="89"/>
      <c r="JF47" s="89"/>
      <c r="JG47" s="89"/>
      <c r="JH47" s="89"/>
    </row>
    <row r="48" spans="2:268" ht="20.25" customHeight="1" x14ac:dyDescent="0.35">
      <c r="B48" s="91"/>
      <c r="C48" s="90"/>
      <c r="D48" s="94" t="s">
        <v>8</v>
      </c>
      <c r="E48" s="94"/>
      <c r="F48" s="94" t="str">
        <f>": "&amp;'DATA SEKOLAH'!D7</f>
        <v>: JL. Cipta Karya - PANAM</v>
      </c>
      <c r="G48" s="94"/>
      <c r="H48" s="91"/>
      <c r="I48" s="91"/>
      <c r="J48" s="91"/>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c r="FU48" s="89"/>
      <c r="FV48" s="89"/>
      <c r="FW48" s="89"/>
      <c r="FX48" s="89"/>
      <c r="FY48" s="89"/>
      <c r="FZ48" s="89"/>
      <c r="GA48" s="89"/>
      <c r="GB48" s="89"/>
      <c r="GC48" s="89"/>
      <c r="GD48" s="89"/>
      <c r="GE48" s="89"/>
      <c r="GF48" s="89"/>
      <c r="GG48" s="89"/>
      <c r="GH48" s="89"/>
      <c r="GI48" s="89"/>
      <c r="GJ48" s="89"/>
      <c r="GK48" s="89"/>
      <c r="GL48" s="89"/>
      <c r="GM48" s="89"/>
      <c r="GN48" s="89"/>
      <c r="GO48" s="89"/>
      <c r="GP48" s="89"/>
      <c r="GQ48" s="89"/>
      <c r="GR48" s="89"/>
      <c r="GS48" s="89"/>
      <c r="GT48" s="89"/>
      <c r="GU48" s="89"/>
      <c r="GV48" s="89"/>
      <c r="GW48" s="89"/>
      <c r="GX48" s="89"/>
      <c r="GY48" s="89"/>
      <c r="GZ48" s="89"/>
      <c r="HA48" s="89"/>
      <c r="HB48" s="89"/>
      <c r="HC48" s="89"/>
      <c r="HD48" s="89"/>
      <c r="HE48" s="89"/>
      <c r="HF48" s="89"/>
      <c r="HG48" s="89"/>
      <c r="HH48" s="89"/>
      <c r="HI48" s="89"/>
      <c r="HJ48" s="89"/>
      <c r="HK48" s="89"/>
      <c r="HL48" s="89"/>
      <c r="HM48" s="89"/>
      <c r="HN48" s="89"/>
      <c r="HO48" s="89"/>
      <c r="HP48" s="89"/>
      <c r="HQ48" s="89"/>
      <c r="HR48" s="89"/>
      <c r="HS48" s="89"/>
      <c r="HT48" s="89"/>
      <c r="HU48" s="89"/>
      <c r="HV48" s="89"/>
      <c r="HW48" s="89"/>
      <c r="HX48" s="89"/>
      <c r="HY48" s="89"/>
      <c r="HZ48" s="89"/>
      <c r="IA48" s="89"/>
      <c r="IB48" s="89"/>
      <c r="IC48" s="89"/>
      <c r="ID48" s="89"/>
      <c r="IE48" s="89"/>
      <c r="IF48" s="89"/>
      <c r="IG48" s="89"/>
      <c r="IH48" s="89"/>
      <c r="II48" s="89"/>
      <c r="IJ48" s="89"/>
      <c r="IK48" s="89"/>
      <c r="IL48" s="89"/>
      <c r="IM48" s="89"/>
      <c r="IN48" s="89"/>
      <c r="IO48" s="89"/>
      <c r="IP48" s="89"/>
      <c r="IQ48" s="89"/>
      <c r="IR48" s="89"/>
      <c r="IS48" s="89"/>
      <c r="IT48" s="89"/>
      <c r="IU48" s="89"/>
      <c r="IV48" s="89"/>
      <c r="IW48" s="89"/>
      <c r="IX48" s="89"/>
      <c r="IY48" s="89"/>
      <c r="IZ48" s="89"/>
      <c r="JA48" s="89"/>
      <c r="JB48" s="89"/>
      <c r="JC48" s="89"/>
      <c r="JD48" s="89"/>
      <c r="JE48" s="89"/>
      <c r="JF48" s="89"/>
      <c r="JG48" s="89"/>
      <c r="JH48" s="89"/>
    </row>
    <row r="49" spans="2:268" ht="20.25" customHeight="1" x14ac:dyDescent="0.35">
      <c r="B49" s="91"/>
      <c r="C49" s="90"/>
      <c r="D49" s="94" t="s">
        <v>9</v>
      </c>
      <c r="E49" s="94"/>
      <c r="F49" s="94" t="str">
        <f>": "&amp;'DATA SEKOLAH'!D8</f>
        <v>: 28293</v>
      </c>
      <c r="G49" s="94"/>
      <c r="H49" s="91"/>
      <c r="I49" s="91"/>
      <c r="J49" s="91"/>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89"/>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row>
    <row r="50" spans="2:268" ht="20.25" customHeight="1" x14ac:dyDescent="0.35">
      <c r="B50" s="91"/>
      <c r="C50" s="90"/>
      <c r="D50" s="94" t="s">
        <v>10</v>
      </c>
      <c r="E50" s="94"/>
      <c r="F50" s="94" t="str">
        <f>": "&amp;'DATA SEKOLAH'!D9</f>
        <v>: Sialang munggu</v>
      </c>
      <c r="G50" s="94"/>
      <c r="H50" s="91"/>
      <c r="I50" s="91"/>
      <c r="J50" s="91"/>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row>
    <row r="51" spans="2:268" ht="20.25" customHeight="1" x14ac:dyDescent="0.35">
      <c r="B51" s="91"/>
      <c r="C51" s="90"/>
      <c r="D51" s="94" t="s">
        <v>11</v>
      </c>
      <c r="E51" s="94"/>
      <c r="F51" s="94" t="str">
        <f>": "&amp;'DATA SEKOLAH'!D10</f>
        <v>: Tuah Madani</v>
      </c>
      <c r="G51" s="94"/>
      <c r="H51" s="91"/>
      <c r="I51" s="91"/>
      <c r="J51" s="91"/>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row>
    <row r="52" spans="2:268" ht="20.25" customHeight="1" x14ac:dyDescent="0.35">
      <c r="B52" s="91"/>
      <c r="C52" s="90"/>
      <c r="D52" s="94" t="s">
        <v>12</v>
      </c>
      <c r="E52" s="94"/>
      <c r="F52" s="94" t="str">
        <f>": "&amp;'DATA SEKOLAH'!D11</f>
        <v>: Pekanbaru</v>
      </c>
      <c r="G52" s="94"/>
      <c r="H52" s="91"/>
      <c r="I52" s="91"/>
      <c r="J52" s="91"/>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c r="FU52" s="89"/>
      <c r="FV52" s="89"/>
      <c r="FW52" s="89"/>
      <c r="FX52" s="89"/>
      <c r="FY52" s="89"/>
      <c r="FZ52" s="89"/>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89"/>
      <c r="IB52" s="89"/>
      <c r="IC52" s="89"/>
      <c r="ID52" s="89"/>
      <c r="IE52" s="89"/>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row>
    <row r="53" spans="2:268" ht="20.25" customHeight="1" x14ac:dyDescent="0.35">
      <c r="B53" s="91"/>
      <c r="C53" s="90"/>
      <c r="D53" s="94" t="s">
        <v>13</v>
      </c>
      <c r="E53" s="94"/>
      <c r="F53" s="94" t="str">
        <f>": "&amp;'DATA SEKOLAH'!D12</f>
        <v>: Riau</v>
      </c>
      <c r="G53" s="94"/>
      <c r="H53" s="91"/>
      <c r="I53" s="91"/>
      <c r="J53" s="91"/>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c r="FU53" s="89"/>
      <c r="FV53" s="89"/>
      <c r="FW53" s="89"/>
      <c r="FX53" s="89"/>
      <c r="FY53" s="89"/>
      <c r="FZ53" s="89"/>
      <c r="GA53" s="89"/>
      <c r="GB53" s="89"/>
      <c r="GC53" s="89"/>
      <c r="GD53" s="89"/>
      <c r="GE53" s="89"/>
      <c r="GF53" s="89"/>
      <c r="GG53" s="89"/>
      <c r="GH53" s="89"/>
      <c r="GI53" s="89"/>
      <c r="GJ53" s="89"/>
      <c r="GK53" s="89"/>
      <c r="GL53" s="89"/>
      <c r="GM53" s="89"/>
      <c r="GN53" s="89"/>
      <c r="GO53" s="89"/>
      <c r="GP53" s="89"/>
      <c r="GQ53" s="89"/>
      <c r="GR53" s="89"/>
      <c r="GS53" s="89"/>
      <c r="GT53" s="89"/>
      <c r="GU53" s="89"/>
      <c r="GV53" s="89"/>
      <c r="GW53" s="89"/>
      <c r="GX53" s="89"/>
      <c r="GY53" s="89"/>
      <c r="GZ53" s="89"/>
      <c r="HA53" s="89"/>
      <c r="HB53" s="89"/>
      <c r="HC53" s="89"/>
      <c r="HD53" s="89"/>
      <c r="HE53" s="89"/>
      <c r="HF53" s="89"/>
      <c r="HG53" s="89"/>
      <c r="HH53" s="89"/>
      <c r="HI53" s="89"/>
      <c r="HJ53" s="89"/>
      <c r="HK53" s="89"/>
      <c r="HL53" s="89"/>
      <c r="HM53" s="89"/>
      <c r="HN53" s="89"/>
      <c r="HO53" s="89"/>
      <c r="HP53" s="89"/>
      <c r="HQ53" s="89"/>
      <c r="HR53" s="89"/>
      <c r="HS53" s="89"/>
      <c r="HT53" s="89"/>
      <c r="HU53" s="89"/>
      <c r="HV53" s="89"/>
      <c r="HW53" s="89"/>
      <c r="HX53" s="89"/>
      <c r="HY53" s="89"/>
      <c r="HZ53" s="89"/>
      <c r="IA53" s="89"/>
      <c r="IB53" s="89"/>
      <c r="IC53" s="89"/>
      <c r="ID53" s="89"/>
      <c r="IE53" s="89"/>
      <c r="IF53" s="89"/>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row>
    <row r="54" spans="2:268" ht="20.25" customHeight="1" x14ac:dyDescent="0.35">
      <c r="B54" s="91"/>
      <c r="C54" s="90"/>
      <c r="D54" s="94" t="s">
        <v>14</v>
      </c>
      <c r="E54" s="94"/>
      <c r="F54" s="94" t="str">
        <f>": "&amp;'DATA SEKOLAH'!D13</f>
        <v xml:space="preserve">: </v>
      </c>
      <c r="G54" s="94"/>
      <c r="H54" s="91"/>
      <c r="I54" s="91"/>
      <c r="J54" s="91"/>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c r="CU54" s="89"/>
      <c r="CV54" s="89"/>
      <c r="CW54" s="89"/>
      <c r="CX54" s="89"/>
      <c r="CY54" s="89"/>
      <c r="CZ54" s="89"/>
      <c r="DA54" s="89"/>
      <c r="DB54" s="89"/>
      <c r="DC54" s="89"/>
      <c r="DD54" s="89"/>
      <c r="DE54" s="89"/>
      <c r="DF54" s="89"/>
      <c r="DG54" s="89"/>
      <c r="DH54" s="89"/>
      <c r="DI54" s="89"/>
      <c r="DJ54" s="89"/>
      <c r="DK54" s="89"/>
      <c r="DL54" s="89"/>
      <c r="DM54" s="89"/>
      <c r="DN54" s="89"/>
      <c r="DO54" s="89"/>
      <c r="DP54" s="89"/>
      <c r="DQ54" s="89"/>
      <c r="DR54" s="89"/>
      <c r="DS54" s="89"/>
      <c r="DT54" s="89"/>
      <c r="DU54" s="89"/>
      <c r="DV54" s="89"/>
      <c r="DW54" s="89"/>
      <c r="DX54" s="89"/>
      <c r="DY54" s="89"/>
      <c r="DZ54" s="89"/>
      <c r="EA54" s="89"/>
      <c r="EB54" s="89"/>
      <c r="EC54" s="89"/>
      <c r="ED54" s="89"/>
      <c r="EE54" s="89"/>
      <c r="EF54" s="89"/>
      <c r="EG54" s="89"/>
      <c r="EH54" s="89"/>
      <c r="EI54" s="89"/>
      <c r="EJ54" s="89"/>
      <c r="EK54" s="89"/>
      <c r="EL54" s="89"/>
      <c r="EM54" s="89"/>
      <c r="EN54" s="89"/>
      <c r="EO54" s="89"/>
      <c r="EP54" s="89"/>
      <c r="EQ54" s="89"/>
      <c r="ER54" s="89"/>
      <c r="ES54" s="89"/>
      <c r="ET54" s="89"/>
      <c r="EU54" s="89"/>
      <c r="EV54" s="89"/>
      <c r="EW54" s="89"/>
      <c r="EX54" s="89"/>
      <c r="EY54" s="89"/>
      <c r="EZ54" s="89"/>
      <c r="FA54" s="89"/>
      <c r="FB54" s="89"/>
      <c r="FC54" s="89"/>
      <c r="FD54" s="89"/>
      <c r="FE54" s="89"/>
      <c r="FF54" s="89"/>
      <c r="FG54" s="89"/>
      <c r="FH54" s="89"/>
      <c r="FI54" s="89"/>
      <c r="FJ54" s="89"/>
      <c r="FK54" s="89"/>
      <c r="FL54" s="89"/>
      <c r="FM54" s="89"/>
      <c r="FN54" s="89"/>
      <c r="FO54" s="89"/>
      <c r="FP54" s="89"/>
      <c r="FQ54" s="89"/>
      <c r="FR54" s="89"/>
      <c r="FS54" s="89"/>
      <c r="FT54" s="89"/>
      <c r="FU54" s="89"/>
      <c r="FV54" s="89"/>
      <c r="FW54" s="89"/>
      <c r="FX54" s="89"/>
      <c r="FY54" s="89"/>
      <c r="FZ54" s="89"/>
      <c r="GA54" s="89"/>
      <c r="GB54" s="89"/>
      <c r="GC54" s="89"/>
      <c r="GD54" s="89"/>
      <c r="GE54" s="89"/>
      <c r="GF54" s="89"/>
      <c r="GG54" s="89"/>
      <c r="GH54" s="89"/>
      <c r="GI54" s="89"/>
      <c r="GJ54" s="89"/>
      <c r="GK54" s="89"/>
      <c r="GL54" s="89"/>
      <c r="GM54" s="89"/>
      <c r="GN54" s="89"/>
      <c r="GO54" s="89"/>
      <c r="GP54" s="89"/>
      <c r="GQ54" s="89"/>
      <c r="GR54" s="89"/>
      <c r="GS54" s="89"/>
      <c r="GT54" s="89"/>
      <c r="GU54" s="89"/>
      <c r="GV54" s="89"/>
      <c r="GW54" s="89"/>
      <c r="GX54" s="89"/>
      <c r="GY54" s="89"/>
      <c r="GZ54" s="89"/>
      <c r="HA54" s="89"/>
      <c r="HB54" s="89"/>
      <c r="HC54" s="89"/>
      <c r="HD54" s="89"/>
      <c r="HE54" s="89"/>
      <c r="HF54" s="89"/>
      <c r="HG54" s="89"/>
      <c r="HH54" s="89"/>
      <c r="HI54" s="89"/>
      <c r="HJ54" s="89"/>
      <c r="HK54" s="89"/>
      <c r="HL54" s="89"/>
      <c r="HM54" s="89"/>
      <c r="HN54" s="89"/>
      <c r="HO54" s="89"/>
      <c r="HP54" s="89"/>
      <c r="HQ54" s="89"/>
      <c r="HR54" s="89"/>
      <c r="HS54" s="89"/>
      <c r="HT54" s="89"/>
      <c r="HU54" s="89"/>
      <c r="HV54" s="89"/>
      <c r="HW54" s="89"/>
      <c r="HX54" s="89"/>
      <c r="HY54" s="89"/>
      <c r="HZ54" s="89"/>
      <c r="IA54" s="89"/>
      <c r="IB54" s="89"/>
      <c r="IC54" s="89"/>
      <c r="ID54" s="89"/>
      <c r="IE54" s="89"/>
      <c r="IF54" s="89"/>
      <c r="IG54" s="89"/>
      <c r="IH54" s="89"/>
      <c r="II54" s="89"/>
      <c r="IJ54" s="89"/>
      <c r="IK54" s="89"/>
      <c r="IL54" s="89"/>
      <c r="IM54" s="89"/>
      <c r="IN54" s="89"/>
      <c r="IO54" s="89"/>
      <c r="IP54" s="89"/>
      <c r="IQ54" s="89"/>
      <c r="IR54" s="89"/>
      <c r="IS54" s="89"/>
      <c r="IT54" s="89"/>
      <c r="IU54" s="89"/>
      <c r="IV54" s="89"/>
      <c r="IW54" s="89"/>
      <c r="IX54" s="89"/>
      <c r="IY54" s="89"/>
      <c r="IZ54" s="89"/>
      <c r="JA54" s="89"/>
      <c r="JB54" s="89"/>
      <c r="JC54" s="89"/>
      <c r="JD54" s="89"/>
      <c r="JE54" s="89"/>
      <c r="JF54" s="89"/>
      <c r="JG54" s="89"/>
      <c r="JH54" s="89"/>
    </row>
    <row r="55" spans="2:268" ht="20.25" customHeight="1" x14ac:dyDescent="0.35">
      <c r="B55" s="91"/>
      <c r="C55" s="90"/>
      <c r="D55" s="94" t="s">
        <v>15</v>
      </c>
      <c r="E55" s="94"/>
      <c r="F55" s="94" t="str">
        <f>": "&amp;'DATA SEKOLAH'!D14</f>
        <v>: smpitaziziyyahpku@gmail.com</v>
      </c>
      <c r="G55" s="94"/>
      <c r="H55" s="91"/>
      <c r="I55" s="91"/>
      <c r="J55" s="91"/>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c r="CU55" s="89"/>
      <c r="CV55" s="89"/>
      <c r="CW55" s="89"/>
      <c r="CX55" s="89"/>
      <c r="CY55" s="89"/>
      <c r="CZ55" s="89"/>
      <c r="DA55" s="89"/>
      <c r="DB55" s="89"/>
      <c r="DC55" s="89"/>
      <c r="DD55" s="89"/>
      <c r="DE55" s="89"/>
      <c r="DF55" s="89"/>
      <c r="DG55" s="89"/>
      <c r="DH55" s="89"/>
      <c r="DI55" s="89"/>
      <c r="DJ55" s="89"/>
      <c r="DK55" s="89"/>
      <c r="DL55" s="89"/>
      <c r="DM55" s="89"/>
      <c r="DN55" s="89"/>
      <c r="DO55" s="89"/>
      <c r="DP55" s="89"/>
      <c r="DQ55" s="89"/>
      <c r="DR55" s="89"/>
      <c r="DS55" s="89"/>
      <c r="DT55" s="89"/>
      <c r="DU55" s="89"/>
      <c r="DV55" s="89"/>
      <c r="DW55" s="89"/>
      <c r="DX55" s="89"/>
      <c r="DY55" s="89"/>
      <c r="DZ55" s="89"/>
      <c r="EA55" s="89"/>
      <c r="EB55" s="89"/>
      <c r="EC55" s="89"/>
      <c r="ED55" s="89"/>
      <c r="EE55" s="89"/>
      <c r="EF55" s="89"/>
      <c r="EG55" s="89"/>
      <c r="EH55" s="89"/>
      <c r="EI55" s="89"/>
      <c r="EJ55" s="89"/>
      <c r="EK55" s="89"/>
      <c r="EL55" s="89"/>
      <c r="EM55" s="89"/>
      <c r="EN55" s="89"/>
      <c r="EO55" s="89"/>
      <c r="EP55" s="89"/>
      <c r="EQ55" s="89"/>
      <c r="ER55" s="89"/>
      <c r="ES55" s="89"/>
      <c r="ET55" s="89"/>
      <c r="EU55" s="89"/>
      <c r="EV55" s="89"/>
      <c r="EW55" s="89"/>
      <c r="EX55" s="89"/>
      <c r="EY55" s="89"/>
      <c r="EZ55" s="89"/>
      <c r="FA55" s="89"/>
      <c r="FB55" s="89"/>
      <c r="FC55" s="89"/>
      <c r="FD55" s="89"/>
      <c r="FE55" s="89"/>
      <c r="FF55" s="89"/>
      <c r="FG55" s="89"/>
      <c r="FH55" s="89"/>
      <c r="FI55" s="89"/>
      <c r="FJ55" s="89"/>
      <c r="FK55" s="89"/>
      <c r="FL55" s="89"/>
      <c r="FM55" s="89"/>
      <c r="FN55" s="89"/>
      <c r="FO55" s="89"/>
      <c r="FP55" s="89"/>
      <c r="FQ55" s="89"/>
      <c r="FR55" s="89"/>
      <c r="FS55" s="89"/>
      <c r="FT55" s="89"/>
      <c r="FU55" s="89"/>
      <c r="FV55" s="89"/>
      <c r="FW55" s="89"/>
      <c r="FX55" s="89"/>
      <c r="FY55" s="89"/>
      <c r="FZ55" s="89"/>
      <c r="GA55" s="89"/>
      <c r="GB55" s="89"/>
      <c r="GC55" s="89"/>
      <c r="GD55" s="89"/>
      <c r="GE55" s="89"/>
      <c r="GF55" s="89"/>
      <c r="GG55" s="89"/>
      <c r="GH55" s="89"/>
      <c r="GI55" s="89"/>
      <c r="GJ55" s="89"/>
      <c r="GK55" s="89"/>
      <c r="GL55" s="89"/>
      <c r="GM55" s="89"/>
      <c r="GN55" s="89"/>
      <c r="GO55" s="89"/>
      <c r="GP55" s="89"/>
      <c r="GQ55" s="89"/>
      <c r="GR55" s="89"/>
      <c r="GS55" s="89"/>
      <c r="GT55" s="89"/>
      <c r="GU55" s="89"/>
      <c r="GV55" s="89"/>
      <c r="GW55" s="89"/>
      <c r="GX55" s="89"/>
      <c r="GY55" s="89"/>
      <c r="GZ55" s="89"/>
      <c r="HA55" s="89"/>
      <c r="HB55" s="89"/>
      <c r="HC55" s="89"/>
      <c r="HD55" s="89"/>
      <c r="HE55" s="89"/>
      <c r="HF55" s="89"/>
      <c r="HG55" s="89"/>
      <c r="HH55" s="89"/>
      <c r="HI55" s="89"/>
      <c r="HJ55" s="89"/>
      <c r="HK55" s="89"/>
      <c r="HL55" s="89"/>
      <c r="HM55" s="89"/>
      <c r="HN55" s="89"/>
      <c r="HO55" s="89"/>
      <c r="HP55" s="89"/>
      <c r="HQ55" s="89"/>
      <c r="HR55" s="89"/>
      <c r="HS55" s="89"/>
      <c r="HT55" s="89"/>
      <c r="HU55" s="89"/>
      <c r="HV55" s="89"/>
      <c r="HW55" s="89"/>
      <c r="HX55" s="89"/>
      <c r="HY55" s="89"/>
      <c r="HZ55" s="89"/>
      <c r="IA55" s="89"/>
      <c r="IB55" s="89"/>
      <c r="IC55" s="89"/>
      <c r="ID55" s="89"/>
      <c r="IE55" s="89"/>
      <c r="IF55" s="89"/>
      <c r="IG55" s="89"/>
      <c r="IH55" s="89"/>
      <c r="II55" s="89"/>
      <c r="IJ55" s="89"/>
      <c r="IK55" s="89"/>
      <c r="IL55" s="89"/>
      <c r="IM55" s="89"/>
      <c r="IN55" s="89"/>
      <c r="IO55" s="89"/>
      <c r="IP55" s="89"/>
      <c r="IQ55" s="89"/>
      <c r="IR55" s="89"/>
      <c r="IS55" s="89"/>
      <c r="IT55" s="89"/>
      <c r="IU55" s="89"/>
      <c r="IV55" s="89"/>
      <c r="IW55" s="89"/>
      <c r="IX55" s="89"/>
      <c r="IY55" s="89"/>
      <c r="IZ55" s="89"/>
      <c r="JA55" s="89"/>
      <c r="JB55" s="89"/>
      <c r="JC55" s="89"/>
      <c r="JD55" s="89"/>
      <c r="JE55" s="89"/>
      <c r="JF55" s="89"/>
      <c r="JG55" s="89"/>
      <c r="JH55" s="89"/>
    </row>
    <row r="56" spans="2:268" ht="18" x14ac:dyDescent="0.35">
      <c r="B56" s="91"/>
      <c r="C56" s="91"/>
      <c r="D56" s="91"/>
      <c r="E56" s="91"/>
      <c r="F56" s="94"/>
      <c r="G56" s="91"/>
      <c r="H56" s="91"/>
      <c r="I56" s="91"/>
      <c r="J56" s="91"/>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c r="EQ56" s="89"/>
      <c r="ER56" s="89"/>
      <c r="ES56" s="89"/>
      <c r="ET56" s="89"/>
      <c r="EU56" s="89"/>
      <c r="EV56" s="89"/>
      <c r="EW56" s="89"/>
      <c r="EX56" s="89"/>
      <c r="EY56" s="89"/>
      <c r="EZ56" s="89"/>
      <c r="FA56" s="89"/>
      <c r="FB56" s="89"/>
      <c r="FC56" s="89"/>
      <c r="FD56" s="89"/>
      <c r="FE56" s="89"/>
      <c r="FF56" s="89"/>
      <c r="FG56" s="89"/>
      <c r="FH56" s="89"/>
      <c r="FI56" s="89"/>
      <c r="FJ56" s="89"/>
      <c r="FK56" s="89"/>
      <c r="FL56" s="89"/>
      <c r="FM56" s="89"/>
      <c r="FN56" s="89"/>
      <c r="FO56" s="89"/>
      <c r="FP56" s="89"/>
      <c r="FQ56" s="89"/>
      <c r="FR56" s="89"/>
      <c r="FS56" s="89"/>
      <c r="FT56" s="89"/>
      <c r="FU56" s="89"/>
      <c r="FV56" s="89"/>
      <c r="FW56" s="89"/>
      <c r="FX56" s="89"/>
      <c r="FY56" s="89"/>
      <c r="FZ56" s="89"/>
      <c r="GA56" s="89"/>
      <c r="GB56" s="89"/>
      <c r="GC56" s="89"/>
      <c r="GD56" s="89"/>
      <c r="GE56" s="89"/>
      <c r="GF56" s="89"/>
      <c r="GG56" s="89"/>
      <c r="GH56" s="89"/>
      <c r="GI56" s="89"/>
      <c r="GJ56" s="89"/>
      <c r="GK56" s="89"/>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c r="II56" s="89"/>
      <c r="IJ56" s="89"/>
      <c r="IK56" s="89"/>
      <c r="IL56" s="89"/>
      <c r="IM56" s="89"/>
      <c r="IN56" s="89"/>
      <c r="IO56" s="89"/>
      <c r="IP56" s="89"/>
      <c r="IQ56" s="89"/>
      <c r="IR56" s="89"/>
      <c r="IS56" s="89"/>
      <c r="IT56" s="89"/>
      <c r="IU56" s="89"/>
      <c r="IV56" s="89"/>
      <c r="IW56" s="89"/>
      <c r="IX56" s="89"/>
      <c r="IY56" s="89"/>
      <c r="IZ56" s="89"/>
      <c r="JA56" s="89"/>
      <c r="JB56" s="89"/>
      <c r="JC56" s="89"/>
      <c r="JD56" s="89"/>
      <c r="JE56" s="89"/>
      <c r="JF56" s="89"/>
      <c r="JG56" s="89"/>
      <c r="JH56" s="89"/>
    </row>
    <row r="57" spans="2:268" ht="17.399999999999999" x14ac:dyDescent="0.35">
      <c r="B57" s="91"/>
      <c r="C57" s="91"/>
      <c r="D57" s="91"/>
      <c r="E57" s="91"/>
      <c r="F57" s="91"/>
      <c r="G57" s="91"/>
      <c r="H57" s="91"/>
      <c r="I57" s="91"/>
      <c r="J57" s="91"/>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89"/>
      <c r="EL57" s="89"/>
      <c r="EM57" s="89"/>
      <c r="EN57" s="89"/>
      <c r="EO57" s="89"/>
      <c r="EP57" s="89"/>
      <c r="EQ57" s="89"/>
      <c r="ER57" s="89"/>
      <c r="ES57" s="89"/>
      <c r="ET57" s="89"/>
      <c r="EU57" s="89"/>
      <c r="EV57" s="89"/>
      <c r="EW57" s="89"/>
      <c r="EX57" s="89"/>
      <c r="EY57" s="89"/>
      <c r="EZ57" s="89"/>
      <c r="FA57" s="89"/>
      <c r="FB57" s="89"/>
      <c r="FC57" s="89"/>
      <c r="FD57" s="89"/>
      <c r="FE57" s="89"/>
      <c r="FF57" s="89"/>
      <c r="FG57" s="89"/>
      <c r="FH57" s="89"/>
      <c r="FI57" s="89"/>
      <c r="FJ57" s="89"/>
      <c r="FK57" s="89"/>
      <c r="FL57" s="89"/>
      <c r="FM57" s="89"/>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c r="HO57" s="89"/>
      <c r="HP57" s="89"/>
      <c r="HQ57" s="89"/>
      <c r="HR57" s="89"/>
      <c r="HS57" s="89"/>
      <c r="HT57" s="89"/>
      <c r="HU57" s="89"/>
      <c r="HV57" s="89"/>
      <c r="HW57" s="89"/>
      <c r="HX57" s="89"/>
      <c r="HY57" s="89"/>
      <c r="HZ57" s="89"/>
      <c r="IA57" s="89"/>
      <c r="IB57" s="89"/>
      <c r="IC57" s="89"/>
      <c r="ID57" s="89"/>
      <c r="IE57" s="89"/>
      <c r="IF57" s="89"/>
      <c r="IG57" s="89"/>
      <c r="IH57" s="89"/>
      <c r="II57" s="89"/>
      <c r="IJ57" s="89"/>
      <c r="IK57" s="89"/>
      <c r="IL57" s="89"/>
      <c r="IM57" s="89"/>
      <c r="IN57" s="89"/>
      <c r="IO57" s="89"/>
      <c r="IP57" s="89"/>
      <c r="IQ57" s="89"/>
      <c r="IR57" s="89"/>
      <c r="IS57" s="89"/>
      <c r="IT57" s="89"/>
      <c r="IU57" s="89"/>
      <c r="IV57" s="89"/>
      <c r="IW57" s="89"/>
      <c r="IX57" s="89"/>
      <c r="IY57" s="89"/>
      <c r="IZ57" s="89"/>
      <c r="JA57" s="89"/>
      <c r="JB57" s="89"/>
      <c r="JC57" s="89"/>
      <c r="JD57" s="89"/>
      <c r="JE57" s="89"/>
      <c r="JF57" s="89"/>
      <c r="JG57" s="89"/>
      <c r="JH57" s="89"/>
    </row>
    <row r="58" spans="2:268" ht="17.399999999999999" x14ac:dyDescent="0.35">
      <c r="B58" s="91"/>
      <c r="C58" s="91"/>
      <c r="D58" s="91"/>
      <c r="E58" s="91"/>
      <c r="F58" s="91"/>
      <c r="G58" s="91"/>
      <c r="H58" s="91"/>
      <c r="I58" s="91"/>
      <c r="J58" s="91"/>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c r="CU58" s="89"/>
      <c r="CV58" s="89"/>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c r="EG58" s="89"/>
      <c r="EH58" s="89"/>
      <c r="EI58" s="89"/>
      <c r="EJ58" s="89"/>
      <c r="EK58" s="89"/>
      <c r="EL58" s="89"/>
      <c r="EM58" s="89"/>
      <c r="EN58" s="89"/>
      <c r="EO58" s="89"/>
      <c r="EP58" s="89"/>
      <c r="EQ58" s="89"/>
      <c r="ER58" s="89"/>
      <c r="ES58" s="89"/>
      <c r="ET58" s="89"/>
      <c r="EU58" s="89"/>
      <c r="EV58" s="89"/>
      <c r="EW58" s="89"/>
      <c r="EX58" s="89"/>
      <c r="EY58" s="89"/>
      <c r="EZ58" s="89"/>
      <c r="FA58" s="89"/>
      <c r="FB58" s="89"/>
      <c r="FC58" s="89"/>
      <c r="FD58" s="89"/>
      <c r="FE58" s="89"/>
      <c r="FF58" s="89"/>
      <c r="FG58" s="89"/>
      <c r="FH58" s="89"/>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c r="HP58" s="89"/>
      <c r="HQ58" s="89"/>
      <c r="HR58" s="89"/>
      <c r="HS58" s="89"/>
      <c r="HT58" s="89"/>
      <c r="HU58" s="89"/>
      <c r="HV58" s="89"/>
      <c r="HW58" s="89"/>
      <c r="HX58" s="89"/>
      <c r="HY58" s="89"/>
      <c r="HZ58" s="89"/>
      <c r="IA58" s="89"/>
      <c r="IB58" s="89"/>
      <c r="IC58" s="89"/>
      <c r="ID58" s="89"/>
      <c r="IE58" s="89"/>
      <c r="IF58" s="89"/>
      <c r="IG58" s="89"/>
      <c r="IH58" s="89"/>
      <c r="II58" s="89"/>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row>
    <row r="59" spans="2:268" ht="17.399999999999999" x14ac:dyDescent="0.35">
      <c r="B59" s="91"/>
      <c r="C59" s="91"/>
      <c r="D59" s="91"/>
      <c r="E59" s="91"/>
      <c r="F59" s="91"/>
      <c r="G59" s="91"/>
      <c r="H59" s="91"/>
      <c r="I59" s="91"/>
      <c r="J59" s="91"/>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c r="CU59" s="89"/>
      <c r="CV59" s="89"/>
      <c r="CW59" s="89"/>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c r="ER59" s="89"/>
      <c r="ES59" s="89"/>
      <c r="ET59" s="89"/>
      <c r="EU59" s="89"/>
      <c r="EV59" s="89"/>
      <c r="EW59" s="89"/>
      <c r="EX59" s="89"/>
      <c r="EY59" s="89"/>
      <c r="EZ59" s="89"/>
      <c r="FA59" s="89"/>
      <c r="FB59" s="89"/>
      <c r="FC59" s="89"/>
      <c r="FD59" s="89"/>
      <c r="FE59" s="89"/>
      <c r="FF59" s="89"/>
      <c r="FG59" s="89"/>
      <c r="FH59" s="89"/>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c r="IJ59" s="89"/>
      <c r="IK59" s="89"/>
      <c r="IL59" s="89"/>
      <c r="IM59" s="89"/>
      <c r="IN59" s="89"/>
      <c r="IO59" s="89"/>
      <c r="IP59" s="89"/>
      <c r="IQ59" s="89"/>
      <c r="IR59" s="89"/>
      <c r="IS59" s="89"/>
      <c r="IT59" s="89"/>
      <c r="IU59" s="89"/>
      <c r="IV59" s="89"/>
      <c r="IW59" s="89"/>
      <c r="IX59" s="89"/>
      <c r="IY59" s="89"/>
      <c r="IZ59" s="89"/>
      <c r="JA59" s="89"/>
      <c r="JB59" s="89"/>
      <c r="JC59" s="89"/>
      <c r="JD59" s="89"/>
      <c r="JE59" s="89"/>
      <c r="JF59" s="89"/>
      <c r="JG59" s="89"/>
      <c r="JH59" s="89"/>
    </row>
    <row r="60" spans="2:268" ht="17.399999999999999" x14ac:dyDescent="0.35">
      <c r="B60" s="91"/>
      <c r="C60" s="91"/>
      <c r="D60" s="91"/>
      <c r="E60" s="91"/>
      <c r="F60" s="91"/>
      <c r="G60" s="91"/>
      <c r="H60" s="91"/>
      <c r="I60" s="91"/>
      <c r="J60" s="91"/>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c r="EB60" s="89"/>
      <c r="EC60" s="89"/>
      <c r="ED60" s="89"/>
      <c r="EE60" s="89"/>
      <c r="EF60" s="89"/>
      <c r="EG60" s="89"/>
      <c r="EH60" s="89"/>
      <c r="EI60" s="89"/>
      <c r="EJ60" s="89"/>
      <c r="EK60" s="89"/>
      <c r="EL60" s="89"/>
      <c r="EM60" s="89"/>
      <c r="EN60" s="89"/>
      <c r="EO60" s="89"/>
      <c r="EP60" s="89"/>
      <c r="EQ60" s="89"/>
      <c r="ER60" s="89"/>
      <c r="ES60" s="89"/>
      <c r="ET60" s="89"/>
      <c r="EU60" s="89"/>
      <c r="EV60" s="89"/>
      <c r="EW60" s="89"/>
      <c r="EX60" s="89"/>
      <c r="EY60" s="89"/>
      <c r="EZ60" s="89"/>
      <c r="FA60" s="89"/>
      <c r="FB60" s="89"/>
      <c r="FC60" s="89"/>
      <c r="FD60" s="89"/>
      <c r="FE60" s="89"/>
      <c r="FF60" s="89"/>
      <c r="FG60" s="89"/>
      <c r="FH60" s="89"/>
      <c r="FI60" s="89"/>
      <c r="FJ60" s="89"/>
      <c r="FK60" s="89"/>
      <c r="FL60" s="89"/>
      <c r="FM60" s="89"/>
      <c r="FN60" s="89"/>
      <c r="FO60" s="89"/>
      <c r="FP60" s="89"/>
      <c r="FQ60" s="89"/>
      <c r="FR60" s="89"/>
      <c r="FS60" s="89"/>
      <c r="FT60" s="89"/>
      <c r="FU60" s="89"/>
      <c r="FV60" s="89"/>
      <c r="FW60" s="89"/>
      <c r="FX60" s="89"/>
      <c r="FY60" s="89"/>
      <c r="FZ60" s="89"/>
      <c r="GA60" s="89"/>
      <c r="GB60" s="89"/>
      <c r="GC60" s="89"/>
      <c r="GD60" s="89"/>
      <c r="GE60" s="89"/>
      <c r="GF60" s="89"/>
      <c r="GG60" s="89"/>
      <c r="GH60" s="89"/>
      <c r="GI60" s="89"/>
      <c r="GJ60" s="89"/>
      <c r="GK60" s="89"/>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c r="HV60" s="89"/>
      <c r="HW60" s="89"/>
      <c r="HX60" s="89"/>
      <c r="HY60" s="89"/>
      <c r="HZ60" s="89"/>
      <c r="IA60" s="89"/>
      <c r="IB60" s="89"/>
      <c r="IC60" s="89"/>
      <c r="ID60" s="89"/>
      <c r="IE60" s="89"/>
      <c r="IF60" s="89"/>
      <c r="IG60" s="89"/>
      <c r="IH60" s="89"/>
      <c r="II60" s="89"/>
      <c r="IJ60" s="89"/>
      <c r="IK60" s="89"/>
      <c r="IL60" s="89"/>
      <c r="IM60" s="89"/>
      <c r="IN60" s="89"/>
      <c r="IO60" s="89"/>
      <c r="IP60" s="89"/>
      <c r="IQ60" s="89"/>
      <c r="IR60" s="89"/>
      <c r="IS60" s="89"/>
      <c r="IT60" s="89"/>
      <c r="IU60" s="89"/>
      <c r="IV60" s="89"/>
      <c r="IW60" s="89"/>
      <c r="IX60" s="89"/>
      <c r="IY60" s="89"/>
      <c r="IZ60" s="89"/>
      <c r="JA60" s="89"/>
      <c r="JB60" s="89"/>
      <c r="JC60" s="89"/>
      <c r="JD60" s="89"/>
      <c r="JE60" s="89"/>
      <c r="JF60" s="89"/>
      <c r="JG60" s="89"/>
      <c r="JH60" s="89"/>
    </row>
    <row r="61" spans="2:268" ht="17.399999999999999" x14ac:dyDescent="0.35">
      <c r="B61" s="91"/>
      <c r="C61" s="91"/>
      <c r="D61" s="91"/>
      <c r="E61" s="91"/>
      <c r="F61" s="91"/>
      <c r="G61" s="91"/>
      <c r="H61" s="91"/>
      <c r="I61" s="91"/>
      <c r="J61" s="91"/>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c r="EL61" s="89"/>
      <c r="EM61" s="89"/>
      <c r="EN61" s="89"/>
      <c r="EO61" s="89"/>
      <c r="EP61" s="89"/>
      <c r="EQ61" s="89"/>
      <c r="ER61" s="89"/>
      <c r="ES61" s="89"/>
      <c r="ET61" s="89"/>
      <c r="EU61" s="89"/>
      <c r="EV61" s="89"/>
      <c r="EW61" s="89"/>
      <c r="EX61" s="89"/>
      <c r="EY61" s="89"/>
      <c r="EZ61" s="89"/>
      <c r="FA61" s="89"/>
      <c r="FB61" s="89"/>
      <c r="FC61" s="89"/>
      <c r="FD61" s="89"/>
      <c r="FE61" s="89"/>
      <c r="FF61" s="89"/>
      <c r="FG61" s="89"/>
      <c r="FH61" s="89"/>
      <c r="FI61" s="89"/>
      <c r="FJ61" s="89"/>
      <c r="FK61" s="89"/>
      <c r="FL61" s="89"/>
      <c r="FM61" s="89"/>
      <c r="FN61" s="89"/>
      <c r="FO61" s="89"/>
      <c r="FP61" s="89"/>
      <c r="FQ61" s="89"/>
      <c r="FR61" s="89"/>
      <c r="FS61" s="89"/>
      <c r="FT61" s="89"/>
      <c r="FU61" s="89"/>
      <c r="FV61" s="89"/>
      <c r="FW61" s="89"/>
      <c r="FX61" s="89"/>
      <c r="FY61" s="89"/>
      <c r="FZ61" s="89"/>
      <c r="GA61" s="89"/>
      <c r="GB61" s="89"/>
      <c r="GC61" s="89"/>
      <c r="GD61" s="89"/>
      <c r="GE61" s="89"/>
      <c r="GF61" s="89"/>
      <c r="GG61" s="89"/>
      <c r="GH61" s="89"/>
      <c r="GI61" s="89"/>
      <c r="GJ61" s="89"/>
      <c r="GK61" s="89"/>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c r="HV61" s="89"/>
      <c r="HW61" s="89"/>
      <c r="HX61" s="89"/>
      <c r="HY61" s="89"/>
      <c r="HZ61" s="89"/>
      <c r="IA61" s="89"/>
      <c r="IB61" s="89"/>
      <c r="IC61" s="89"/>
      <c r="ID61" s="89"/>
      <c r="IE61" s="89"/>
      <c r="IF61" s="89"/>
      <c r="IG61" s="89"/>
      <c r="IH61" s="89"/>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row>
    <row r="62" spans="2:268" ht="21" x14ac:dyDescent="0.4">
      <c r="B62" s="91"/>
      <c r="C62" s="407" t="s">
        <v>200</v>
      </c>
      <c r="D62" s="407"/>
      <c r="E62" s="407"/>
      <c r="F62" s="407"/>
      <c r="G62" s="407"/>
      <c r="H62" s="407"/>
      <c r="I62" s="407"/>
      <c r="J62" s="91"/>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89"/>
      <c r="FV62" s="89"/>
      <c r="FW62" s="89"/>
      <c r="FX62" s="89"/>
      <c r="FY62" s="89"/>
      <c r="FZ62" s="89"/>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c r="HP62" s="89"/>
      <c r="HQ62" s="89"/>
      <c r="HR62" s="89"/>
      <c r="HS62" s="89"/>
      <c r="HT62" s="89"/>
      <c r="HU62" s="89"/>
      <c r="HV62" s="89"/>
      <c r="HW62" s="89"/>
      <c r="HX62" s="89"/>
      <c r="HY62" s="89"/>
      <c r="HZ62" s="89"/>
      <c r="IA62" s="89"/>
      <c r="IB62" s="89"/>
      <c r="IC62" s="89"/>
      <c r="ID62" s="89"/>
      <c r="IE62" s="89"/>
      <c r="IF62" s="89"/>
      <c r="IG62" s="89"/>
      <c r="IH62" s="89"/>
      <c r="II62" s="89"/>
      <c r="IJ62" s="89"/>
      <c r="IK62" s="89"/>
      <c r="IL62" s="89"/>
      <c r="IM62" s="89"/>
      <c r="IN62" s="89"/>
      <c r="IO62" s="89"/>
      <c r="IP62" s="89"/>
      <c r="IQ62" s="89"/>
      <c r="IR62" s="89"/>
      <c r="IS62" s="89"/>
      <c r="IT62" s="89"/>
      <c r="IU62" s="89"/>
      <c r="IV62" s="89"/>
      <c r="IW62" s="89"/>
      <c r="IX62" s="89"/>
      <c r="IY62" s="89"/>
      <c r="IZ62" s="89"/>
      <c r="JA62" s="89"/>
      <c r="JB62" s="89"/>
      <c r="JC62" s="89"/>
      <c r="JD62" s="89"/>
      <c r="JE62" s="89"/>
      <c r="JF62" s="89"/>
      <c r="JG62" s="89"/>
      <c r="JH62" s="89"/>
    </row>
    <row r="63" spans="2:268" ht="17.399999999999999" x14ac:dyDescent="0.35">
      <c r="B63" s="91"/>
      <c r="C63" s="91"/>
      <c r="D63" s="91"/>
      <c r="E63" s="91"/>
      <c r="F63" s="91"/>
      <c r="G63" s="91"/>
      <c r="H63" s="91"/>
      <c r="I63" s="91"/>
      <c r="J63" s="91"/>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89"/>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c r="FQ63" s="89"/>
      <c r="FR63" s="89"/>
      <c r="FS63" s="89"/>
      <c r="FT63" s="89"/>
      <c r="FU63" s="89"/>
      <c r="FV63" s="89"/>
      <c r="FW63" s="89"/>
      <c r="FX63" s="89"/>
      <c r="FY63" s="89"/>
      <c r="FZ63" s="89"/>
      <c r="GA63" s="89"/>
      <c r="GB63" s="89"/>
      <c r="GC63" s="89"/>
      <c r="GD63" s="89"/>
      <c r="GE63" s="89"/>
      <c r="GF63" s="89"/>
      <c r="GG63" s="89"/>
      <c r="GH63" s="89"/>
      <c r="GI63" s="89"/>
      <c r="GJ63" s="89"/>
      <c r="GK63" s="89"/>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c r="HO63" s="89"/>
      <c r="HP63" s="89"/>
      <c r="HQ63" s="89"/>
      <c r="HR63" s="89"/>
      <c r="HS63" s="89"/>
      <c r="HT63" s="89"/>
      <c r="HU63" s="89"/>
      <c r="HV63" s="89"/>
      <c r="HW63" s="89"/>
      <c r="HX63" s="89"/>
      <c r="HY63" s="89"/>
      <c r="HZ63" s="89"/>
      <c r="IA63" s="89"/>
      <c r="IB63" s="89"/>
      <c r="IC63" s="89"/>
      <c r="ID63" s="89"/>
      <c r="IE63" s="89"/>
      <c r="IF63" s="89"/>
      <c r="IG63" s="89"/>
      <c r="IH63" s="89"/>
      <c r="II63" s="89"/>
      <c r="IJ63" s="89"/>
      <c r="IK63" s="89"/>
      <c r="IL63" s="89"/>
      <c r="IM63" s="89"/>
      <c r="IN63" s="89"/>
      <c r="IO63" s="89"/>
      <c r="IP63" s="89"/>
      <c r="IQ63" s="89"/>
      <c r="IR63" s="89"/>
      <c r="IS63" s="89"/>
      <c r="IT63" s="89"/>
      <c r="IU63" s="89"/>
      <c r="IV63" s="89"/>
      <c r="IW63" s="89"/>
      <c r="IX63" s="89"/>
      <c r="IY63" s="89"/>
      <c r="IZ63" s="89"/>
      <c r="JA63" s="89"/>
      <c r="JB63" s="89"/>
      <c r="JC63" s="89"/>
      <c r="JD63" s="89"/>
      <c r="JE63" s="89"/>
      <c r="JF63" s="89"/>
      <c r="JG63" s="89"/>
      <c r="JH63" s="89"/>
    </row>
    <row r="64" spans="2:268" ht="17.399999999999999" x14ac:dyDescent="0.35">
      <c r="B64" s="91"/>
      <c r="C64" s="91"/>
      <c r="D64" s="91"/>
      <c r="E64" s="91"/>
      <c r="F64" s="91"/>
      <c r="G64" s="91"/>
      <c r="H64" s="91"/>
      <c r="I64" s="91"/>
      <c r="J64" s="91"/>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row>
    <row r="65" spans="2:268" ht="17.399999999999999" x14ac:dyDescent="0.35">
      <c r="B65" s="91"/>
      <c r="C65" s="90"/>
      <c r="D65" s="91" t="s">
        <v>201</v>
      </c>
      <c r="E65" s="91"/>
      <c r="F65" s="91" t="str">
        <f>":  "&amp;VLOOKUP($K$2,'DATA SISWA'!$C$10:$AQ$49,4,FALSE)</f>
        <v>:  Abil Juandika</v>
      </c>
      <c r="G65" s="91"/>
      <c r="H65" s="91"/>
      <c r="I65" s="91"/>
      <c r="J65" s="91"/>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row>
    <row r="66" spans="2:268" ht="17.399999999999999" x14ac:dyDescent="0.35">
      <c r="B66" s="91"/>
      <c r="C66" s="90"/>
      <c r="D66" s="91" t="s">
        <v>218</v>
      </c>
      <c r="E66" s="91"/>
      <c r="F66" s="91" t="str">
        <f>": "&amp;VLOOKUP($K$2,'DATA SISWA'!$C$10:$AQ$49,2,FALSE)&amp;" / "&amp;VLOOKUP($K$2,'DATA SISWA'!$C$10:$AQ$49,3,FALSE)</f>
        <v xml:space="preserve">: 056 / </v>
      </c>
      <c r="G66" s="91"/>
      <c r="H66" s="91"/>
      <c r="I66" s="91"/>
      <c r="J66" s="91"/>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row>
    <row r="67" spans="2:268" ht="17.399999999999999" x14ac:dyDescent="0.35">
      <c r="B67" s="91"/>
      <c r="C67" s="90"/>
      <c r="D67" s="91" t="s">
        <v>202</v>
      </c>
      <c r="E67" s="91"/>
      <c r="F67" s="96" t="str">
        <f>":  "&amp;VLOOKUP($K$2,'DATA SISWA'!$C$10:$AQ$49,6,FALSE)&amp;" , "</f>
        <v xml:space="preserve">:   , </v>
      </c>
      <c r="G67" s="408">
        <f>VLOOKUP($K$2,'DATA SISWA'!$C$10:$AQ$49,7,FALSE)</f>
        <v>0</v>
      </c>
      <c r="H67" s="408"/>
      <c r="I67" s="408"/>
      <c r="J67" s="91"/>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89"/>
      <c r="DF67" s="89"/>
      <c r="DG67" s="89"/>
      <c r="DH67" s="89"/>
      <c r="DI67" s="89"/>
      <c r="DJ67" s="89"/>
      <c r="DK67" s="89"/>
      <c r="DL67" s="89"/>
      <c r="DM67" s="89"/>
      <c r="DN67" s="89"/>
      <c r="DO67" s="89"/>
      <c r="DP67" s="89"/>
      <c r="DQ67" s="89"/>
      <c r="DR67" s="89"/>
      <c r="DS67" s="89"/>
      <c r="DT67" s="89"/>
      <c r="DU67" s="89"/>
      <c r="DV67" s="89"/>
      <c r="DW67" s="89"/>
      <c r="DX67" s="89"/>
      <c r="DY67" s="89"/>
      <c r="DZ67" s="89"/>
      <c r="EA67" s="89"/>
      <c r="EB67" s="89"/>
      <c r="EC67" s="89"/>
      <c r="ED67" s="89"/>
      <c r="EE67" s="89"/>
      <c r="EF67" s="89"/>
      <c r="EG67" s="89"/>
      <c r="EH67" s="89"/>
      <c r="EI67" s="89"/>
      <c r="EJ67" s="89"/>
      <c r="EK67" s="89"/>
      <c r="EL67" s="89"/>
      <c r="EM67" s="89"/>
      <c r="EN67" s="89"/>
      <c r="EO67" s="89"/>
      <c r="EP67" s="89"/>
      <c r="EQ67" s="89"/>
      <c r="ER67" s="89"/>
      <c r="ES67" s="89"/>
      <c r="ET67" s="89"/>
      <c r="EU67" s="89"/>
      <c r="EV67" s="89"/>
      <c r="EW67" s="89"/>
      <c r="EX67" s="89"/>
      <c r="EY67" s="89"/>
      <c r="EZ67" s="89"/>
      <c r="FA67" s="89"/>
      <c r="FB67" s="89"/>
      <c r="FC67" s="89"/>
      <c r="FD67" s="89"/>
      <c r="FE67" s="89"/>
      <c r="FF67" s="89"/>
      <c r="FG67" s="89"/>
      <c r="FH67" s="89"/>
      <c r="FI67" s="89"/>
      <c r="FJ67" s="89"/>
      <c r="FK67" s="89"/>
      <c r="FL67" s="89"/>
      <c r="FM67" s="89"/>
      <c r="FN67" s="89"/>
      <c r="FO67" s="89"/>
      <c r="FP67" s="89"/>
      <c r="FQ67" s="89"/>
      <c r="FR67" s="89"/>
      <c r="FS67" s="89"/>
      <c r="FT67" s="89"/>
      <c r="FU67" s="89"/>
      <c r="FV67" s="89"/>
      <c r="FW67" s="89"/>
      <c r="FX67" s="89"/>
      <c r="FY67" s="89"/>
      <c r="FZ67" s="89"/>
      <c r="GA67" s="89"/>
      <c r="GB67" s="89"/>
      <c r="GC67" s="89"/>
      <c r="GD67" s="89"/>
      <c r="GE67" s="89"/>
      <c r="GF67" s="89"/>
      <c r="GG67" s="89"/>
      <c r="GH67" s="89"/>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c r="JD67" s="89"/>
      <c r="JE67" s="89"/>
      <c r="JF67" s="89"/>
      <c r="JG67" s="89"/>
      <c r="JH67" s="89"/>
    </row>
    <row r="68" spans="2:268" ht="17.399999999999999" x14ac:dyDescent="0.35">
      <c r="B68" s="91"/>
      <c r="C68" s="90"/>
      <c r="D68" s="91" t="s">
        <v>203</v>
      </c>
      <c r="E68" s="91"/>
      <c r="F68" s="91" t="str">
        <f>":  "&amp;IF(VLOOKUP($K$2,'DATA SISWA'!$C$10:$AQ$49,5,FALSE)="P","Perempuan","Laki-Laki")</f>
        <v>:  Laki-Laki</v>
      </c>
      <c r="G68" s="91"/>
      <c r="H68" s="91"/>
      <c r="I68" s="91"/>
      <c r="J68" s="91"/>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c r="FU68" s="89"/>
      <c r="FV68" s="89"/>
      <c r="FW68" s="89"/>
      <c r="FX68" s="89"/>
      <c r="FY68" s="89"/>
      <c r="FZ68" s="89"/>
      <c r="GA68" s="89"/>
      <c r="GB68" s="89"/>
      <c r="GC68" s="89"/>
      <c r="GD68" s="89"/>
      <c r="GE68" s="89"/>
      <c r="GF68" s="89"/>
      <c r="GG68" s="89"/>
      <c r="GH68" s="89"/>
      <c r="GI68" s="89"/>
      <c r="GJ68" s="89"/>
      <c r="GK68" s="89"/>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c r="JD68" s="89"/>
      <c r="JE68" s="89"/>
      <c r="JF68" s="89"/>
      <c r="JG68" s="89"/>
      <c r="JH68" s="89"/>
    </row>
    <row r="69" spans="2:268" ht="17.399999999999999" x14ac:dyDescent="0.35">
      <c r="B69" s="91"/>
      <c r="C69" s="90"/>
      <c r="D69" s="91" t="s">
        <v>204</v>
      </c>
      <c r="E69" s="91"/>
      <c r="F69" s="91" t="str">
        <f>":  "&amp;VLOOKUP($K$2,'DATA SISWA'!$C$10:$AQ$49,8,FALSE)</f>
        <v xml:space="preserve">:  </v>
      </c>
      <c r="G69" s="91"/>
      <c r="H69" s="91"/>
      <c r="I69" s="91"/>
      <c r="J69" s="91"/>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c r="FU69" s="89"/>
      <c r="FV69" s="89"/>
      <c r="FW69" s="89"/>
      <c r="FX69" s="89"/>
      <c r="FY69" s="89"/>
      <c r="FZ69" s="89"/>
      <c r="GA69" s="89"/>
      <c r="GB69" s="89"/>
      <c r="GC69" s="89"/>
      <c r="GD69" s="89"/>
      <c r="GE69" s="89"/>
      <c r="GF69" s="89"/>
      <c r="GG69" s="89"/>
      <c r="GH69" s="89"/>
      <c r="GI69" s="89"/>
      <c r="GJ69" s="89"/>
      <c r="GK69" s="89"/>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c r="JD69" s="89"/>
      <c r="JE69" s="89"/>
      <c r="JF69" s="89"/>
      <c r="JG69" s="89"/>
      <c r="JH69" s="89"/>
    </row>
    <row r="70" spans="2:268" ht="17.399999999999999" x14ac:dyDescent="0.35">
      <c r="B70" s="91"/>
      <c r="C70" s="90"/>
      <c r="D70" s="91" t="s">
        <v>205</v>
      </c>
      <c r="E70" s="91"/>
      <c r="F70" s="91" t="str">
        <f>":  "&amp;VLOOKUP($K$2,'DATA SISWA'!$C$10:$AQ$49,9,FALSE)</f>
        <v xml:space="preserve">:  </v>
      </c>
      <c r="G70" s="91"/>
      <c r="H70" s="91"/>
      <c r="I70" s="91"/>
      <c r="J70" s="91"/>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c r="FU70" s="89"/>
      <c r="FV70" s="89"/>
      <c r="FW70" s="89"/>
      <c r="FX70" s="89"/>
      <c r="FY70" s="89"/>
      <c r="FZ70" s="89"/>
      <c r="GA70" s="89"/>
      <c r="GB70" s="89"/>
      <c r="GC70" s="89"/>
      <c r="GD70" s="89"/>
      <c r="GE70" s="89"/>
      <c r="GF70" s="89"/>
      <c r="GG70" s="89"/>
      <c r="GH70" s="89"/>
      <c r="GI70" s="89"/>
      <c r="GJ70" s="89"/>
      <c r="GK70" s="89"/>
      <c r="GL70" s="89"/>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89"/>
      <c r="IS70" s="89"/>
      <c r="IT70" s="89"/>
      <c r="IU70" s="89"/>
      <c r="IV70" s="89"/>
      <c r="IW70" s="89"/>
      <c r="IX70" s="89"/>
      <c r="IY70" s="89"/>
      <c r="IZ70" s="89"/>
      <c r="JA70" s="89"/>
      <c r="JB70" s="89"/>
      <c r="JC70" s="89"/>
      <c r="JD70" s="89"/>
      <c r="JE70" s="89"/>
      <c r="JF70" s="89"/>
      <c r="JG70" s="89"/>
      <c r="JH70" s="89"/>
    </row>
    <row r="71" spans="2:268" ht="17.399999999999999" x14ac:dyDescent="0.35">
      <c r="B71" s="91"/>
      <c r="C71" s="90"/>
      <c r="D71" s="91" t="s">
        <v>206</v>
      </c>
      <c r="E71" s="91"/>
      <c r="F71" s="91" t="str">
        <f>":  "&amp;VLOOKUP($K$2,'DATA SISWA'!$C$10:$AQ$49,10,FALSE)</f>
        <v xml:space="preserve">:  </v>
      </c>
      <c r="G71" s="91"/>
      <c r="H71" s="91"/>
      <c r="I71" s="91"/>
      <c r="J71" s="91"/>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89"/>
      <c r="IS71" s="89"/>
      <c r="IT71" s="89"/>
      <c r="IU71" s="89"/>
      <c r="IV71" s="89"/>
      <c r="IW71" s="89"/>
      <c r="IX71" s="89"/>
      <c r="IY71" s="89"/>
      <c r="IZ71" s="89"/>
      <c r="JA71" s="89"/>
      <c r="JB71" s="89"/>
      <c r="JC71" s="89"/>
      <c r="JD71" s="89"/>
      <c r="JE71" s="89"/>
      <c r="JF71" s="89"/>
      <c r="JG71" s="89"/>
      <c r="JH71" s="89"/>
    </row>
    <row r="72" spans="2:268" ht="17.399999999999999" x14ac:dyDescent="0.35">
      <c r="B72" s="91"/>
      <c r="C72" s="90"/>
      <c r="D72" s="91"/>
      <c r="E72" s="91"/>
      <c r="F72" s="91"/>
      <c r="G72" s="91"/>
      <c r="H72" s="91"/>
      <c r="I72" s="91"/>
      <c r="J72" s="91"/>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89"/>
      <c r="FV72" s="89"/>
      <c r="FW72" s="89"/>
      <c r="FX72" s="89"/>
      <c r="FY72" s="89"/>
      <c r="FZ72" s="89"/>
      <c r="GA72" s="89"/>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c r="IW72" s="89"/>
      <c r="IX72" s="89"/>
      <c r="IY72" s="89"/>
      <c r="IZ72" s="89"/>
      <c r="JA72" s="89"/>
      <c r="JB72" s="89"/>
      <c r="JC72" s="89"/>
      <c r="JD72" s="89"/>
      <c r="JE72" s="89"/>
      <c r="JF72" s="89"/>
      <c r="JG72" s="89"/>
      <c r="JH72" s="89"/>
    </row>
    <row r="73" spans="2:268" ht="17.399999999999999" x14ac:dyDescent="0.35">
      <c r="B73" s="91"/>
      <c r="C73" s="90"/>
      <c r="D73" s="91" t="s">
        <v>207</v>
      </c>
      <c r="E73" s="91"/>
      <c r="F73" s="91"/>
      <c r="G73" s="91"/>
      <c r="H73" s="91"/>
      <c r="I73" s="91"/>
      <c r="J73" s="91"/>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c r="FU73" s="89"/>
      <c r="FV73" s="89"/>
      <c r="FW73" s="89"/>
      <c r="FX73" s="89"/>
      <c r="FY73" s="89"/>
      <c r="FZ73" s="89"/>
      <c r="GA73" s="89"/>
      <c r="GB73" s="89"/>
      <c r="GC73" s="89"/>
      <c r="GD73" s="89"/>
      <c r="GE73" s="89"/>
      <c r="GF73" s="89"/>
      <c r="GG73" s="89"/>
      <c r="GH73" s="89"/>
      <c r="GI73" s="89"/>
      <c r="GJ73" s="89"/>
      <c r="GK73" s="89"/>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89"/>
      <c r="IS73" s="89"/>
      <c r="IT73" s="89"/>
      <c r="IU73" s="89"/>
      <c r="IV73" s="89"/>
      <c r="IW73" s="89"/>
      <c r="IX73" s="89"/>
      <c r="IY73" s="89"/>
      <c r="IZ73" s="89"/>
      <c r="JA73" s="89"/>
      <c r="JB73" s="89"/>
      <c r="JC73" s="89"/>
      <c r="JD73" s="89"/>
      <c r="JE73" s="89"/>
      <c r="JF73" s="89"/>
      <c r="JG73" s="89"/>
      <c r="JH73" s="89"/>
    </row>
    <row r="74" spans="2:268" ht="17.399999999999999" x14ac:dyDescent="0.35">
      <c r="B74" s="91"/>
      <c r="C74" s="90"/>
      <c r="D74" s="91" t="s">
        <v>208</v>
      </c>
      <c r="E74" s="91"/>
      <c r="F74" s="91" t="str">
        <f>":  "&amp;VLOOKUP($K$2,'DATA SISWA'!$C$10:$AQ$49,11,FALSE)</f>
        <v xml:space="preserve">:  </v>
      </c>
      <c r="G74" s="91"/>
      <c r="H74" s="91"/>
      <c r="I74" s="91"/>
      <c r="J74" s="91"/>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c r="FU74" s="89"/>
      <c r="FV74" s="89"/>
      <c r="FW74" s="89"/>
      <c r="FX74" s="89"/>
      <c r="FY74" s="89"/>
      <c r="FZ74" s="89"/>
      <c r="GA74" s="89"/>
      <c r="GB74" s="89"/>
      <c r="GC74" s="89"/>
      <c r="GD74" s="89"/>
      <c r="GE74" s="89"/>
      <c r="GF74" s="89"/>
      <c r="GG74" s="89"/>
      <c r="GH74" s="89"/>
      <c r="GI74" s="89"/>
      <c r="GJ74" s="89"/>
      <c r="GK74" s="89"/>
      <c r="GL74" s="89"/>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c r="IN74" s="89"/>
      <c r="IO74" s="89"/>
      <c r="IP74" s="89"/>
      <c r="IQ74" s="89"/>
      <c r="IR74" s="89"/>
      <c r="IS74" s="89"/>
      <c r="IT74" s="89"/>
      <c r="IU74" s="89"/>
      <c r="IV74" s="89"/>
      <c r="IW74" s="89"/>
      <c r="IX74" s="89"/>
      <c r="IY74" s="89"/>
      <c r="IZ74" s="89"/>
      <c r="JA74" s="89"/>
      <c r="JB74" s="89"/>
      <c r="JC74" s="89"/>
      <c r="JD74" s="89"/>
      <c r="JE74" s="89"/>
      <c r="JF74" s="89"/>
      <c r="JG74" s="89"/>
      <c r="JH74" s="89"/>
    </row>
    <row r="75" spans="2:268" ht="17.399999999999999" x14ac:dyDescent="0.35">
      <c r="B75" s="91"/>
      <c r="C75" s="90"/>
      <c r="D75" s="91" t="s">
        <v>209</v>
      </c>
      <c r="E75" s="91"/>
      <c r="F75" s="91" t="str">
        <f>":  "&amp;VLOOKUP($K$2,'DATA SISWA'!$C$10:$AQ$49,12,FALSE)</f>
        <v xml:space="preserve">:  </v>
      </c>
      <c r="G75" s="91"/>
      <c r="H75" s="91"/>
      <c r="I75" s="91"/>
      <c r="J75" s="91"/>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89"/>
      <c r="IB75" s="89"/>
      <c r="IC75" s="89"/>
      <c r="ID75" s="89"/>
      <c r="IE75" s="89"/>
      <c r="IF75" s="89"/>
      <c r="IG75" s="89"/>
      <c r="IH75" s="89"/>
      <c r="II75" s="89"/>
      <c r="IJ75" s="89"/>
      <c r="IK75" s="89"/>
      <c r="IL75" s="89"/>
      <c r="IM75" s="89"/>
      <c r="IN75" s="89"/>
      <c r="IO75" s="89"/>
      <c r="IP75" s="89"/>
      <c r="IQ75" s="89"/>
      <c r="IR75" s="89"/>
      <c r="IS75" s="89"/>
      <c r="IT75" s="89"/>
      <c r="IU75" s="89"/>
      <c r="IV75" s="89"/>
      <c r="IW75" s="89"/>
      <c r="IX75" s="89"/>
      <c r="IY75" s="89"/>
      <c r="IZ75" s="89"/>
      <c r="JA75" s="89"/>
      <c r="JB75" s="89"/>
      <c r="JC75" s="89"/>
      <c r="JD75" s="89"/>
      <c r="JE75" s="89"/>
      <c r="JF75" s="89"/>
      <c r="JG75" s="89"/>
      <c r="JH75" s="89"/>
    </row>
    <row r="76" spans="2:268" ht="17.399999999999999" x14ac:dyDescent="0.35">
      <c r="B76" s="91"/>
      <c r="C76" s="90"/>
      <c r="D76" s="91"/>
      <c r="E76" s="91"/>
      <c r="F76" s="91"/>
      <c r="G76" s="91"/>
      <c r="H76" s="91"/>
      <c r="I76" s="91"/>
      <c r="J76" s="91"/>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c r="GR76" s="89"/>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c r="II76" s="89"/>
      <c r="IJ76" s="89"/>
      <c r="IK76" s="89"/>
      <c r="IL76" s="89"/>
      <c r="IM76" s="89"/>
      <c r="IN76" s="89"/>
      <c r="IO76" s="89"/>
      <c r="IP76" s="89"/>
      <c r="IQ76" s="89"/>
      <c r="IR76" s="89"/>
      <c r="IS76" s="89"/>
      <c r="IT76" s="89"/>
      <c r="IU76" s="89"/>
      <c r="IV76" s="89"/>
      <c r="IW76" s="89"/>
      <c r="IX76" s="89"/>
      <c r="IY76" s="89"/>
      <c r="IZ76" s="89"/>
      <c r="JA76" s="89"/>
      <c r="JB76" s="89"/>
      <c r="JC76" s="89"/>
      <c r="JD76" s="89"/>
      <c r="JE76" s="89"/>
      <c r="JF76" s="89"/>
      <c r="JG76" s="89"/>
      <c r="JH76" s="89"/>
    </row>
    <row r="77" spans="2:268" ht="17.399999999999999" x14ac:dyDescent="0.35">
      <c r="B77" s="91"/>
      <c r="C77" s="90"/>
      <c r="D77" s="91" t="s">
        <v>210</v>
      </c>
      <c r="E77" s="91"/>
      <c r="F77" s="91"/>
      <c r="G77" s="91"/>
      <c r="H77" s="91"/>
      <c r="I77" s="91"/>
      <c r="J77" s="91"/>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c r="FU77" s="89"/>
      <c r="FV77" s="89"/>
      <c r="FW77" s="89"/>
      <c r="FX77" s="89"/>
      <c r="FY77" s="89"/>
      <c r="FZ77" s="89"/>
      <c r="GA77" s="89"/>
      <c r="GB77" s="89"/>
      <c r="GC77" s="89"/>
      <c r="GD77" s="89"/>
      <c r="GE77" s="89"/>
      <c r="GF77" s="89"/>
      <c r="GG77" s="89"/>
      <c r="GH77" s="89"/>
      <c r="GI77" s="89"/>
      <c r="GJ77" s="89"/>
      <c r="GK77" s="89"/>
      <c r="GL77" s="89"/>
      <c r="GM77" s="89"/>
      <c r="GN77" s="89"/>
      <c r="GO77" s="89"/>
      <c r="GP77" s="89"/>
      <c r="GQ77" s="89"/>
      <c r="GR77" s="89"/>
      <c r="GS77" s="89"/>
      <c r="GT77" s="89"/>
      <c r="GU77" s="89"/>
      <c r="GV77" s="89"/>
      <c r="GW77" s="89"/>
      <c r="GX77" s="89"/>
      <c r="GY77" s="89"/>
      <c r="GZ77" s="89"/>
      <c r="HA77" s="89"/>
      <c r="HB77" s="89"/>
      <c r="HC77" s="89"/>
      <c r="HD77" s="89"/>
      <c r="HE77" s="89"/>
      <c r="HF77" s="89"/>
      <c r="HG77" s="89"/>
      <c r="HH77" s="89"/>
      <c r="HI77" s="89"/>
      <c r="HJ77" s="89"/>
      <c r="HK77" s="89"/>
      <c r="HL77" s="89"/>
      <c r="HM77" s="89"/>
      <c r="HN77" s="89"/>
      <c r="HO77" s="89"/>
      <c r="HP77" s="89"/>
      <c r="HQ77" s="89"/>
      <c r="HR77" s="89"/>
      <c r="HS77" s="89"/>
      <c r="HT77" s="89"/>
      <c r="HU77" s="89"/>
      <c r="HV77" s="89"/>
      <c r="HW77" s="89"/>
      <c r="HX77" s="89"/>
      <c r="HY77" s="89"/>
      <c r="HZ77" s="89"/>
      <c r="IA77" s="89"/>
      <c r="IB77" s="89"/>
      <c r="IC77" s="89"/>
      <c r="ID77" s="89"/>
      <c r="IE77" s="89"/>
      <c r="IF77" s="89"/>
      <c r="IG77" s="89"/>
      <c r="IH77" s="89"/>
      <c r="II77" s="89"/>
      <c r="IJ77" s="89"/>
      <c r="IK77" s="89"/>
      <c r="IL77" s="89"/>
      <c r="IM77" s="89"/>
      <c r="IN77" s="89"/>
      <c r="IO77" s="89"/>
      <c r="IP77" s="89"/>
      <c r="IQ77" s="89"/>
      <c r="IR77" s="89"/>
      <c r="IS77" s="89"/>
      <c r="IT77" s="89"/>
      <c r="IU77" s="89"/>
      <c r="IV77" s="89"/>
      <c r="IW77" s="89"/>
      <c r="IX77" s="89"/>
      <c r="IY77" s="89"/>
      <c r="IZ77" s="89"/>
      <c r="JA77" s="89"/>
      <c r="JB77" s="89"/>
      <c r="JC77" s="89"/>
      <c r="JD77" s="89"/>
      <c r="JE77" s="89"/>
      <c r="JF77" s="89"/>
      <c r="JG77" s="89"/>
      <c r="JH77" s="89"/>
    </row>
    <row r="78" spans="2:268" ht="17.399999999999999" x14ac:dyDescent="0.35">
      <c r="B78" s="91"/>
      <c r="C78" s="90"/>
      <c r="D78" s="91" t="s">
        <v>208</v>
      </c>
      <c r="E78" s="91"/>
      <c r="F78" s="91" t="str">
        <f>":  "&amp;VLOOKUP($K$2,'DATA SISWA'!$C$10:$AQ$49,13,FALSE)</f>
        <v xml:space="preserve">:  </v>
      </c>
      <c r="G78" s="91"/>
      <c r="H78" s="91"/>
      <c r="I78" s="91"/>
      <c r="J78" s="91"/>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c r="FU78" s="89"/>
      <c r="FV78" s="89"/>
      <c r="FW78" s="89"/>
      <c r="FX78" s="89"/>
      <c r="FY78" s="89"/>
      <c r="FZ78" s="89"/>
      <c r="GA78" s="89"/>
      <c r="GB78" s="89"/>
      <c r="GC78" s="89"/>
      <c r="GD78" s="89"/>
      <c r="GE78" s="89"/>
      <c r="GF78" s="89"/>
      <c r="GG78" s="89"/>
      <c r="GH78" s="89"/>
      <c r="GI78" s="89"/>
      <c r="GJ78" s="89"/>
      <c r="GK78" s="89"/>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c r="IW78" s="89"/>
      <c r="IX78" s="89"/>
      <c r="IY78" s="89"/>
      <c r="IZ78" s="89"/>
      <c r="JA78" s="89"/>
      <c r="JB78" s="89"/>
      <c r="JC78" s="89"/>
      <c r="JD78" s="89"/>
      <c r="JE78" s="89"/>
      <c r="JF78" s="89"/>
      <c r="JG78" s="89"/>
      <c r="JH78" s="89"/>
    </row>
    <row r="79" spans="2:268" ht="17.399999999999999" x14ac:dyDescent="0.35">
      <c r="B79" s="91"/>
      <c r="C79" s="90"/>
      <c r="D79" s="91" t="s">
        <v>209</v>
      </c>
      <c r="E79" s="91"/>
      <c r="F79" s="91" t="str">
        <f>":  "&amp;VLOOKUP($K$2,'DATA SISWA'!$C$10:$AQ$49,14,FALSE)</f>
        <v xml:space="preserve">:  </v>
      </c>
      <c r="G79" s="91"/>
      <c r="H79" s="91"/>
      <c r="I79" s="91"/>
      <c r="J79" s="91"/>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89"/>
      <c r="DF79" s="89"/>
      <c r="DG79" s="89"/>
      <c r="DH79" s="89"/>
      <c r="DI79" s="89"/>
      <c r="DJ79" s="89"/>
      <c r="DK79" s="89"/>
      <c r="DL79" s="89"/>
      <c r="DM79" s="89"/>
      <c r="DN79" s="89"/>
      <c r="DO79" s="89"/>
      <c r="DP79" s="89"/>
      <c r="DQ79" s="89"/>
      <c r="DR79" s="89"/>
      <c r="DS79" s="89"/>
      <c r="DT79" s="89"/>
      <c r="DU79" s="89"/>
      <c r="DV79" s="89"/>
      <c r="DW79" s="89"/>
      <c r="DX79" s="89"/>
      <c r="DY79" s="89"/>
      <c r="DZ79" s="89"/>
      <c r="EA79" s="89"/>
      <c r="EB79" s="89"/>
      <c r="EC79" s="89"/>
      <c r="ED79" s="89"/>
      <c r="EE79" s="89"/>
      <c r="EF79" s="89"/>
      <c r="EG79" s="89"/>
      <c r="EH79" s="89"/>
      <c r="EI79" s="89"/>
      <c r="EJ79" s="89"/>
      <c r="EK79" s="89"/>
      <c r="EL79" s="89"/>
      <c r="EM79" s="89"/>
      <c r="EN79" s="89"/>
      <c r="EO79" s="89"/>
      <c r="EP79" s="89"/>
      <c r="EQ79" s="89"/>
      <c r="ER79" s="89"/>
      <c r="ES79" s="89"/>
      <c r="ET79" s="89"/>
      <c r="EU79" s="89"/>
      <c r="EV79" s="89"/>
      <c r="EW79" s="89"/>
      <c r="EX79" s="89"/>
      <c r="EY79" s="89"/>
      <c r="EZ79" s="89"/>
      <c r="FA79" s="89"/>
      <c r="FB79" s="89"/>
      <c r="FC79" s="89"/>
      <c r="FD79" s="89"/>
      <c r="FE79" s="89"/>
      <c r="FF79" s="89"/>
      <c r="FG79" s="89"/>
      <c r="FH79" s="89"/>
      <c r="FI79" s="89"/>
      <c r="FJ79" s="89"/>
      <c r="FK79" s="89"/>
      <c r="FL79" s="89"/>
      <c r="FM79" s="89"/>
      <c r="FN79" s="89"/>
      <c r="FO79" s="89"/>
      <c r="FP79" s="89"/>
      <c r="FQ79" s="89"/>
      <c r="FR79" s="89"/>
      <c r="FS79" s="89"/>
      <c r="FT79" s="89"/>
      <c r="FU79" s="89"/>
      <c r="FV79" s="89"/>
      <c r="FW79" s="89"/>
      <c r="FX79" s="89"/>
      <c r="FY79" s="89"/>
      <c r="FZ79" s="89"/>
      <c r="GA79" s="89"/>
      <c r="GB79" s="89"/>
      <c r="GC79" s="89"/>
      <c r="GD79" s="89"/>
      <c r="GE79" s="89"/>
      <c r="GF79" s="89"/>
      <c r="GG79" s="89"/>
      <c r="GH79" s="89"/>
      <c r="GI79" s="89"/>
      <c r="GJ79" s="89"/>
      <c r="GK79" s="89"/>
      <c r="GL79" s="89"/>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c r="HZ79" s="89"/>
      <c r="IA79" s="89"/>
      <c r="IB79" s="89"/>
      <c r="IC79" s="89"/>
      <c r="ID79" s="89"/>
      <c r="IE79" s="89"/>
      <c r="IF79" s="89"/>
      <c r="IG79" s="89"/>
      <c r="IH79" s="89"/>
      <c r="II79" s="89"/>
      <c r="IJ79" s="89"/>
      <c r="IK79" s="89"/>
      <c r="IL79" s="89"/>
      <c r="IM79" s="89"/>
      <c r="IN79" s="89"/>
      <c r="IO79" s="89"/>
      <c r="IP79" s="89"/>
      <c r="IQ79" s="89"/>
      <c r="IR79" s="89"/>
      <c r="IS79" s="89"/>
      <c r="IT79" s="89"/>
      <c r="IU79" s="89"/>
      <c r="IV79" s="89"/>
      <c r="IW79" s="89"/>
      <c r="IX79" s="89"/>
      <c r="IY79" s="89"/>
      <c r="IZ79" s="89"/>
      <c r="JA79" s="89"/>
      <c r="JB79" s="89"/>
      <c r="JC79" s="89"/>
      <c r="JD79" s="89"/>
      <c r="JE79" s="89"/>
      <c r="JF79" s="89"/>
      <c r="JG79" s="89"/>
      <c r="JH79" s="89"/>
    </row>
    <row r="80" spans="2:268" ht="17.399999999999999" x14ac:dyDescent="0.35">
      <c r="B80" s="91"/>
      <c r="C80" s="90"/>
      <c r="D80" s="91"/>
      <c r="E80" s="91"/>
      <c r="F80" s="91"/>
      <c r="G80" s="91"/>
      <c r="H80" s="91"/>
      <c r="I80" s="91"/>
      <c r="J80" s="91"/>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c r="CU80" s="89"/>
      <c r="CV80" s="89"/>
      <c r="CW80" s="89"/>
      <c r="CX80" s="89"/>
      <c r="CY80" s="89"/>
      <c r="CZ80" s="89"/>
      <c r="DA80" s="89"/>
      <c r="DB80" s="89"/>
      <c r="DC80" s="89"/>
      <c r="DD80" s="89"/>
      <c r="DE80" s="89"/>
      <c r="DF80" s="89"/>
      <c r="DG80" s="89"/>
      <c r="DH80" s="89"/>
      <c r="DI80" s="89"/>
      <c r="DJ80" s="89"/>
      <c r="DK80" s="89"/>
      <c r="DL80" s="89"/>
      <c r="DM80" s="89"/>
      <c r="DN80" s="89"/>
      <c r="DO80" s="89"/>
      <c r="DP80" s="89"/>
      <c r="DQ80" s="89"/>
      <c r="DR80" s="89"/>
      <c r="DS80" s="89"/>
      <c r="DT80" s="89"/>
      <c r="DU80" s="89"/>
      <c r="DV80" s="89"/>
      <c r="DW80" s="89"/>
      <c r="DX80" s="89"/>
      <c r="DY80" s="89"/>
      <c r="DZ80" s="89"/>
      <c r="EA80" s="89"/>
      <c r="EB80" s="89"/>
      <c r="EC80" s="89"/>
      <c r="ED80" s="89"/>
      <c r="EE80" s="89"/>
      <c r="EF80" s="89"/>
      <c r="EG80" s="89"/>
      <c r="EH80" s="89"/>
      <c r="EI80" s="89"/>
      <c r="EJ80" s="89"/>
      <c r="EK80" s="89"/>
      <c r="EL80" s="89"/>
      <c r="EM80" s="89"/>
      <c r="EN80" s="89"/>
      <c r="EO80" s="89"/>
      <c r="EP80" s="89"/>
      <c r="EQ80" s="89"/>
      <c r="ER80" s="89"/>
      <c r="ES80" s="89"/>
      <c r="ET80" s="89"/>
      <c r="EU80" s="89"/>
      <c r="EV80" s="89"/>
      <c r="EW80" s="89"/>
      <c r="EX80" s="89"/>
      <c r="EY80" s="89"/>
      <c r="EZ80" s="89"/>
      <c r="FA80" s="89"/>
      <c r="FB80" s="89"/>
      <c r="FC80" s="89"/>
      <c r="FD80" s="89"/>
      <c r="FE80" s="89"/>
      <c r="FF80" s="89"/>
      <c r="FG80" s="89"/>
      <c r="FH80" s="89"/>
      <c r="FI80" s="89"/>
      <c r="FJ80" s="89"/>
      <c r="FK80" s="89"/>
      <c r="FL80" s="89"/>
      <c r="FM80" s="89"/>
      <c r="FN80" s="89"/>
      <c r="FO80" s="89"/>
      <c r="FP80" s="89"/>
      <c r="FQ80" s="89"/>
      <c r="FR80" s="89"/>
      <c r="FS80" s="89"/>
      <c r="FT80" s="89"/>
      <c r="FU80" s="89"/>
      <c r="FV80" s="89"/>
      <c r="FW80" s="89"/>
      <c r="FX80" s="89"/>
      <c r="FY80" s="89"/>
      <c r="FZ80" s="89"/>
      <c r="GA80" s="89"/>
      <c r="GB80" s="89"/>
      <c r="GC80" s="89"/>
      <c r="GD80" s="89"/>
      <c r="GE80" s="89"/>
      <c r="GF80" s="89"/>
      <c r="GG80" s="89"/>
      <c r="GH80" s="89"/>
      <c r="GI80" s="89"/>
      <c r="GJ80" s="89"/>
      <c r="GK80" s="89"/>
      <c r="GL80" s="89"/>
      <c r="GM80" s="89"/>
      <c r="GN80" s="89"/>
      <c r="GO80" s="89"/>
      <c r="GP80" s="89"/>
      <c r="GQ80" s="89"/>
      <c r="GR80" s="89"/>
      <c r="GS80" s="89"/>
      <c r="GT80" s="89"/>
      <c r="GU80" s="89"/>
      <c r="GV80" s="89"/>
      <c r="GW80" s="89"/>
      <c r="GX80" s="89"/>
      <c r="GY80" s="89"/>
      <c r="GZ80" s="89"/>
      <c r="HA80" s="89"/>
      <c r="HB80" s="89"/>
      <c r="HC80" s="89"/>
      <c r="HD80" s="89"/>
      <c r="HE80" s="89"/>
      <c r="HF80" s="89"/>
      <c r="HG80" s="89"/>
      <c r="HH80" s="89"/>
      <c r="HI80" s="89"/>
      <c r="HJ80" s="89"/>
      <c r="HK80" s="89"/>
      <c r="HL80" s="89"/>
      <c r="HM80" s="89"/>
      <c r="HN80" s="89"/>
      <c r="HO80" s="89"/>
      <c r="HP80" s="89"/>
      <c r="HQ80" s="89"/>
      <c r="HR80" s="89"/>
      <c r="HS80" s="89"/>
      <c r="HT80" s="89"/>
      <c r="HU80" s="89"/>
      <c r="HV80" s="89"/>
      <c r="HW80" s="89"/>
      <c r="HX80" s="89"/>
      <c r="HY80" s="89"/>
      <c r="HZ80" s="89"/>
      <c r="IA80" s="89"/>
      <c r="IB80" s="89"/>
      <c r="IC80" s="89"/>
      <c r="ID80" s="89"/>
      <c r="IE80" s="89"/>
      <c r="IF80" s="89"/>
      <c r="IG80" s="89"/>
      <c r="IH80" s="89"/>
      <c r="II80" s="89"/>
      <c r="IJ80" s="89"/>
      <c r="IK80" s="89"/>
      <c r="IL80" s="89"/>
      <c r="IM80" s="89"/>
      <c r="IN80" s="89"/>
      <c r="IO80" s="89"/>
      <c r="IP80" s="89"/>
      <c r="IQ80" s="89"/>
      <c r="IR80" s="89"/>
      <c r="IS80" s="89"/>
      <c r="IT80" s="89"/>
      <c r="IU80" s="89"/>
      <c r="IV80" s="89"/>
      <c r="IW80" s="89"/>
      <c r="IX80" s="89"/>
      <c r="IY80" s="89"/>
      <c r="IZ80" s="89"/>
      <c r="JA80" s="89"/>
      <c r="JB80" s="89"/>
      <c r="JC80" s="89"/>
      <c r="JD80" s="89"/>
      <c r="JE80" s="89"/>
      <c r="JF80" s="89"/>
      <c r="JG80" s="89"/>
      <c r="JH80" s="89"/>
    </row>
    <row r="81" spans="2:268" ht="17.399999999999999" x14ac:dyDescent="0.35">
      <c r="B81" s="91"/>
      <c r="C81" s="90"/>
      <c r="D81" s="91" t="s">
        <v>211</v>
      </c>
      <c r="E81" s="91"/>
      <c r="F81" s="91"/>
      <c r="G81" s="91"/>
      <c r="H81" s="91"/>
      <c r="I81" s="91"/>
      <c r="J81" s="91"/>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c r="CU81" s="89"/>
      <c r="CV81" s="89"/>
      <c r="CW81" s="89"/>
      <c r="CX81" s="89"/>
      <c r="CY81" s="89"/>
      <c r="CZ81" s="89"/>
      <c r="DA81" s="89"/>
      <c r="DB81" s="89"/>
      <c r="DC81" s="89"/>
      <c r="DD81" s="89"/>
      <c r="DE81" s="89"/>
      <c r="DF81" s="89"/>
      <c r="DG81" s="89"/>
      <c r="DH81" s="89"/>
      <c r="DI81" s="89"/>
      <c r="DJ81" s="89"/>
      <c r="DK81" s="89"/>
      <c r="DL81" s="89"/>
      <c r="DM81" s="89"/>
      <c r="DN81" s="89"/>
      <c r="DO81" s="89"/>
      <c r="DP81" s="89"/>
      <c r="DQ81" s="89"/>
      <c r="DR81" s="89"/>
      <c r="DS81" s="89"/>
      <c r="DT81" s="89"/>
      <c r="DU81" s="89"/>
      <c r="DV81" s="89"/>
      <c r="DW81" s="89"/>
      <c r="DX81" s="89"/>
      <c r="DY81" s="89"/>
      <c r="DZ81" s="89"/>
      <c r="EA81" s="89"/>
      <c r="EB81" s="89"/>
      <c r="EC81" s="89"/>
      <c r="ED81" s="89"/>
      <c r="EE81" s="89"/>
      <c r="EF81" s="89"/>
      <c r="EG81" s="89"/>
      <c r="EH81" s="89"/>
      <c r="EI81" s="89"/>
      <c r="EJ81" s="89"/>
      <c r="EK81" s="89"/>
      <c r="EL81" s="89"/>
      <c r="EM81" s="89"/>
      <c r="EN81" s="89"/>
      <c r="EO81" s="89"/>
      <c r="EP81" s="89"/>
      <c r="EQ81" s="89"/>
      <c r="ER81" s="89"/>
      <c r="ES81" s="89"/>
      <c r="ET81" s="89"/>
      <c r="EU81" s="89"/>
      <c r="EV81" s="89"/>
      <c r="EW81" s="89"/>
      <c r="EX81" s="89"/>
      <c r="EY81" s="89"/>
      <c r="EZ81" s="89"/>
      <c r="FA81" s="89"/>
      <c r="FB81" s="89"/>
      <c r="FC81" s="89"/>
      <c r="FD81" s="89"/>
      <c r="FE81" s="89"/>
      <c r="FF81" s="89"/>
      <c r="FG81" s="89"/>
      <c r="FH81" s="89"/>
      <c r="FI81" s="89"/>
      <c r="FJ81" s="89"/>
      <c r="FK81" s="89"/>
      <c r="FL81" s="89"/>
      <c r="FM81" s="89"/>
      <c r="FN81" s="89"/>
      <c r="FO81" s="89"/>
      <c r="FP81" s="89"/>
      <c r="FQ81" s="89"/>
      <c r="FR81" s="89"/>
      <c r="FS81" s="89"/>
      <c r="FT81" s="89"/>
      <c r="FU81" s="89"/>
      <c r="FV81" s="89"/>
      <c r="FW81" s="89"/>
      <c r="FX81" s="89"/>
      <c r="FY81" s="89"/>
      <c r="FZ81" s="89"/>
      <c r="GA81" s="89"/>
      <c r="GB81" s="89"/>
      <c r="GC81" s="89"/>
      <c r="GD81" s="89"/>
      <c r="GE81" s="89"/>
      <c r="GF81" s="89"/>
      <c r="GG81" s="89"/>
      <c r="GH81" s="89"/>
      <c r="GI81" s="89"/>
      <c r="GJ81" s="89"/>
      <c r="GK81" s="89"/>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c r="HL81" s="89"/>
      <c r="HM81" s="89"/>
      <c r="HN81" s="89"/>
      <c r="HO81" s="89"/>
      <c r="HP81" s="89"/>
      <c r="HQ81" s="89"/>
      <c r="HR81" s="89"/>
      <c r="HS81" s="89"/>
      <c r="HT81" s="89"/>
      <c r="HU81" s="89"/>
      <c r="HV81" s="89"/>
      <c r="HW81" s="89"/>
      <c r="HX81" s="89"/>
      <c r="HY81" s="89"/>
      <c r="HZ81" s="89"/>
      <c r="IA81" s="89"/>
      <c r="IB81" s="89"/>
      <c r="IC81" s="89"/>
      <c r="ID81" s="89"/>
      <c r="IE81" s="89"/>
      <c r="IF81" s="89"/>
      <c r="IG81" s="89"/>
      <c r="IH81" s="89"/>
      <c r="II81" s="89"/>
      <c r="IJ81" s="89"/>
      <c r="IK81" s="89"/>
      <c r="IL81" s="89"/>
      <c r="IM81" s="89"/>
      <c r="IN81" s="89"/>
      <c r="IO81" s="89"/>
      <c r="IP81" s="89"/>
      <c r="IQ81" s="89"/>
      <c r="IR81" s="89"/>
      <c r="IS81" s="89"/>
      <c r="IT81" s="89"/>
      <c r="IU81" s="89"/>
      <c r="IV81" s="89"/>
      <c r="IW81" s="89"/>
      <c r="IX81" s="89"/>
      <c r="IY81" s="89"/>
      <c r="IZ81" s="89"/>
      <c r="JA81" s="89"/>
      <c r="JB81" s="89"/>
      <c r="JC81" s="89"/>
      <c r="JD81" s="89"/>
      <c r="JE81" s="89"/>
      <c r="JF81" s="89"/>
      <c r="JG81" s="89"/>
      <c r="JH81" s="89"/>
    </row>
    <row r="82" spans="2:268" ht="14.25" customHeight="1" x14ac:dyDescent="0.35">
      <c r="B82" s="91"/>
      <c r="C82" s="90"/>
      <c r="D82" s="91" t="s">
        <v>212</v>
      </c>
      <c r="E82" s="91"/>
      <c r="F82" s="91" t="str">
        <f>":  "&amp;VLOOKUP($K$2,'DATA SISWA'!$C$10:$AQ$49,15,FALSE)</f>
        <v xml:space="preserve">:  </v>
      </c>
      <c r="G82" s="91"/>
      <c r="H82" s="91"/>
      <c r="I82" s="91"/>
      <c r="J82" s="91"/>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c r="DA82" s="89"/>
      <c r="DB82" s="89"/>
      <c r="DC82" s="89"/>
      <c r="DD82" s="89"/>
      <c r="DE82" s="89"/>
      <c r="DF82" s="89"/>
      <c r="DG82" s="89"/>
      <c r="DH82" s="89"/>
      <c r="DI82" s="89"/>
      <c r="DJ82" s="89"/>
      <c r="DK82" s="89"/>
      <c r="DL82" s="89"/>
      <c r="DM82" s="89"/>
      <c r="DN82" s="89"/>
      <c r="DO82" s="89"/>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c r="EZ82" s="89"/>
      <c r="FA82" s="89"/>
      <c r="FB82" s="89"/>
      <c r="FC82" s="89"/>
      <c r="FD82" s="89"/>
      <c r="FE82" s="89"/>
      <c r="FF82" s="89"/>
      <c r="FG82" s="89"/>
      <c r="FH82" s="89"/>
      <c r="FI82" s="89"/>
      <c r="FJ82" s="89"/>
      <c r="FK82" s="89"/>
      <c r="FL82" s="89"/>
      <c r="FM82" s="89"/>
      <c r="FN82" s="89"/>
      <c r="FO82" s="89"/>
      <c r="FP82" s="89"/>
      <c r="FQ82" s="89"/>
      <c r="FR82" s="89"/>
      <c r="FS82" s="89"/>
      <c r="FT82" s="89"/>
      <c r="FU82" s="89"/>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89"/>
      <c r="IB82" s="89"/>
      <c r="IC82" s="89"/>
      <c r="ID82" s="89"/>
      <c r="IE82" s="89"/>
      <c r="IF82" s="89"/>
      <c r="IG82" s="89"/>
      <c r="IH82" s="89"/>
      <c r="II82" s="89"/>
      <c r="IJ82" s="89"/>
      <c r="IK82" s="89"/>
      <c r="IL82" s="89"/>
      <c r="IM82" s="89"/>
      <c r="IN82" s="89"/>
      <c r="IO82" s="89"/>
      <c r="IP82" s="89"/>
      <c r="IQ82" s="89"/>
      <c r="IR82" s="89"/>
      <c r="IS82" s="89"/>
      <c r="IT82" s="89"/>
      <c r="IU82" s="89"/>
      <c r="IV82" s="89"/>
      <c r="IW82" s="89"/>
      <c r="IX82" s="89"/>
      <c r="IY82" s="89"/>
      <c r="IZ82" s="89"/>
      <c r="JA82" s="89"/>
      <c r="JB82" s="89"/>
      <c r="JC82" s="89"/>
      <c r="JD82" s="89"/>
      <c r="JE82" s="89"/>
      <c r="JF82" s="89"/>
      <c r="JG82" s="89"/>
      <c r="JH82" s="89"/>
    </row>
    <row r="83" spans="2:268" ht="17.399999999999999" x14ac:dyDescent="0.35">
      <c r="B83" s="91"/>
      <c r="C83" s="90"/>
      <c r="D83" s="91" t="s">
        <v>213</v>
      </c>
      <c r="E83" s="91"/>
      <c r="F83" s="91" t="str">
        <f>":  "&amp;VLOOKUP($K$2,'DATA SISWA'!$C$10:$AQ$49,16,FALSE)</f>
        <v xml:space="preserve">:  </v>
      </c>
      <c r="G83" s="91"/>
      <c r="H83" s="91"/>
      <c r="I83" s="91"/>
      <c r="J83" s="91"/>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c r="DB83" s="89"/>
      <c r="DC83" s="89"/>
      <c r="DD83" s="89"/>
      <c r="DE83" s="89"/>
      <c r="DF83" s="89"/>
      <c r="DG83" s="89"/>
      <c r="DH83" s="89"/>
      <c r="DI83" s="89"/>
      <c r="DJ83" s="89"/>
      <c r="DK83" s="89"/>
      <c r="DL83" s="89"/>
      <c r="DM83" s="89"/>
      <c r="DN83" s="89"/>
      <c r="DO83" s="89"/>
      <c r="DP83" s="89"/>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c r="FA83" s="89"/>
      <c r="FB83" s="89"/>
      <c r="FC83" s="89"/>
      <c r="FD83" s="89"/>
      <c r="FE83" s="89"/>
      <c r="FF83" s="89"/>
      <c r="FG83" s="89"/>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89"/>
      <c r="IS83" s="89"/>
      <c r="IT83" s="89"/>
      <c r="IU83" s="89"/>
      <c r="IV83" s="89"/>
      <c r="IW83" s="89"/>
      <c r="IX83" s="89"/>
      <c r="IY83" s="89"/>
      <c r="IZ83" s="89"/>
      <c r="JA83" s="89"/>
      <c r="JB83" s="89"/>
      <c r="JC83" s="89"/>
      <c r="JD83" s="89"/>
      <c r="JE83" s="89"/>
      <c r="JF83" s="89"/>
      <c r="JG83" s="89"/>
      <c r="JH83" s="89"/>
    </row>
    <row r="84" spans="2:268" ht="17.399999999999999" x14ac:dyDescent="0.35">
      <c r="B84" s="91"/>
      <c r="C84" s="90"/>
      <c r="D84" s="91" t="s">
        <v>11</v>
      </c>
      <c r="E84" s="91"/>
      <c r="F84" s="91" t="str">
        <f>":  "&amp;VLOOKUP($K$2,'DATA SISWA'!$C$10:$AQ$49,17,FALSE)</f>
        <v xml:space="preserve">:  </v>
      </c>
      <c r="G84" s="91"/>
      <c r="H84" s="91"/>
      <c r="I84" s="91"/>
      <c r="J84" s="91"/>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c r="CU84" s="89"/>
      <c r="CV84" s="89"/>
      <c r="CW84" s="89"/>
      <c r="CX84" s="89"/>
      <c r="CY84" s="89"/>
      <c r="CZ84" s="89"/>
      <c r="DA84" s="89"/>
      <c r="DB84" s="89"/>
      <c r="DC84" s="89"/>
      <c r="DD84" s="89"/>
      <c r="DE84" s="89"/>
      <c r="DF84" s="89"/>
      <c r="DG84" s="89"/>
      <c r="DH84" s="89"/>
      <c r="DI84" s="89"/>
      <c r="DJ84" s="89"/>
      <c r="DK84" s="89"/>
      <c r="DL84" s="89"/>
      <c r="DM84" s="89"/>
      <c r="DN84" s="89"/>
      <c r="DO84" s="89"/>
      <c r="DP84" s="89"/>
      <c r="DQ84" s="89"/>
      <c r="DR84" s="89"/>
      <c r="DS84" s="89"/>
      <c r="DT84" s="89"/>
      <c r="DU84" s="89"/>
      <c r="DV84" s="89"/>
      <c r="DW84" s="89"/>
      <c r="DX84" s="89"/>
      <c r="DY84" s="89"/>
      <c r="DZ84" s="89"/>
      <c r="EA84" s="89"/>
      <c r="EB84" s="89"/>
      <c r="EC84" s="89"/>
      <c r="ED84" s="89"/>
      <c r="EE84" s="89"/>
      <c r="EF84" s="89"/>
      <c r="EG84" s="89"/>
      <c r="EH84" s="89"/>
      <c r="EI84" s="89"/>
      <c r="EJ84" s="89"/>
      <c r="EK84" s="89"/>
      <c r="EL84" s="89"/>
      <c r="EM84" s="89"/>
      <c r="EN84" s="89"/>
      <c r="EO84" s="89"/>
      <c r="EP84" s="89"/>
      <c r="EQ84" s="89"/>
      <c r="ER84" s="89"/>
      <c r="ES84" s="89"/>
      <c r="ET84" s="89"/>
      <c r="EU84" s="89"/>
      <c r="EV84" s="89"/>
      <c r="EW84" s="89"/>
      <c r="EX84" s="89"/>
      <c r="EY84" s="89"/>
      <c r="EZ84" s="89"/>
      <c r="FA84" s="89"/>
      <c r="FB84" s="89"/>
      <c r="FC84" s="89"/>
      <c r="FD84" s="89"/>
      <c r="FE84" s="89"/>
      <c r="FF84" s="89"/>
      <c r="FG84" s="89"/>
      <c r="FH84" s="89"/>
      <c r="FI84" s="89"/>
      <c r="FJ84" s="89"/>
      <c r="FK84" s="89"/>
      <c r="FL84" s="89"/>
      <c r="FM84" s="89"/>
      <c r="FN84" s="89"/>
      <c r="FO84" s="89"/>
      <c r="FP84" s="89"/>
      <c r="FQ84" s="89"/>
      <c r="FR84" s="89"/>
      <c r="FS84" s="89"/>
      <c r="FT84" s="89"/>
      <c r="FU84" s="89"/>
      <c r="FV84" s="89"/>
      <c r="FW84" s="89"/>
      <c r="FX84" s="89"/>
      <c r="FY84" s="89"/>
      <c r="FZ84" s="89"/>
      <c r="GA84" s="89"/>
      <c r="GB84" s="89"/>
      <c r="GC84" s="89"/>
      <c r="GD84" s="89"/>
      <c r="GE84" s="89"/>
      <c r="GF84" s="89"/>
      <c r="GG84" s="89"/>
      <c r="GH84" s="89"/>
      <c r="GI84" s="89"/>
      <c r="GJ84" s="89"/>
      <c r="GK84" s="89"/>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89"/>
      <c r="IB84" s="89"/>
      <c r="IC84" s="89"/>
      <c r="ID84" s="89"/>
      <c r="IE84" s="89"/>
      <c r="IF84" s="89"/>
      <c r="IG84" s="89"/>
      <c r="IH84" s="89"/>
      <c r="II84" s="89"/>
      <c r="IJ84" s="89"/>
      <c r="IK84" s="89"/>
      <c r="IL84" s="89"/>
      <c r="IM84" s="89"/>
      <c r="IN84" s="89"/>
      <c r="IO84" s="89"/>
      <c r="IP84" s="89"/>
      <c r="IQ84" s="89"/>
      <c r="IR84" s="89"/>
      <c r="IS84" s="89"/>
      <c r="IT84" s="89"/>
      <c r="IU84" s="89"/>
      <c r="IV84" s="89"/>
      <c r="IW84" s="89"/>
      <c r="IX84" s="89"/>
      <c r="IY84" s="89"/>
      <c r="IZ84" s="89"/>
      <c r="JA84" s="89"/>
      <c r="JB84" s="89"/>
      <c r="JC84" s="89"/>
      <c r="JD84" s="89"/>
      <c r="JE84" s="89"/>
      <c r="JF84" s="89"/>
      <c r="JG84" s="89"/>
      <c r="JH84" s="89"/>
    </row>
    <row r="85" spans="2:268" ht="17.399999999999999" x14ac:dyDescent="0.35">
      <c r="B85" s="91"/>
      <c r="C85" s="90"/>
      <c r="D85" s="91" t="s">
        <v>12</v>
      </c>
      <c r="E85" s="91"/>
      <c r="F85" s="91" t="str">
        <f>":  "&amp;VLOOKUP($K$2,'DATA SISWA'!$C$10:$AQ$49,18,FALSE)</f>
        <v xml:space="preserve">:  </v>
      </c>
      <c r="G85" s="91"/>
      <c r="H85" s="91"/>
      <c r="I85" s="91"/>
      <c r="J85" s="91"/>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c r="FC85" s="89"/>
      <c r="FD85" s="89"/>
      <c r="FE85" s="89"/>
      <c r="FF85" s="89"/>
      <c r="FG85" s="89"/>
      <c r="FH85" s="89"/>
      <c r="FI85" s="89"/>
      <c r="FJ85" s="89"/>
      <c r="FK85" s="89"/>
      <c r="FL85" s="89"/>
      <c r="FM85" s="89"/>
      <c r="FN85" s="89"/>
      <c r="FO85" s="89"/>
      <c r="FP85" s="89"/>
      <c r="FQ85" s="89"/>
      <c r="FR85" s="89"/>
      <c r="FS85" s="89"/>
      <c r="FT85" s="89"/>
      <c r="FU85" s="89"/>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c r="JE85" s="89"/>
      <c r="JF85" s="89"/>
      <c r="JG85" s="89"/>
      <c r="JH85" s="89"/>
    </row>
    <row r="86" spans="2:268" ht="17.399999999999999" x14ac:dyDescent="0.35">
      <c r="B86" s="91"/>
      <c r="C86" s="90"/>
      <c r="D86" s="91" t="s">
        <v>13</v>
      </c>
      <c r="E86" s="91"/>
      <c r="F86" s="91" t="str">
        <f>":  "&amp;VLOOKUP($K$2,'DATA SISWA'!$C$10:$AQ$49,19,FALSE)</f>
        <v xml:space="preserve">:  </v>
      </c>
      <c r="G86" s="91"/>
      <c r="H86" s="91"/>
      <c r="I86" s="91"/>
      <c r="J86" s="91"/>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row>
    <row r="87" spans="2:268" ht="17.399999999999999" x14ac:dyDescent="0.35">
      <c r="B87" s="91"/>
      <c r="C87" s="90"/>
      <c r="D87" s="91"/>
      <c r="E87" s="91"/>
      <c r="F87" s="91"/>
      <c r="G87" s="91"/>
      <c r="H87" s="91"/>
      <c r="I87" s="91"/>
      <c r="J87" s="91"/>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c r="IW87" s="89"/>
      <c r="IX87" s="89"/>
      <c r="IY87" s="89"/>
      <c r="IZ87" s="89"/>
      <c r="JA87" s="89"/>
      <c r="JB87" s="89"/>
      <c r="JC87" s="89"/>
      <c r="JD87" s="89"/>
      <c r="JE87" s="89"/>
      <c r="JF87" s="89"/>
      <c r="JG87" s="89"/>
      <c r="JH87" s="89"/>
    </row>
    <row r="88" spans="2:268" ht="17.399999999999999" x14ac:dyDescent="0.35">
      <c r="B88" s="91"/>
      <c r="C88" s="90"/>
      <c r="D88" s="91" t="s">
        <v>214</v>
      </c>
      <c r="E88" s="91"/>
      <c r="F88" s="91"/>
      <c r="G88" s="91"/>
      <c r="H88" s="91"/>
      <c r="I88" s="91"/>
      <c r="J88" s="91"/>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c r="IW88" s="89"/>
      <c r="IX88" s="89"/>
      <c r="IY88" s="89"/>
      <c r="IZ88" s="89"/>
      <c r="JA88" s="89"/>
      <c r="JB88" s="89"/>
      <c r="JC88" s="89"/>
      <c r="JD88" s="89"/>
      <c r="JE88" s="89"/>
      <c r="JF88" s="89"/>
      <c r="JG88" s="89"/>
      <c r="JH88" s="89"/>
    </row>
    <row r="89" spans="2:268" ht="17.399999999999999" x14ac:dyDescent="0.35">
      <c r="B89" s="91"/>
      <c r="C89" s="90"/>
      <c r="D89" s="91" t="s">
        <v>75</v>
      </c>
      <c r="E89" s="91"/>
      <c r="F89" s="91" t="str">
        <f>":  "&amp;VLOOKUP($K$2,'DATA SISWA'!$C$10:$AQ$49,20,FALSE)</f>
        <v xml:space="preserve">:  </v>
      </c>
      <c r="G89" s="91"/>
      <c r="H89" s="91"/>
      <c r="I89" s="91"/>
      <c r="J89" s="91"/>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row>
    <row r="90" spans="2:268" ht="17.399999999999999" x14ac:dyDescent="0.35">
      <c r="B90" s="91"/>
      <c r="C90" s="90"/>
      <c r="D90" s="91" t="s">
        <v>215</v>
      </c>
      <c r="E90" s="91"/>
      <c r="F90" s="91" t="str">
        <f>":  "&amp;VLOOKUP($K$2,'DATA SISWA'!$C$10:$AQ$49,21,FALSE)</f>
        <v xml:space="preserve">:  </v>
      </c>
      <c r="G90" s="91"/>
      <c r="H90" s="91"/>
      <c r="I90" s="91"/>
      <c r="J90" s="91"/>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row>
    <row r="91" spans="2:268" ht="17.399999999999999" x14ac:dyDescent="0.35">
      <c r="B91" s="91"/>
      <c r="C91" s="90"/>
      <c r="D91" s="91" t="s">
        <v>216</v>
      </c>
      <c r="E91" s="91"/>
      <c r="F91" s="91" t="str">
        <f>":  "&amp;VLOOKUP($K$2,'DATA SISWA'!$C$10:$AQ$49,22,FALSE)</f>
        <v xml:space="preserve">:  </v>
      </c>
      <c r="G91" s="91"/>
      <c r="H91" s="91"/>
      <c r="I91" s="91"/>
      <c r="J91" s="91"/>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row>
    <row r="92" spans="2:268" ht="17.399999999999999" x14ac:dyDescent="0.35">
      <c r="B92" s="91"/>
      <c r="C92" s="91"/>
      <c r="D92" s="91"/>
      <c r="E92" s="91"/>
      <c r="F92" s="91"/>
      <c r="G92" s="91"/>
      <c r="H92" s="91"/>
      <c r="I92" s="91"/>
      <c r="J92" s="91"/>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row>
    <row r="93" spans="2:268" ht="17.399999999999999" x14ac:dyDescent="0.35">
      <c r="B93" s="91"/>
      <c r="C93" s="91"/>
      <c r="D93" s="91"/>
      <c r="E93" s="91"/>
      <c r="F93" s="91"/>
      <c r="G93" s="91"/>
      <c r="H93" s="91"/>
      <c r="I93" s="91"/>
      <c r="J93" s="91"/>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c r="IW93" s="89"/>
      <c r="IX93" s="89"/>
      <c r="IY93" s="89"/>
      <c r="IZ93" s="89"/>
      <c r="JA93" s="89"/>
      <c r="JB93" s="89"/>
      <c r="JC93" s="89"/>
      <c r="JD93" s="89"/>
      <c r="JE93" s="89"/>
      <c r="JF93" s="89"/>
      <c r="JG93" s="89"/>
      <c r="JH93" s="89"/>
    </row>
    <row r="94" spans="2:268" ht="17.399999999999999" x14ac:dyDescent="0.35">
      <c r="B94" s="91"/>
      <c r="C94" s="91"/>
      <c r="D94" s="91"/>
      <c r="E94" s="91"/>
      <c r="F94" s="91"/>
      <c r="G94" s="91"/>
      <c r="H94" s="91"/>
      <c r="I94" s="91"/>
      <c r="J94" s="91"/>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c r="GC94" s="89"/>
      <c r="GD94" s="89"/>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c r="IW94" s="89"/>
      <c r="IX94" s="89"/>
      <c r="IY94" s="89"/>
      <c r="IZ94" s="89"/>
      <c r="JA94" s="89"/>
      <c r="JB94" s="89"/>
      <c r="JC94" s="89"/>
      <c r="JD94" s="89"/>
      <c r="JE94" s="89"/>
      <c r="JF94" s="89"/>
      <c r="JG94" s="89"/>
      <c r="JH94" s="89"/>
    </row>
    <row r="95" spans="2:268" ht="17.399999999999999" x14ac:dyDescent="0.35">
      <c r="B95" s="91"/>
      <c r="C95" s="91"/>
      <c r="D95" s="91"/>
      <c r="E95" s="91"/>
      <c r="F95" s="91"/>
      <c r="G95" s="91"/>
      <c r="H95" s="91" t="str">
        <f>'DATA SEKOLAH'!D23</f>
        <v>Pekanbaru, 21 DESEMBER 2024</v>
      </c>
      <c r="I95" s="91"/>
      <c r="J95" s="91"/>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c r="JE95" s="89"/>
      <c r="JF95" s="89"/>
      <c r="JG95" s="89"/>
      <c r="JH95" s="89"/>
    </row>
    <row r="96" spans="2:268" ht="15" customHeight="1" x14ac:dyDescent="0.35">
      <c r="B96" s="91"/>
      <c r="C96" s="91"/>
      <c r="D96" s="91"/>
      <c r="E96" s="91"/>
      <c r="F96" s="91"/>
      <c r="G96" s="90"/>
      <c r="H96" s="91" t="s">
        <v>217</v>
      </c>
      <c r="I96" s="91"/>
      <c r="J96" s="91"/>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c r="FU96" s="89"/>
      <c r="FV96" s="89"/>
      <c r="FW96" s="89"/>
      <c r="FX96" s="89"/>
      <c r="FY96" s="89"/>
      <c r="FZ96" s="89"/>
      <c r="GA96" s="89"/>
      <c r="GB96" s="89"/>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c r="HT96" s="89"/>
      <c r="HU96" s="89"/>
      <c r="HV96" s="89"/>
      <c r="HW96" s="89"/>
      <c r="HX96" s="89"/>
      <c r="HY96" s="89"/>
      <c r="HZ96" s="89"/>
      <c r="IA96" s="89"/>
      <c r="IB96" s="89"/>
      <c r="IC96" s="89"/>
      <c r="ID96" s="89"/>
      <c r="IE96" s="89"/>
      <c r="IF96" s="89"/>
      <c r="IG96" s="89"/>
      <c r="IH96" s="89"/>
      <c r="II96" s="89"/>
      <c r="IJ96" s="89"/>
      <c r="IK96" s="89"/>
      <c r="IL96" s="89"/>
      <c r="IM96" s="89"/>
      <c r="IN96" s="89"/>
      <c r="IO96" s="89"/>
      <c r="IP96" s="89"/>
      <c r="IQ96" s="89"/>
      <c r="IR96" s="89"/>
      <c r="IS96" s="89"/>
      <c r="IT96" s="89"/>
      <c r="IU96" s="89"/>
      <c r="IV96" s="89"/>
      <c r="IW96" s="89"/>
      <c r="IX96" s="89"/>
      <c r="IY96" s="89"/>
      <c r="IZ96" s="89"/>
      <c r="JA96" s="89"/>
      <c r="JB96" s="89"/>
      <c r="JC96" s="89"/>
      <c r="JD96" s="89"/>
      <c r="JE96" s="89"/>
      <c r="JF96" s="89"/>
      <c r="JG96" s="89"/>
      <c r="JH96" s="89"/>
    </row>
    <row r="97" spans="2:268" ht="17.399999999999999" x14ac:dyDescent="0.35">
      <c r="B97" s="91"/>
      <c r="C97" s="91"/>
      <c r="D97" s="91"/>
      <c r="E97" s="91"/>
      <c r="F97" s="91"/>
      <c r="G97" s="90"/>
      <c r="H97" s="91"/>
      <c r="I97" s="91"/>
      <c r="J97" s="91"/>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c r="FU97" s="89"/>
      <c r="FV97" s="89"/>
      <c r="FW97" s="89"/>
      <c r="FX97" s="89"/>
      <c r="FY97" s="89"/>
      <c r="FZ97" s="89"/>
      <c r="GA97" s="89"/>
      <c r="GB97" s="89"/>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c r="HT97" s="89"/>
      <c r="HU97" s="89"/>
      <c r="HV97" s="89"/>
      <c r="HW97" s="89"/>
      <c r="HX97" s="89"/>
      <c r="HY97" s="89"/>
      <c r="HZ97" s="89"/>
      <c r="IA97" s="89"/>
      <c r="IB97" s="89"/>
      <c r="IC97" s="89"/>
      <c r="ID97" s="89"/>
      <c r="IE97" s="89"/>
      <c r="IF97" s="89"/>
      <c r="IG97" s="89"/>
      <c r="IH97" s="89"/>
      <c r="II97" s="89"/>
      <c r="IJ97" s="89"/>
      <c r="IK97" s="89"/>
      <c r="IL97" s="89"/>
      <c r="IM97" s="89"/>
      <c r="IN97" s="89"/>
      <c r="IO97" s="89"/>
      <c r="IP97" s="89"/>
      <c r="IQ97" s="89"/>
      <c r="IR97" s="89"/>
      <c r="IS97" s="89"/>
      <c r="IT97" s="89"/>
      <c r="IU97" s="89"/>
      <c r="IV97" s="89"/>
      <c r="IW97" s="89"/>
      <c r="IX97" s="89"/>
      <c r="IY97" s="89"/>
      <c r="IZ97" s="89"/>
      <c r="JA97" s="89"/>
      <c r="JB97" s="89"/>
      <c r="JC97" s="89"/>
      <c r="JD97" s="89"/>
      <c r="JE97" s="89"/>
      <c r="JF97" s="89"/>
      <c r="JG97" s="89"/>
      <c r="JH97" s="89"/>
    </row>
    <row r="98" spans="2:268" ht="17.399999999999999" x14ac:dyDescent="0.35">
      <c r="B98" s="91"/>
      <c r="C98" s="91"/>
      <c r="D98" s="91"/>
      <c r="E98" s="91"/>
      <c r="F98" s="91"/>
      <c r="G98" s="90"/>
      <c r="H98" s="91"/>
      <c r="I98" s="91"/>
      <c r="J98" s="91"/>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c r="FU98" s="89"/>
      <c r="FV98" s="89"/>
      <c r="FW98" s="89"/>
      <c r="FX98" s="89"/>
      <c r="FY98" s="89"/>
      <c r="FZ98" s="89"/>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c r="HT98" s="89"/>
      <c r="HU98" s="89"/>
      <c r="HV98" s="89"/>
      <c r="HW98" s="89"/>
      <c r="HX98" s="89"/>
      <c r="HY98" s="89"/>
      <c r="HZ98" s="89"/>
      <c r="IA98" s="89"/>
      <c r="IB98" s="89"/>
      <c r="IC98" s="89"/>
      <c r="ID98" s="89"/>
      <c r="IE98" s="89"/>
      <c r="IF98" s="89"/>
      <c r="IG98" s="89"/>
      <c r="IH98" s="89"/>
      <c r="II98" s="89"/>
      <c r="IJ98" s="89"/>
      <c r="IK98" s="89"/>
      <c r="IL98" s="89"/>
      <c r="IM98" s="89"/>
      <c r="IN98" s="89"/>
      <c r="IO98" s="89"/>
      <c r="IP98" s="89"/>
      <c r="IQ98" s="89"/>
      <c r="IR98" s="89"/>
      <c r="IS98" s="89"/>
      <c r="IT98" s="89"/>
      <c r="IU98" s="89"/>
      <c r="IV98" s="89"/>
      <c r="IW98" s="89"/>
      <c r="IX98" s="89"/>
      <c r="IY98" s="89"/>
      <c r="IZ98" s="89"/>
      <c r="JA98" s="89"/>
      <c r="JB98" s="89"/>
      <c r="JC98" s="89"/>
      <c r="JD98" s="89"/>
      <c r="JE98" s="89"/>
      <c r="JF98" s="89"/>
      <c r="JG98" s="89"/>
      <c r="JH98" s="89"/>
    </row>
    <row r="99" spans="2:268" ht="17.399999999999999" x14ac:dyDescent="0.35">
      <c r="B99" s="91"/>
      <c r="C99" s="91"/>
      <c r="D99" s="91"/>
      <c r="E99" s="91"/>
      <c r="F99" s="91"/>
      <c r="G99" s="90"/>
      <c r="H99" s="91"/>
      <c r="I99" s="91"/>
      <c r="J99" s="91"/>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c r="FU99" s="89"/>
      <c r="FV99" s="89"/>
      <c r="FW99" s="89"/>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c r="HV99" s="89"/>
      <c r="HW99" s="89"/>
      <c r="HX99" s="89"/>
      <c r="HY99" s="89"/>
      <c r="HZ99" s="89"/>
      <c r="IA99" s="89"/>
      <c r="IB99" s="89"/>
      <c r="IC99" s="89"/>
      <c r="ID99" s="89"/>
      <c r="IE99" s="89"/>
      <c r="IF99" s="89"/>
      <c r="IG99" s="89"/>
      <c r="IH99" s="89"/>
      <c r="II99" s="89"/>
      <c r="IJ99" s="89"/>
      <c r="IK99" s="89"/>
      <c r="IL99" s="89"/>
      <c r="IM99" s="89"/>
      <c r="IN99" s="89"/>
      <c r="IO99" s="89"/>
      <c r="IP99" s="89"/>
      <c r="IQ99" s="89"/>
      <c r="IR99" s="89"/>
      <c r="IS99" s="89"/>
      <c r="IT99" s="89"/>
      <c r="IU99" s="89"/>
      <c r="IV99" s="89"/>
      <c r="IW99" s="89"/>
      <c r="IX99" s="89"/>
      <c r="IY99" s="89"/>
      <c r="IZ99" s="89"/>
      <c r="JA99" s="89"/>
      <c r="JB99" s="89"/>
      <c r="JC99" s="89"/>
      <c r="JD99" s="89"/>
      <c r="JE99" s="89"/>
      <c r="JF99" s="89"/>
      <c r="JG99" s="89"/>
      <c r="JH99" s="89"/>
    </row>
    <row r="100" spans="2:268" ht="17.399999999999999" x14ac:dyDescent="0.35">
      <c r="B100" s="91"/>
      <c r="C100" s="91"/>
      <c r="D100" s="91"/>
      <c r="E100" s="91"/>
      <c r="F100" s="91"/>
      <c r="G100" s="90"/>
      <c r="H100" s="97" t="str">
        <f>'DATA SEKOLAH'!D15</f>
        <v>H.A.RAHMAN, S. PD,I</v>
      </c>
      <c r="I100" s="91"/>
      <c r="J100" s="91"/>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c r="IW100" s="89"/>
      <c r="IX100" s="89"/>
      <c r="IY100" s="89"/>
      <c r="IZ100" s="89"/>
      <c r="JA100" s="89"/>
      <c r="JB100" s="89"/>
      <c r="JC100" s="89"/>
      <c r="JD100" s="89"/>
      <c r="JE100" s="89"/>
      <c r="JF100" s="89"/>
      <c r="JG100" s="89"/>
      <c r="JH100" s="89"/>
    </row>
    <row r="101" spans="2:268" ht="15" customHeight="1" x14ac:dyDescent="0.35">
      <c r="B101" s="91"/>
      <c r="C101" s="91"/>
      <c r="D101" s="91"/>
      <c r="E101" s="91"/>
      <c r="F101" s="91"/>
      <c r="G101" s="90"/>
      <c r="H101" s="91" t="str">
        <f>"NIP. "&amp;'DATA SEKOLAH'!D16</f>
        <v xml:space="preserve">NIP. </v>
      </c>
      <c r="I101" s="97"/>
      <c r="J101" s="91"/>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row>
    <row r="102" spans="2:268" ht="15" customHeight="1" x14ac:dyDescent="0.35">
      <c r="B102" s="91"/>
      <c r="C102" s="91"/>
      <c r="D102" s="91"/>
      <c r="E102" s="91"/>
      <c r="F102" s="91"/>
      <c r="G102" s="90"/>
      <c r="H102" s="91"/>
      <c r="I102" s="91"/>
      <c r="J102" s="91"/>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row>
    <row r="103" spans="2:268" ht="15" customHeight="1" x14ac:dyDescent="0.35">
      <c r="B103" s="91"/>
      <c r="C103" s="91"/>
      <c r="D103" s="91"/>
      <c r="E103" s="91"/>
      <c r="F103" s="91"/>
      <c r="G103" s="91"/>
      <c r="H103" s="91"/>
      <c r="I103" s="91"/>
      <c r="J103" s="91"/>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c r="IW103" s="89"/>
      <c r="IX103" s="89"/>
      <c r="IY103" s="89"/>
      <c r="IZ103" s="89"/>
      <c r="JA103" s="89"/>
      <c r="JB103" s="89"/>
      <c r="JC103" s="89"/>
      <c r="JD103" s="89"/>
      <c r="JE103" s="89"/>
      <c r="JF103" s="89"/>
      <c r="JG103" s="89"/>
      <c r="JH103" s="89"/>
    </row>
    <row r="104" spans="2:268" ht="15" customHeight="1" x14ac:dyDescent="0.35">
      <c r="B104" s="91"/>
      <c r="C104" s="91"/>
      <c r="D104" s="91"/>
      <c r="E104" s="91"/>
      <c r="F104" s="91"/>
      <c r="G104" s="91"/>
      <c r="H104" s="91"/>
      <c r="I104" s="91"/>
      <c r="J104" s="91"/>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c r="IW104" s="89"/>
      <c r="IX104" s="89"/>
      <c r="IY104" s="89"/>
      <c r="IZ104" s="89"/>
      <c r="JA104" s="89"/>
      <c r="JB104" s="89"/>
      <c r="JC104" s="89"/>
      <c r="JD104" s="89"/>
      <c r="JE104" s="89"/>
      <c r="JF104" s="89"/>
      <c r="JG104" s="89"/>
      <c r="JH104" s="89"/>
    </row>
    <row r="105" spans="2:268" ht="14.4" hidden="1" x14ac:dyDescent="0.3">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row>
    <row r="106" spans="2:268" ht="14.4" hidden="1" x14ac:dyDescent="0.3">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c r="HP106" s="89"/>
      <c r="HQ106" s="89"/>
      <c r="HR106" s="89"/>
      <c r="HS106" s="89"/>
      <c r="HT106" s="89"/>
      <c r="HU106" s="89"/>
      <c r="HV106" s="89"/>
      <c r="HW106" s="89"/>
      <c r="HX106" s="89"/>
      <c r="HY106" s="89"/>
      <c r="HZ106" s="89"/>
      <c r="IA106" s="89"/>
      <c r="IB106" s="89"/>
      <c r="IC106" s="89"/>
      <c r="ID106" s="89"/>
      <c r="IE106" s="89"/>
      <c r="IF106" s="89"/>
      <c r="IG106" s="89"/>
      <c r="IH106" s="89"/>
      <c r="II106" s="89"/>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row>
    <row r="107" spans="2:268" ht="14.4" hidden="1" x14ac:dyDescent="0.3">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c r="CU107" s="89"/>
      <c r="CV107" s="89"/>
      <c r="CW107" s="89"/>
      <c r="CX107" s="89"/>
      <c r="CY107" s="89"/>
      <c r="CZ107" s="89"/>
      <c r="DA107" s="89"/>
      <c r="DB107" s="89"/>
      <c r="DC107" s="89"/>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c r="EM107" s="89"/>
      <c r="EN107" s="89"/>
      <c r="EO107" s="89"/>
      <c r="EP107" s="89"/>
      <c r="EQ107" s="89"/>
      <c r="ER107" s="89"/>
      <c r="ES107" s="89"/>
      <c r="ET107" s="89"/>
      <c r="EU107" s="89"/>
      <c r="EV107" s="89"/>
      <c r="EW107" s="89"/>
      <c r="EX107" s="89"/>
      <c r="EY107" s="89"/>
      <c r="EZ107" s="89"/>
      <c r="FA107" s="89"/>
      <c r="FB107" s="89"/>
      <c r="FC107" s="89"/>
      <c r="FD107" s="89"/>
      <c r="FE107" s="89"/>
      <c r="FF107" s="89"/>
      <c r="FG107" s="89"/>
      <c r="FH107" s="89"/>
      <c r="FI107" s="89"/>
      <c r="FJ107" s="89"/>
      <c r="FK107" s="89"/>
      <c r="FL107" s="89"/>
      <c r="FM107" s="89"/>
      <c r="FN107" s="89"/>
      <c r="FO107" s="89"/>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c r="II107" s="89"/>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row>
    <row r="108" spans="2:268" ht="14.4" hidden="1" x14ac:dyDescent="0.3">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c r="CU108" s="89"/>
      <c r="CV108" s="89"/>
      <c r="CW108" s="89"/>
      <c r="CX108" s="89"/>
      <c r="CY108" s="89"/>
      <c r="CZ108" s="89"/>
      <c r="DA108" s="89"/>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c r="FF108" s="89"/>
      <c r="FG108" s="89"/>
      <c r="FH108" s="89"/>
      <c r="FI108" s="89"/>
      <c r="FJ108" s="89"/>
      <c r="FK108" s="89"/>
      <c r="FL108" s="89"/>
      <c r="FM108" s="89"/>
      <c r="FN108" s="89"/>
      <c r="FO108" s="89"/>
      <c r="FP108" s="89"/>
      <c r="FQ108" s="89"/>
      <c r="FR108" s="89"/>
      <c r="FS108" s="89"/>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c r="IJ108" s="89"/>
      <c r="IK108" s="89"/>
      <c r="IL108" s="89"/>
      <c r="IM108" s="89"/>
      <c r="IN108" s="89"/>
      <c r="IO108" s="89"/>
      <c r="IP108" s="89"/>
      <c r="IQ108" s="89"/>
      <c r="IR108" s="89"/>
      <c r="IS108" s="89"/>
      <c r="IT108" s="89"/>
      <c r="IU108" s="89"/>
      <c r="IV108" s="89"/>
      <c r="IW108" s="89"/>
      <c r="IX108" s="89"/>
      <c r="IY108" s="89"/>
      <c r="IZ108" s="89"/>
      <c r="JA108" s="89"/>
      <c r="JB108" s="89"/>
      <c r="JC108" s="89"/>
      <c r="JD108" s="89"/>
      <c r="JE108" s="89"/>
      <c r="JF108" s="89"/>
      <c r="JG108" s="89"/>
      <c r="JH108" s="89"/>
    </row>
    <row r="109" spans="2:268" s="88" customFormat="1" ht="14.4" hidden="1" x14ac:dyDescent="0.3">
      <c r="K109" s="90"/>
      <c r="L109" s="89"/>
      <c r="M109" s="98"/>
      <c r="N109" s="98"/>
      <c r="O109" s="98"/>
      <c r="P109" s="98"/>
      <c r="Q109" s="98"/>
      <c r="R109" s="98"/>
      <c r="S109" s="98"/>
      <c r="T109" s="98"/>
      <c r="U109" s="98"/>
      <c r="V109" s="98"/>
      <c r="W109" s="98"/>
      <c r="X109" s="98"/>
      <c r="Y109" s="98"/>
      <c r="Z109" s="98"/>
      <c r="AA109" s="98"/>
      <c r="AB109" s="98"/>
      <c r="AC109" s="98"/>
      <c r="AD109" s="98"/>
      <c r="AE109" s="98"/>
      <c r="AF109" s="98"/>
      <c r="AG109" s="98"/>
      <c r="AH109" s="98"/>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c r="EA109" s="98"/>
      <c r="EB109" s="98"/>
      <c r="EC109" s="98"/>
      <c r="ED109" s="98"/>
      <c r="EE109" s="98"/>
      <c r="EF109" s="98"/>
      <c r="EG109" s="98"/>
      <c r="EH109" s="98"/>
      <c r="EI109" s="98"/>
      <c r="EJ109" s="98"/>
      <c r="EK109" s="98"/>
      <c r="EL109" s="98"/>
      <c r="EM109" s="98"/>
      <c r="EN109" s="98"/>
      <c r="EO109" s="98"/>
      <c r="EP109" s="98"/>
      <c r="EQ109" s="98"/>
      <c r="ER109" s="98"/>
      <c r="ES109" s="98"/>
      <c r="ET109" s="98"/>
      <c r="EU109" s="98"/>
      <c r="EV109" s="98"/>
      <c r="EW109" s="98"/>
      <c r="EX109" s="98"/>
      <c r="EY109" s="98"/>
      <c r="EZ109" s="98"/>
      <c r="FA109" s="98"/>
      <c r="FB109" s="98"/>
      <c r="FC109" s="98"/>
      <c r="FD109" s="98"/>
      <c r="FE109" s="98"/>
      <c r="FF109" s="98"/>
      <c r="FG109" s="98"/>
      <c r="FH109" s="98"/>
      <c r="FI109" s="98"/>
      <c r="FJ109" s="98"/>
      <c r="FK109" s="98"/>
      <c r="FL109" s="98"/>
      <c r="FM109" s="98"/>
      <c r="FN109" s="98"/>
      <c r="FO109" s="98"/>
      <c r="FP109" s="98"/>
      <c r="FQ109" s="98"/>
      <c r="FR109" s="98"/>
      <c r="FS109" s="98"/>
      <c r="FT109" s="98"/>
      <c r="FU109" s="98"/>
      <c r="FV109" s="98"/>
      <c r="FW109" s="98"/>
      <c r="FX109" s="98"/>
      <c r="FY109" s="98"/>
      <c r="FZ109" s="98"/>
      <c r="GA109" s="98"/>
      <c r="GB109" s="98"/>
      <c r="GC109" s="98"/>
      <c r="GD109" s="98"/>
      <c r="GE109" s="98"/>
      <c r="GF109" s="98"/>
      <c r="GG109" s="98"/>
      <c r="GH109" s="98"/>
      <c r="GI109" s="98"/>
      <c r="GJ109" s="98"/>
      <c r="GK109" s="98"/>
      <c r="GL109" s="98"/>
      <c r="GM109" s="98"/>
      <c r="GN109" s="98"/>
      <c r="GO109" s="98"/>
      <c r="GP109" s="98"/>
      <c r="GQ109" s="98"/>
      <c r="GR109" s="98"/>
      <c r="GS109" s="98"/>
      <c r="GT109" s="98"/>
      <c r="GU109" s="98"/>
      <c r="GV109" s="98"/>
      <c r="GW109" s="98"/>
      <c r="GX109" s="98"/>
      <c r="GY109" s="98"/>
      <c r="GZ109" s="98"/>
      <c r="HA109" s="98"/>
      <c r="HB109" s="98"/>
      <c r="HC109" s="98"/>
      <c r="HD109" s="98"/>
      <c r="HE109" s="98"/>
      <c r="HF109" s="98"/>
      <c r="HG109" s="98"/>
      <c r="HH109" s="98"/>
      <c r="HI109" s="98"/>
      <c r="HJ109" s="98"/>
      <c r="HK109" s="98"/>
      <c r="HL109" s="98"/>
      <c r="HM109" s="98"/>
      <c r="HN109" s="98"/>
      <c r="HO109" s="98"/>
      <c r="HP109" s="98"/>
      <c r="HQ109" s="98"/>
      <c r="HR109" s="98"/>
      <c r="HS109" s="98"/>
      <c r="HT109" s="98"/>
      <c r="HU109" s="98"/>
      <c r="HV109" s="98"/>
      <c r="HW109" s="98"/>
      <c r="HX109" s="98"/>
      <c r="HY109" s="98"/>
      <c r="HZ109" s="98"/>
      <c r="IA109" s="98"/>
      <c r="IB109" s="98"/>
      <c r="IC109" s="98"/>
      <c r="ID109" s="98"/>
      <c r="IE109" s="98"/>
      <c r="IF109" s="98"/>
      <c r="IG109" s="98"/>
      <c r="IH109" s="98"/>
      <c r="II109" s="98"/>
      <c r="IJ109" s="98"/>
      <c r="IK109" s="98"/>
      <c r="IL109" s="98"/>
      <c r="IM109" s="98"/>
      <c r="IN109" s="98"/>
      <c r="IO109" s="98"/>
      <c r="IP109" s="98"/>
      <c r="IQ109" s="98"/>
      <c r="IR109" s="98"/>
      <c r="IS109" s="98"/>
      <c r="IT109" s="98"/>
      <c r="IU109" s="98"/>
      <c r="IV109" s="98"/>
      <c r="IW109" s="98"/>
      <c r="IX109" s="98"/>
      <c r="IY109" s="98"/>
      <c r="IZ109" s="98"/>
      <c r="JA109" s="98"/>
      <c r="JB109" s="98"/>
      <c r="JC109" s="98"/>
      <c r="JD109" s="98"/>
      <c r="JE109" s="98"/>
      <c r="JF109" s="98"/>
      <c r="JG109" s="98"/>
      <c r="JH109" s="98"/>
    </row>
    <row r="110" spans="2:268" s="88" customFormat="1" ht="14.4" hidden="1" x14ac:dyDescent="0.3">
      <c r="K110" s="90"/>
      <c r="L110" s="89"/>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c r="EA110" s="98"/>
      <c r="EB110" s="98"/>
      <c r="EC110" s="98"/>
      <c r="ED110" s="98"/>
      <c r="EE110" s="98"/>
      <c r="EF110" s="98"/>
      <c r="EG110" s="98"/>
      <c r="EH110" s="98"/>
      <c r="EI110" s="98"/>
      <c r="EJ110" s="98"/>
      <c r="EK110" s="98"/>
      <c r="EL110" s="98"/>
      <c r="EM110" s="98"/>
      <c r="EN110" s="98"/>
      <c r="EO110" s="98"/>
      <c r="EP110" s="98"/>
      <c r="EQ110" s="98"/>
      <c r="ER110" s="98"/>
      <c r="ES110" s="98"/>
      <c r="ET110" s="98"/>
      <c r="EU110" s="98"/>
      <c r="EV110" s="98"/>
      <c r="EW110" s="98"/>
      <c r="EX110" s="98"/>
      <c r="EY110" s="98"/>
      <c r="EZ110" s="98"/>
      <c r="FA110" s="98"/>
      <c r="FB110" s="98"/>
      <c r="FC110" s="98"/>
      <c r="FD110" s="98"/>
      <c r="FE110" s="98"/>
      <c r="FF110" s="98"/>
      <c r="FG110" s="98"/>
      <c r="FH110" s="98"/>
      <c r="FI110" s="98"/>
      <c r="FJ110" s="98"/>
      <c r="FK110" s="98"/>
      <c r="FL110" s="98"/>
      <c r="FM110" s="98"/>
      <c r="FN110" s="98"/>
      <c r="FO110" s="98"/>
      <c r="FP110" s="98"/>
      <c r="FQ110" s="98"/>
      <c r="FR110" s="98"/>
      <c r="FS110" s="98"/>
      <c r="FT110" s="98"/>
      <c r="FU110" s="98"/>
      <c r="FV110" s="98"/>
      <c r="FW110" s="98"/>
      <c r="FX110" s="98"/>
      <c r="FY110" s="98"/>
      <c r="FZ110" s="98"/>
      <c r="GA110" s="98"/>
      <c r="GB110" s="98"/>
      <c r="GC110" s="98"/>
      <c r="GD110" s="98"/>
      <c r="GE110" s="98"/>
      <c r="GF110" s="98"/>
      <c r="GG110" s="98"/>
      <c r="GH110" s="98"/>
      <c r="GI110" s="98"/>
      <c r="GJ110" s="98"/>
      <c r="GK110" s="98"/>
      <c r="GL110" s="98"/>
      <c r="GM110" s="98"/>
      <c r="GN110" s="98"/>
      <c r="GO110" s="98"/>
      <c r="GP110" s="98"/>
      <c r="GQ110" s="98"/>
      <c r="GR110" s="98"/>
      <c r="GS110" s="98"/>
      <c r="GT110" s="98"/>
      <c r="GU110" s="98"/>
      <c r="GV110" s="98"/>
      <c r="GW110" s="98"/>
      <c r="GX110" s="98"/>
      <c r="GY110" s="98"/>
      <c r="GZ110" s="98"/>
      <c r="HA110" s="98"/>
      <c r="HB110" s="98"/>
      <c r="HC110" s="98"/>
      <c r="HD110" s="98"/>
      <c r="HE110" s="98"/>
      <c r="HF110" s="98"/>
      <c r="HG110" s="98"/>
      <c r="HH110" s="98"/>
      <c r="HI110" s="98"/>
      <c r="HJ110" s="98"/>
      <c r="HK110" s="98"/>
      <c r="HL110" s="98"/>
      <c r="HM110" s="98"/>
      <c r="HN110" s="98"/>
      <c r="HO110" s="98"/>
      <c r="HP110" s="98"/>
      <c r="HQ110" s="98"/>
      <c r="HR110" s="98"/>
      <c r="HS110" s="98"/>
      <c r="HT110" s="98"/>
      <c r="HU110" s="98"/>
      <c r="HV110" s="98"/>
      <c r="HW110" s="98"/>
      <c r="HX110" s="98"/>
      <c r="HY110" s="98"/>
      <c r="HZ110" s="98"/>
      <c r="IA110" s="98"/>
      <c r="IB110" s="98"/>
      <c r="IC110" s="98"/>
      <c r="ID110" s="98"/>
      <c r="IE110" s="98"/>
      <c r="IF110" s="98"/>
      <c r="IG110" s="98"/>
      <c r="IH110" s="98"/>
      <c r="II110" s="98"/>
      <c r="IJ110" s="98"/>
      <c r="IK110" s="98"/>
      <c r="IL110" s="98"/>
      <c r="IM110" s="98"/>
      <c r="IN110" s="98"/>
      <c r="IO110" s="98"/>
      <c r="IP110" s="98"/>
      <c r="IQ110" s="98"/>
      <c r="IR110" s="98"/>
      <c r="IS110" s="98"/>
      <c r="IT110" s="98"/>
      <c r="IU110" s="98"/>
      <c r="IV110" s="98"/>
      <c r="IW110" s="98"/>
      <c r="IX110" s="98"/>
      <c r="IY110" s="98"/>
      <c r="IZ110" s="98"/>
      <c r="JA110" s="98"/>
      <c r="JB110" s="98"/>
      <c r="JC110" s="98"/>
      <c r="JD110" s="98"/>
      <c r="JE110" s="98"/>
      <c r="JF110" s="98"/>
      <c r="JG110" s="98"/>
      <c r="JH110" s="98"/>
    </row>
    <row r="111" spans="2:268" s="88" customFormat="1" ht="14.4" hidden="1" x14ac:dyDescent="0.3">
      <c r="K111" s="90"/>
      <c r="L111" s="89"/>
      <c r="M111" s="98"/>
      <c r="N111" s="98"/>
      <c r="O111" s="98"/>
      <c r="P111" s="98"/>
      <c r="Q111" s="98"/>
      <c r="R111" s="98"/>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EU111" s="98"/>
      <c r="EV111" s="98"/>
      <c r="EW111" s="98"/>
      <c r="EX111" s="98"/>
      <c r="EY111" s="98"/>
      <c r="EZ111" s="98"/>
      <c r="FA111" s="98"/>
      <c r="FB111" s="98"/>
      <c r="FC111" s="98"/>
      <c r="FD111" s="98"/>
      <c r="FE111" s="98"/>
      <c r="FF111" s="98"/>
      <c r="FG111" s="98"/>
      <c r="FH111" s="98"/>
      <c r="FI111" s="98"/>
      <c r="FJ111" s="98"/>
      <c r="FK111" s="98"/>
      <c r="FL111" s="98"/>
      <c r="FM111" s="98"/>
      <c r="FN111" s="98"/>
      <c r="FO111" s="98"/>
      <c r="FP111" s="98"/>
      <c r="FQ111" s="98"/>
      <c r="FR111" s="98"/>
      <c r="FS111" s="98"/>
      <c r="FT111" s="98"/>
      <c r="FU111" s="98"/>
      <c r="FV111" s="98"/>
      <c r="FW111" s="98"/>
      <c r="FX111" s="98"/>
      <c r="FY111" s="98"/>
      <c r="FZ111" s="98"/>
      <c r="GA111" s="98"/>
      <c r="GB111" s="98"/>
      <c r="GC111" s="98"/>
      <c r="GD111" s="98"/>
      <c r="GE111" s="98"/>
      <c r="GF111" s="98"/>
      <c r="GG111" s="98"/>
      <c r="GH111" s="98"/>
      <c r="GI111" s="98"/>
      <c r="GJ111" s="98"/>
      <c r="GK111" s="98"/>
      <c r="GL111" s="98"/>
      <c r="GM111" s="98"/>
      <c r="GN111" s="98"/>
      <c r="GO111" s="98"/>
      <c r="GP111" s="98"/>
      <c r="GQ111" s="98"/>
      <c r="GR111" s="98"/>
      <c r="GS111" s="98"/>
      <c r="GT111" s="98"/>
      <c r="GU111" s="98"/>
      <c r="GV111" s="98"/>
      <c r="GW111" s="98"/>
      <c r="GX111" s="98"/>
      <c r="GY111" s="98"/>
      <c r="GZ111" s="98"/>
      <c r="HA111" s="98"/>
      <c r="HB111" s="98"/>
      <c r="HC111" s="98"/>
      <c r="HD111" s="98"/>
      <c r="HE111" s="98"/>
      <c r="HF111" s="98"/>
      <c r="HG111" s="98"/>
      <c r="HH111" s="98"/>
      <c r="HI111" s="98"/>
      <c r="HJ111" s="98"/>
      <c r="HK111" s="98"/>
      <c r="HL111" s="98"/>
      <c r="HM111" s="98"/>
      <c r="HN111" s="98"/>
      <c r="HO111" s="98"/>
      <c r="HP111" s="98"/>
      <c r="HQ111" s="98"/>
      <c r="HR111" s="98"/>
      <c r="HS111" s="98"/>
      <c r="HT111" s="98"/>
      <c r="HU111" s="98"/>
      <c r="HV111" s="98"/>
      <c r="HW111" s="98"/>
      <c r="HX111" s="98"/>
      <c r="HY111" s="98"/>
      <c r="HZ111" s="98"/>
      <c r="IA111" s="98"/>
      <c r="IB111" s="98"/>
      <c r="IC111" s="98"/>
      <c r="ID111" s="98"/>
      <c r="IE111" s="98"/>
      <c r="IF111" s="98"/>
      <c r="IG111" s="98"/>
      <c r="IH111" s="98"/>
      <c r="II111" s="98"/>
      <c r="IJ111" s="98"/>
      <c r="IK111" s="98"/>
      <c r="IL111" s="98"/>
      <c r="IM111" s="98"/>
      <c r="IN111" s="98"/>
      <c r="IO111" s="98"/>
      <c r="IP111" s="98"/>
      <c r="IQ111" s="98"/>
      <c r="IR111" s="98"/>
      <c r="IS111" s="98"/>
      <c r="IT111" s="98"/>
      <c r="IU111" s="98"/>
      <c r="IV111" s="98"/>
      <c r="IW111" s="98"/>
      <c r="IX111" s="98"/>
      <c r="IY111" s="98"/>
      <c r="IZ111" s="98"/>
      <c r="JA111" s="98"/>
      <c r="JB111" s="98"/>
      <c r="JC111" s="98"/>
      <c r="JD111" s="98"/>
      <c r="JE111" s="98"/>
      <c r="JF111" s="98"/>
      <c r="JG111" s="98"/>
      <c r="JH111" s="98"/>
    </row>
    <row r="112" spans="2:268" s="88" customFormat="1" ht="14.4" hidden="1" x14ac:dyDescent="0.3">
      <c r="K112" s="90"/>
      <c r="L112" s="89"/>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c r="EA112" s="98"/>
      <c r="EB112" s="98"/>
      <c r="EC112" s="98"/>
      <c r="ED112" s="98"/>
      <c r="EE112" s="98"/>
      <c r="EF112" s="98"/>
      <c r="EG112" s="98"/>
      <c r="EH112" s="98"/>
      <c r="EI112" s="98"/>
      <c r="EJ112" s="98"/>
      <c r="EK112" s="98"/>
      <c r="EL112" s="98"/>
      <c r="EM112" s="98"/>
      <c r="EN112" s="98"/>
      <c r="EO112" s="98"/>
      <c r="EP112" s="98"/>
      <c r="EQ112" s="98"/>
      <c r="ER112" s="98"/>
      <c r="ES112" s="98"/>
      <c r="ET112" s="98"/>
      <c r="EU112" s="98"/>
      <c r="EV112" s="98"/>
      <c r="EW112" s="98"/>
      <c r="EX112" s="98"/>
      <c r="EY112" s="98"/>
      <c r="EZ112" s="98"/>
      <c r="FA112" s="98"/>
      <c r="FB112" s="98"/>
      <c r="FC112" s="98"/>
      <c r="FD112" s="98"/>
      <c r="FE112" s="98"/>
      <c r="FF112" s="98"/>
      <c r="FG112" s="98"/>
      <c r="FH112" s="98"/>
      <c r="FI112" s="98"/>
      <c r="FJ112" s="98"/>
      <c r="FK112" s="98"/>
      <c r="FL112" s="98"/>
      <c r="FM112" s="98"/>
      <c r="FN112" s="98"/>
      <c r="FO112" s="98"/>
      <c r="FP112" s="98"/>
      <c r="FQ112" s="98"/>
      <c r="FR112" s="98"/>
      <c r="FS112" s="98"/>
      <c r="FT112" s="98"/>
      <c r="FU112" s="98"/>
      <c r="FV112" s="98"/>
      <c r="FW112" s="98"/>
      <c r="FX112" s="98"/>
      <c r="FY112" s="98"/>
      <c r="FZ112" s="98"/>
      <c r="GA112" s="98"/>
      <c r="GB112" s="98"/>
      <c r="GC112" s="98"/>
      <c r="GD112" s="98"/>
      <c r="GE112" s="98"/>
      <c r="GF112" s="98"/>
      <c r="GG112" s="98"/>
      <c r="GH112" s="98"/>
      <c r="GI112" s="98"/>
      <c r="GJ112" s="98"/>
      <c r="GK112" s="98"/>
      <c r="GL112" s="98"/>
      <c r="GM112" s="98"/>
      <c r="GN112" s="98"/>
      <c r="GO112" s="98"/>
      <c r="GP112" s="98"/>
      <c r="GQ112" s="98"/>
      <c r="GR112" s="98"/>
      <c r="GS112" s="98"/>
      <c r="GT112" s="98"/>
      <c r="GU112" s="98"/>
      <c r="GV112" s="98"/>
      <c r="GW112" s="98"/>
      <c r="GX112" s="98"/>
      <c r="GY112" s="98"/>
      <c r="GZ112" s="98"/>
      <c r="HA112" s="98"/>
      <c r="HB112" s="98"/>
      <c r="HC112" s="98"/>
      <c r="HD112" s="98"/>
      <c r="HE112" s="98"/>
      <c r="HF112" s="98"/>
      <c r="HG112" s="98"/>
      <c r="HH112" s="98"/>
      <c r="HI112" s="98"/>
      <c r="HJ112" s="98"/>
      <c r="HK112" s="98"/>
      <c r="HL112" s="98"/>
      <c r="HM112" s="98"/>
      <c r="HN112" s="98"/>
      <c r="HO112" s="98"/>
      <c r="HP112" s="98"/>
      <c r="HQ112" s="98"/>
      <c r="HR112" s="98"/>
      <c r="HS112" s="98"/>
      <c r="HT112" s="98"/>
      <c r="HU112" s="98"/>
      <c r="HV112" s="98"/>
      <c r="HW112" s="98"/>
      <c r="HX112" s="98"/>
      <c r="HY112" s="98"/>
      <c r="HZ112" s="98"/>
      <c r="IA112" s="98"/>
      <c r="IB112" s="98"/>
      <c r="IC112" s="98"/>
      <c r="ID112" s="98"/>
      <c r="IE112" s="98"/>
      <c r="IF112" s="98"/>
      <c r="IG112" s="98"/>
      <c r="IH112" s="98"/>
      <c r="II112" s="98"/>
      <c r="IJ112" s="98"/>
      <c r="IK112" s="98"/>
      <c r="IL112" s="98"/>
      <c r="IM112" s="98"/>
      <c r="IN112" s="98"/>
      <c r="IO112" s="98"/>
      <c r="IP112" s="98"/>
      <c r="IQ112" s="98"/>
      <c r="IR112" s="98"/>
      <c r="IS112" s="98"/>
      <c r="IT112" s="98"/>
      <c r="IU112" s="98"/>
      <c r="IV112" s="98"/>
      <c r="IW112" s="98"/>
      <c r="IX112" s="98"/>
      <c r="IY112" s="98"/>
      <c r="IZ112" s="98"/>
      <c r="JA112" s="98"/>
      <c r="JB112" s="98"/>
      <c r="JC112" s="98"/>
      <c r="JD112" s="98"/>
      <c r="JE112" s="98"/>
      <c r="JF112" s="98"/>
      <c r="JG112" s="98"/>
      <c r="JH112" s="98"/>
    </row>
    <row r="113" spans="11:268" s="88" customFormat="1" ht="14.4" hidden="1" x14ac:dyDescent="0.3">
      <c r="K113" s="90"/>
      <c r="L113" s="89"/>
      <c r="M113" s="98"/>
      <c r="N113" s="98"/>
      <c r="O113" s="98"/>
      <c r="P113" s="98"/>
      <c r="Q113" s="98"/>
      <c r="R113" s="98"/>
      <c r="S113" s="98"/>
      <c r="T113" s="98"/>
      <c r="U113" s="98"/>
      <c r="V113" s="98"/>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c r="EA113" s="98"/>
      <c r="EB113" s="98"/>
      <c r="EC113" s="98"/>
      <c r="ED113" s="98"/>
      <c r="EE113" s="98"/>
      <c r="EF113" s="98"/>
      <c r="EG113" s="98"/>
      <c r="EH113" s="98"/>
      <c r="EI113" s="98"/>
      <c r="EJ113" s="98"/>
      <c r="EK113" s="98"/>
      <c r="EL113" s="98"/>
      <c r="EM113" s="98"/>
      <c r="EN113" s="98"/>
      <c r="EO113" s="98"/>
      <c r="EP113" s="98"/>
      <c r="EQ113" s="98"/>
      <c r="ER113" s="98"/>
      <c r="ES113" s="98"/>
      <c r="ET113" s="98"/>
      <c r="EU113" s="98"/>
      <c r="EV113" s="98"/>
      <c r="EW113" s="98"/>
      <c r="EX113" s="98"/>
      <c r="EY113" s="98"/>
      <c r="EZ113" s="98"/>
      <c r="FA113" s="98"/>
      <c r="FB113" s="98"/>
      <c r="FC113" s="98"/>
      <c r="FD113" s="98"/>
      <c r="FE113" s="98"/>
      <c r="FF113" s="98"/>
      <c r="FG113" s="98"/>
      <c r="FH113" s="98"/>
      <c r="FI113" s="98"/>
      <c r="FJ113" s="98"/>
      <c r="FK113" s="98"/>
      <c r="FL113" s="98"/>
      <c r="FM113" s="98"/>
      <c r="FN113" s="98"/>
      <c r="FO113" s="98"/>
      <c r="FP113" s="98"/>
      <c r="FQ113" s="98"/>
      <c r="FR113" s="98"/>
      <c r="FS113" s="98"/>
      <c r="FT113" s="98"/>
      <c r="FU113" s="98"/>
      <c r="FV113" s="98"/>
      <c r="FW113" s="98"/>
      <c r="FX113" s="98"/>
      <c r="FY113" s="98"/>
      <c r="FZ113" s="98"/>
      <c r="GA113" s="98"/>
      <c r="GB113" s="98"/>
      <c r="GC113" s="98"/>
      <c r="GD113" s="98"/>
      <c r="GE113" s="98"/>
      <c r="GF113" s="98"/>
      <c r="GG113" s="98"/>
      <c r="GH113" s="98"/>
      <c r="GI113" s="98"/>
      <c r="GJ113" s="98"/>
      <c r="GK113" s="98"/>
      <c r="GL113" s="98"/>
      <c r="GM113" s="98"/>
      <c r="GN113" s="98"/>
      <c r="GO113" s="98"/>
      <c r="GP113" s="98"/>
      <c r="GQ113" s="98"/>
      <c r="GR113" s="98"/>
      <c r="GS113" s="98"/>
      <c r="GT113" s="98"/>
      <c r="GU113" s="98"/>
      <c r="GV113" s="98"/>
      <c r="GW113" s="98"/>
      <c r="GX113" s="98"/>
      <c r="GY113" s="98"/>
      <c r="GZ113" s="98"/>
      <c r="HA113" s="98"/>
      <c r="HB113" s="98"/>
      <c r="HC113" s="98"/>
      <c r="HD113" s="98"/>
      <c r="HE113" s="98"/>
      <c r="HF113" s="98"/>
      <c r="HG113" s="98"/>
      <c r="HH113" s="98"/>
      <c r="HI113" s="98"/>
      <c r="HJ113" s="98"/>
      <c r="HK113" s="98"/>
      <c r="HL113" s="98"/>
      <c r="HM113" s="98"/>
      <c r="HN113" s="98"/>
      <c r="HO113" s="98"/>
      <c r="HP113" s="98"/>
      <c r="HQ113" s="98"/>
      <c r="HR113" s="98"/>
      <c r="HS113" s="98"/>
      <c r="HT113" s="98"/>
      <c r="HU113" s="98"/>
      <c r="HV113" s="98"/>
      <c r="HW113" s="98"/>
      <c r="HX113" s="98"/>
      <c r="HY113" s="98"/>
      <c r="HZ113" s="98"/>
      <c r="IA113" s="98"/>
      <c r="IB113" s="98"/>
      <c r="IC113" s="98"/>
      <c r="ID113" s="98"/>
      <c r="IE113" s="98"/>
      <c r="IF113" s="98"/>
      <c r="IG113" s="98"/>
      <c r="IH113" s="98"/>
      <c r="II113" s="98"/>
      <c r="IJ113" s="98"/>
      <c r="IK113" s="98"/>
      <c r="IL113" s="98"/>
      <c r="IM113" s="98"/>
      <c r="IN113" s="98"/>
      <c r="IO113" s="98"/>
      <c r="IP113" s="98"/>
      <c r="IQ113" s="98"/>
      <c r="IR113" s="98"/>
      <c r="IS113" s="98"/>
      <c r="IT113" s="98"/>
      <c r="IU113" s="98"/>
      <c r="IV113" s="98"/>
      <c r="IW113" s="98"/>
      <c r="IX113" s="98"/>
      <c r="IY113" s="98"/>
      <c r="IZ113" s="98"/>
      <c r="JA113" s="98"/>
      <c r="JB113" s="98"/>
      <c r="JC113" s="98"/>
      <c r="JD113" s="98"/>
      <c r="JE113" s="98"/>
      <c r="JF113" s="98"/>
      <c r="JG113" s="98"/>
      <c r="JH113" s="98"/>
    </row>
    <row r="114" spans="11:268" s="88" customFormat="1" ht="14.4" hidden="1" x14ac:dyDescent="0.3">
      <c r="K114" s="90"/>
      <c r="L114" s="89"/>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V114" s="98"/>
      <c r="EW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W114" s="98"/>
      <c r="FX114" s="98"/>
      <c r="FY114" s="98"/>
      <c r="FZ114" s="98"/>
      <c r="GA114" s="98"/>
      <c r="GB114" s="98"/>
      <c r="GC114" s="98"/>
      <c r="GD114" s="98"/>
      <c r="GE114" s="98"/>
      <c r="GF114" s="98"/>
      <c r="GG114" s="98"/>
      <c r="GH114" s="98"/>
      <c r="GI114" s="98"/>
      <c r="GJ114" s="98"/>
      <c r="GK114" s="98"/>
      <c r="GL114" s="98"/>
      <c r="GM114" s="98"/>
      <c r="GN114" s="98"/>
      <c r="GO114" s="98"/>
      <c r="GP114" s="98"/>
      <c r="GQ114" s="98"/>
      <c r="GR114" s="98"/>
      <c r="GS114" s="98"/>
      <c r="GT114" s="98"/>
      <c r="GU114" s="98"/>
      <c r="GV114" s="98"/>
      <c r="GW114" s="98"/>
      <c r="GX114" s="98"/>
      <c r="GY114" s="98"/>
      <c r="GZ114" s="98"/>
      <c r="HA114" s="98"/>
      <c r="HB114" s="98"/>
      <c r="HC114" s="98"/>
      <c r="HD114" s="98"/>
      <c r="HE114" s="98"/>
      <c r="HF114" s="98"/>
      <c r="HG114" s="98"/>
      <c r="HH114" s="98"/>
      <c r="HI114" s="98"/>
      <c r="HJ114" s="98"/>
      <c r="HK114" s="98"/>
      <c r="HL114" s="98"/>
      <c r="HM114" s="98"/>
      <c r="HN114" s="98"/>
      <c r="HO114" s="98"/>
      <c r="HP114" s="98"/>
      <c r="HQ114" s="98"/>
      <c r="HR114" s="98"/>
      <c r="HS114" s="98"/>
      <c r="HT114" s="98"/>
      <c r="HU114" s="98"/>
      <c r="HV114" s="98"/>
      <c r="HW114" s="98"/>
      <c r="HX114" s="98"/>
      <c r="HY114" s="98"/>
      <c r="HZ114" s="98"/>
      <c r="IA114" s="98"/>
      <c r="IB114" s="98"/>
      <c r="IC114" s="98"/>
      <c r="ID114" s="98"/>
      <c r="IE114" s="98"/>
      <c r="IF114" s="98"/>
      <c r="IG114" s="98"/>
      <c r="IH114" s="98"/>
      <c r="II114" s="98"/>
      <c r="IJ114" s="98"/>
      <c r="IK114" s="98"/>
      <c r="IL114" s="98"/>
      <c r="IM114" s="98"/>
      <c r="IN114" s="98"/>
      <c r="IO114" s="98"/>
      <c r="IP114" s="98"/>
      <c r="IQ114" s="98"/>
      <c r="IR114" s="98"/>
      <c r="IS114" s="98"/>
      <c r="IT114" s="98"/>
      <c r="IU114" s="98"/>
      <c r="IV114" s="98"/>
      <c r="IW114" s="98"/>
      <c r="IX114" s="98"/>
      <c r="IY114" s="98"/>
      <c r="IZ114" s="98"/>
      <c r="JA114" s="98"/>
      <c r="JB114" s="98"/>
      <c r="JC114" s="98"/>
      <c r="JD114" s="98"/>
      <c r="JE114" s="98"/>
      <c r="JF114" s="98"/>
      <c r="JG114" s="98"/>
      <c r="JH114" s="98"/>
    </row>
    <row r="115" spans="11:268" s="88" customFormat="1" ht="14.4" hidden="1" x14ac:dyDescent="0.3">
      <c r="K115" s="90"/>
      <c r="L115" s="89"/>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EV115" s="98"/>
      <c r="EW115" s="98"/>
      <c r="EX115" s="98"/>
      <c r="EY115" s="98"/>
      <c r="EZ115" s="98"/>
      <c r="FA115" s="98"/>
      <c r="FB115" s="98"/>
      <c r="FC115" s="98"/>
      <c r="FD115" s="98"/>
      <c r="FE115" s="98"/>
      <c r="FF115" s="98"/>
      <c r="FG115" s="98"/>
      <c r="FH115" s="98"/>
      <c r="FI115" s="98"/>
      <c r="FJ115" s="98"/>
      <c r="FK115" s="98"/>
      <c r="FL115" s="98"/>
      <c r="FM115" s="98"/>
      <c r="FN115" s="98"/>
      <c r="FO115" s="98"/>
      <c r="FP115" s="98"/>
      <c r="FQ115" s="98"/>
      <c r="FR115" s="98"/>
      <c r="FS115" s="98"/>
      <c r="FT115" s="98"/>
      <c r="FU115" s="98"/>
      <c r="FV115" s="98"/>
      <c r="FW115" s="98"/>
      <c r="FX115" s="98"/>
      <c r="FY115" s="98"/>
      <c r="FZ115" s="98"/>
      <c r="GA115" s="98"/>
      <c r="GB115" s="98"/>
      <c r="GC115" s="98"/>
      <c r="GD115" s="98"/>
      <c r="GE115" s="98"/>
      <c r="GF115" s="98"/>
      <c r="GG115" s="98"/>
      <c r="GH115" s="98"/>
      <c r="GI115" s="98"/>
      <c r="GJ115" s="98"/>
      <c r="GK115" s="98"/>
      <c r="GL115" s="98"/>
      <c r="GM115" s="98"/>
      <c r="GN115" s="98"/>
      <c r="GO115" s="98"/>
      <c r="GP115" s="98"/>
      <c r="GQ115" s="98"/>
      <c r="GR115" s="98"/>
      <c r="GS115" s="98"/>
      <c r="GT115" s="98"/>
      <c r="GU115" s="98"/>
      <c r="GV115" s="98"/>
      <c r="GW115" s="98"/>
      <c r="GX115" s="98"/>
      <c r="GY115" s="98"/>
      <c r="GZ115" s="98"/>
      <c r="HA115" s="98"/>
      <c r="HB115" s="98"/>
      <c r="HC115" s="98"/>
      <c r="HD115" s="98"/>
      <c r="HE115" s="98"/>
      <c r="HF115" s="98"/>
      <c r="HG115" s="98"/>
      <c r="HH115" s="98"/>
      <c r="HI115" s="98"/>
      <c r="HJ115" s="98"/>
      <c r="HK115" s="98"/>
      <c r="HL115" s="98"/>
      <c r="HM115" s="98"/>
      <c r="HN115" s="98"/>
      <c r="HO115" s="98"/>
      <c r="HP115" s="98"/>
      <c r="HQ115" s="98"/>
      <c r="HR115" s="98"/>
      <c r="HS115" s="98"/>
      <c r="HT115" s="98"/>
      <c r="HU115" s="98"/>
      <c r="HV115" s="98"/>
      <c r="HW115" s="98"/>
      <c r="HX115" s="98"/>
      <c r="HY115" s="98"/>
      <c r="HZ115" s="98"/>
      <c r="IA115" s="98"/>
      <c r="IB115" s="98"/>
      <c r="IC115" s="98"/>
      <c r="ID115" s="98"/>
      <c r="IE115" s="98"/>
      <c r="IF115" s="98"/>
      <c r="IG115" s="98"/>
      <c r="IH115" s="98"/>
      <c r="II115" s="98"/>
      <c r="IJ115" s="98"/>
      <c r="IK115" s="98"/>
      <c r="IL115" s="98"/>
      <c r="IM115" s="98"/>
      <c r="IN115" s="98"/>
      <c r="IO115" s="98"/>
      <c r="IP115" s="98"/>
      <c r="IQ115" s="98"/>
      <c r="IR115" s="98"/>
      <c r="IS115" s="98"/>
      <c r="IT115" s="98"/>
      <c r="IU115" s="98"/>
      <c r="IV115" s="98"/>
      <c r="IW115" s="98"/>
      <c r="IX115" s="98"/>
      <c r="IY115" s="98"/>
      <c r="IZ115" s="98"/>
      <c r="JA115" s="98"/>
      <c r="JB115" s="98"/>
      <c r="JC115" s="98"/>
      <c r="JD115" s="98"/>
      <c r="JE115" s="98"/>
      <c r="JF115" s="98"/>
      <c r="JG115" s="98"/>
      <c r="JH115" s="98"/>
    </row>
    <row r="116" spans="11:268" s="88" customFormat="1" ht="14.4" hidden="1" x14ac:dyDescent="0.3">
      <c r="K116" s="90"/>
      <c r="L116" s="89"/>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K116" s="98"/>
      <c r="FL116" s="98"/>
      <c r="FM116" s="98"/>
      <c r="FN116" s="98"/>
      <c r="FO116" s="98"/>
      <c r="FP116" s="98"/>
      <c r="FQ116" s="98"/>
      <c r="FR116" s="98"/>
      <c r="FS116" s="98"/>
      <c r="FT116" s="98"/>
      <c r="FU116" s="98"/>
      <c r="FV116" s="98"/>
      <c r="FW116" s="98"/>
      <c r="FX116" s="98"/>
      <c r="FY116" s="98"/>
      <c r="FZ116" s="98"/>
      <c r="GA116" s="98"/>
      <c r="GB116" s="98"/>
      <c r="GC116" s="98"/>
      <c r="GD116" s="98"/>
      <c r="GE116" s="98"/>
      <c r="GF116" s="98"/>
      <c r="GG116" s="98"/>
      <c r="GH116" s="98"/>
      <c r="GI116" s="98"/>
      <c r="GJ116" s="98"/>
      <c r="GK116" s="98"/>
      <c r="GL116" s="98"/>
      <c r="GM116" s="98"/>
      <c r="GN116" s="98"/>
      <c r="GO116" s="98"/>
      <c r="GP116" s="98"/>
      <c r="GQ116" s="98"/>
      <c r="GR116" s="98"/>
      <c r="GS116" s="98"/>
      <c r="GT116" s="98"/>
      <c r="GU116" s="98"/>
      <c r="GV116" s="98"/>
      <c r="GW116" s="98"/>
      <c r="GX116" s="98"/>
      <c r="GY116" s="98"/>
      <c r="GZ116" s="98"/>
      <c r="HA116" s="98"/>
      <c r="HB116" s="98"/>
      <c r="HC116" s="98"/>
      <c r="HD116" s="98"/>
      <c r="HE116" s="98"/>
      <c r="HF116" s="98"/>
      <c r="HG116" s="98"/>
      <c r="HH116" s="98"/>
      <c r="HI116" s="98"/>
      <c r="HJ116" s="98"/>
      <c r="HK116" s="98"/>
      <c r="HL116" s="98"/>
      <c r="HM116" s="98"/>
      <c r="HN116" s="98"/>
      <c r="HO116" s="98"/>
      <c r="HP116" s="98"/>
      <c r="HQ116" s="98"/>
      <c r="HR116" s="98"/>
      <c r="HS116" s="98"/>
      <c r="HT116" s="98"/>
      <c r="HU116" s="98"/>
      <c r="HV116" s="98"/>
      <c r="HW116" s="98"/>
      <c r="HX116" s="98"/>
      <c r="HY116" s="98"/>
      <c r="HZ116" s="98"/>
      <c r="IA116" s="98"/>
      <c r="IB116" s="98"/>
      <c r="IC116" s="98"/>
      <c r="ID116" s="98"/>
      <c r="IE116" s="98"/>
      <c r="IF116" s="98"/>
      <c r="IG116" s="98"/>
      <c r="IH116" s="98"/>
      <c r="II116" s="98"/>
      <c r="IJ116" s="98"/>
      <c r="IK116" s="98"/>
      <c r="IL116" s="98"/>
      <c r="IM116" s="98"/>
      <c r="IN116" s="98"/>
      <c r="IO116" s="98"/>
      <c r="IP116" s="98"/>
      <c r="IQ116" s="98"/>
      <c r="IR116" s="98"/>
      <c r="IS116" s="98"/>
      <c r="IT116" s="98"/>
      <c r="IU116" s="98"/>
      <c r="IV116" s="98"/>
      <c r="IW116" s="98"/>
      <c r="IX116" s="98"/>
      <c r="IY116" s="98"/>
      <c r="IZ116" s="98"/>
      <c r="JA116" s="98"/>
      <c r="JB116" s="98"/>
      <c r="JC116" s="98"/>
      <c r="JD116" s="98"/>
      <c r="JE116" s="98"/>
      <c r="JF116" s="98"/>
      <c r="JG116" s="98"/>
      <c r="JH116" s="98"/>
    </row>
    <row r="117" spans="11:268" s="88" customFormat="1" ht="14.4" hidden="1" x14ac:dyDescent="0.3">
      <c r="K117" s="90"/>
      <c r="L117" s="89"/>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T117" s="98"/>
      <c r="EU117" s="98"/>
      <c r="EV117" s="98"/>
      <c r="EW117" s="98"/>
      <c r="EX117" s="98"/>
      <c r="EY117" s="98"/>
      <c r="EZ117" s="98"/>
      <c r="FA117" s="98"/>
      <c r="FB117" s="98"/>
      <c r="FC117" s="98"/>
      <c r="FD117" s="98"/>
      <c r="FE117" s="98"/>
      <c r="FF117" s="98"/>
      <c r="FG117" s="98"/>
      <c r="FH117" s="98"/>
      <c r="FI117" s="98"/>
      <c r="FJ117" s="98"/>
      <c r="FK117" s="98"/>
      <c r="FL117" s="98"/>
      <c r="FM117" s="98"/>
      <c r="FN117" s="98"/>
      <c r="FO117" s="98"/>
      <c r="FP117" s="98"/>
      <c r="FQ117" s="98"/>
      <c r="FR117" s="98"/>
      <c r="FS117" s="98"/>
      <c r="FT117" s="98"/>
      <c r="FU117" s="98"/>
      <c r="FV117" s="98"/>
      <c r="FW117" s="98"/>
      <c r="FX117" s="98"/>
      <c r="FY117" s="98"/>
      <c r="FZ117" s="98"/>
      <c r="GA117" s="98"/>
      <c r="GB117" s="98"/>
      <c r="GC117" s="98"/>
      <c r="GD117" s="98"/>
      <c r="GE117" s="98"/>
      <c r="GF117" s="98"/>
      <c r="GG117" s="98"/>
      <c r="GH117" s="98"/>
      <c r="GI117" s="98"/>
      <c r="GJ117" s="98"/>
      <c r="GK117" s="98"/>
      <c r="GL117" s="98"/>
      <c r="GM117" s="98"/>
      <c r="GN117" s="98"/>
      <c r="GO117" s="98"/>
      <c r="GP117" s="98"/>
      <c r="GQ117" s="98"/>
      <c r="GR117" s="98"/>
      <c r="GS117" s="98"/>
      <c r="GT117" s="98"/>
      <c r="GU117" s="98"/>
      <c r="GV117" s="98"/>
      <c r="GW117" s="98"/>
      <c r="GX117" s="98"/>
      <c r="GY117" s="98"/>
      <c r="GZ117" s="98"/>
      <c r="HA117" s="98"/>
      <c r="HB117" s="98"/>
      <c r="HC117" s="98"/>
      <c r="HD117" s="98"/>
      <c r="HE117" s="98"/>
      <c r="HF117" s="98"/>
      <c r="HG117" s="98"/>
      <c r="HH117" s="98"/>
      <c r="HI117" s="98"/>
      <c r="HJ117" s="98"/>
      <c r="HK117" s="98"/>
      <c r="HL117" s="98"/>
      <c r="HM117" s="98"/>
      <c r="HN117" s="98"/>
      <c r="HO117" s="98"/>
      <c r="HP117" s="98"/>
      <c r="HQ117" s="98"/>
      <c r="HR117" s="98"/>
      <c r="HS117" s="98"/>
      <c r="HT117" s="98"/>
      <c r="HU117" s="98"/>
      <c r="HV117" s="98"/>
      <c r="HW117" s="98"/>
      <c r="HX117" s="98"/>
      <c r="HY117" s="98"/>
      <c r="HZ117" s="98"/>
      <c r="IA117" s="98"/>
      <c r="IB117" s="98"/>
      <c r="IC117" s="98"/>
      <c r="ID117" s="98"/>
      <c r="IE117" s="98"/>
      <c r="IF117" s="98"/>
      <c r="IG117" s="98"/>
      <c r="IH117" s="98"/>
      <c r="II117" s="98"/>
      <c r="IJ117" s="98"/>
      <c r="IK117" s="98"/>
      <c r="IL117" s="98"/>
      <c r="IM117" s="98"/>
      <c r="IN117" s="98"/>
      <c r="IO117" s="98"/>
      <c r="IP117" s="98"/>
      <c r="IQ117" s="98"/>
      <c r="IR117" s="98"/>
      <c r="IS117" s="98"/>
      <c r="IT117" s="98"/>
      <c r="IU117" s="98"/>
      <c r="IV117" s="98"/>
      <c r="IW117" s="98"/>
      <c r="IX117" s="98"/>
      <c r="IY117" s="98"/>
      <c r="IZ117" s="98"/>
      <c r="JA117" s="98"/>
      <c r="JB117" s="98"/>
      <c r="JC117" s="98"/>
      <c r="JD117" s="98"/>
      <c r="JE117" s="98"/>
      <c r="JF117" s="98"/>
      <c r="JG117" s="98"/>
      <c r="JH117" s="98"/>
    </row>
    <row r="118" spans="11:268" s="88" customFormat="1" ht="14.4" hidden="1" x14ac:dyDescent="0.3">
      <c r="K118" s="90"/>
      <c r="L118" s="89"/>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M118" s="98"/>
      <c r="EN118" s="98"/>
      <c r="EO118" s="98"/>
      <c r="EP118" s="98"/>
      <c r="EQ118" s="98"/>
      <c r="ER118" s="98"/>
      <c r="ES118" s="98"/>
      <c r="ET118" s="98"/>
      <c r="EU118" s="98"/>
      <c r="EV118" s="98"/>
      <c r="EW118" s="98"/>
      <c r="EX118" s="98"/>
      <c r="EY118" s="98"/>
      <c r="EZ118" s="98"/>
      <c r="FA118" s="98"/>
      <c r="FB118" s="98"/>
      <c r="FC118" s="98"/>
      <c r="FD118" s="98"/>
      <c r="FE118" s="98"/>
      <c r="FF118" s="98"/>
      <c r="FG118" s="98"/>
      <c r="FH118" s="98"/>
      <c r="FI118" s="98"/>
      <c r="FJ118" s="98"/>
      <c r="FK118" s="98"/>
      <c r="FL118" s="98"/>
      <c r="FM118" s="98"/>
      <c r="FN118" s="98"/>
      <c r="FO118" s="98"/>
      <c r="FP118" s="98"/>
      <c r="FQ118" s="98"/>
      <c r="FR118" s="98"/>
      <c r="FS118" s="98"/>
      <c r="FT118" s="98"/>
      <c r="FU118" s="98"/>
      <c r="FV118" s="98"/>
      <c r="FW118" s="98"/>
      <c r="FX118" s="98"/>
      <c r="FY118" s="98"/>
      <c r="FZ118" s="98"/>
      <c r="GA118" s="98"/>
      <c r="GB118" s="98"/>
      <c r="GC118" s="98"/>
      <c r="GD118" s="98"/>
      <c r="GE118" s="98"/>
      <c r="GF118" s="98"/>
      <c r="GG118" s="98"/>
      <c r="GH118" s="98"/>
      <c r="GI118" s="98"/>
      <c r="GJ118" s="98"/>
      <c r="GK118" s="98"/>
      <c r="GL118" s="98"/>
      <c r="GM118" s="98"/>
      <c r="GN118" s="98"/>
      <c r="GO118" s="98"/>
      <c r="GP118" s="98"/>
      <c r="GQ118" s="98"/>
      <c r="GR118" s="98"/>
      <c r="GS118" s="98"/>
      <c r="GT118" s="98"/>
      <c r="GU118" s="98"/>
      <c r="GV118" s="98"/>
      <c r="GW118" s="98"/>
      <c r="GX118" s="98"/>
      <c r="GY118" s="98"/>
      <c r="GZ118" s="98"/>
      <c r="HA118" s="98"/>
      <c r="HB118" s="98"/>
      <c r="HC118" s="98"/>
      <c r="HD118" s="98"/>
      <c r="HE118" s="98"/>
      <c r="HF118" s="98"/>
      <c r="HG118" s="98"/>
      <c r="HH118" s="98"/>
      <c r="HI118" s="98"/>
      <c r="HJ118" s="98"/>
      <c r="HK118" s="98"/>
      <c r="HL118" s="98"/>
      <c r="HM118" s="98"/>
      <c r="HN118" s="98"/>
      <c r="HO118" s="98"/>
      <c r="HP118" s="98"/>
      <c r="HQ118" s="98"/>
      <c r="HR118" s="98"/>
      <c r="HS118" s="98"/>
      <c r="HT118" s="98"/>
      <c r="HU118" s="98"/>
      <c r="HV118" s="98"/>
      <c r="HW118" s="98"/>
      <c r="HX118" s="98"/>
      <c r="HY118" s="98"/>
      <c r="HZ118" s="98"/>
      <c r="IA118" s="98"/>
      <c r="IB118" s="98"/>
      <c r="IC118" s="98"/>
      <c r="ID118" s="98"/>
      <c r="IE118" s="98"/>
      <c r="IF118" s="98"/>
      <c r="IG118" s="98"/>
      <c r="IH118" s="98"/>
      <c r="II118" s="98"/>
      <c r="IJ118" s="98"/>
      <c r="IK118" s="98"/>
      <c r="IL118" s="98"/>
      <c r="IM118" s="98"/>
      <c r="IN118" s="98"/>
      <c r="IO118" s="98"/>
      <c r="IP118" s="98"/>
      <c r="IQ118" s="98"/>
      <c r="IR118" s="98"/>
      <c r="IS118" s="98"/>
      <c r="IT118" s="98"/>
      <c r="IU118" s="98"/>
      <c r="IV118" s="98"/>
      <c r="IW118" s="98"/>
      <c r="IX118" s="98"/>
      <c r="IY118" s="98"/>
      <c r="IZ118" s="98"/>
      <c r="JA118" s="98"/>
      <c r="JB118" s="98"/>
      <c r="JC118" s="98"/>
      <c r="JD118" s="98"/>
      <c r="JE118" s="98"/>
      <c r="JF118" s="98"/>
      <c r="JG118" s="98"/>
      <c r="JH118" s="98"/>
    </row>
    <row r="119" spans="11:268" s="88" customFormat="1" ht="14.4" hidden="1" x14ac:dyDescent="0.3">
      <c r="K119" s="90"/>
      <c r="L119" s="89"/>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M119" s="98"/>
      <c r="EN119" s="98"/>
      <c r="EO119" s="98"/>
      <c r="EP119" s="98"/>
      <c r="EQ119" s="98"/>
      <c r="ER119" s="98"/>
      <c r="ES119" s="98"/>
      <c r="ET119" s="98"/>
      <c r="EU119" s="98"/>
      <c r="EV119" s="98"/>
      <c r="EW119" s="98"/>
      <c r="EX119" s="98"/>
      <c r="EY119" s="98"/>
      <c r="EZ119" s="98"/>
      <c r="FA119" s="98"/>
      <c r="FB119" s="98"/>
      <c r="FC119" s="98"/>
      <c r="FD119" s="98"/>
      <c r="FE119" s="98"/>
      <c r="FF119" s="98"/>
      <c r="FG119" s="98"/>
      <c r="FH119" s="98"/>
      <c r="FI119" s="98"/>
      <c r="FJ119" s="98"/>
      <c r="FK119" s="98"/>
      <c r="FL119" s="98"/>
      <c r="FM119" s="98"/>
      <c r="FN119" s="98"/>
      <c r="FO119" s="98"/>
      <c r="FP119" s="98"/>
      <c r="FQ119" s="98"/>
      <c r="FR119" s="98"/>
      <c r="FS119" s="98"/>
      <c r="FT119" s="98"/>
      <c r="FU119" s="98"/>
      <c r="FV119" s="98"/>
      <c r="FW119" s="98"/>
      <c r="FX119" s="98"/>
      <c r="FY119" s="98"/>
      <c r="FZ119" s="98"/>
      <c r="GA119" s="98"/>
      <c r="GB119" s="98"/>
      <c r="GC119" s="98"/>
      <c r="GD119" s="98"/>
      <c r="GE119" s="98"/>
      <c r="GF119" s="98"/>
      <c r="GG119" s="98"/>
      <c r="GH119" s="98"/>
      <c r="GI119" s="98"/>
      <c r="GJ119" s="98"/>
      <c r="GK119" s="98"/>
      <c r="GL119" s="98"/>
      <c r="GM119" s="98"/>
      <c r="GN119" s="98"/>
      <c r="GO119" s="98"/>
      <c r="GP119" s="98"/>
      <c r="GQ119" s="98"/>
      <c r="GR119" s="98"/>
      <c r="GS119" s="98"/>
      <c r="GT119" s="98"/>
      <c r="GU119" s="98"/>
      <c r="GV119" s="98"/>
      <c r="GW119" s="98"/>
      <c r="GX119" s="98"/>
      <c r="GY119" s="98"/>
      <c r="GZ119" s="98"/>
      <c r="HA119" s="98"/>
      <c r="HB119" s="98"/>
      <c r="HC119" s="98"/>
      <c r="HD119" s="98"/>
      <c r="HE119" s="98"/>
      <c r="HF119" s="98"/>
      <c r="HG119" s="98"/>
      <c r="HH119" s="98"/>
      <c r="HI119" s="98"/>
      <c r="HJ119" s="98"/>
      <c r="HK119" s="98"/>
      <c r="HL119" s="98"/>
      <c r="HM119" s="98"/>
      <c r="HN119" s="98"/>
      <c r="HO119" s="98"/>
      <c r="HP119" s="98"/>
      <c r="HQ119" s="98"/>
      <c r="HR119" s="98"/>
      <c r="HS119" s="98"/>
      <c r="HT119" s="98"/>
      <c r="HU119" s="98"/>
      <c r="HV119" s="98"/>
      <c r="HW119" s="98"/>
      <c r="HX119" s="98"/>
      <c r="HY119" s="98"/>
      <c r="HZ119" s="98"/>
      <c r="IA119" s="98"/>
      <c r="IB119" s="98"/>
      <c r="IC119" s="98"/>
      <c r="ID119" s="98"/>
      <c r="IE119" s="98"/>
      <c r="IF119" s="98"/>
      <c r="IG119" s="98"/>
      <c r="IH119" s="98"/>
      <c r="II119" s="98"/>
      <c r="IJ119" s="98"/>
      <c r="IK119" s="98"/>
      <c r="IL119" s="98"/>
      <c r="IM119" s="98"/>
      <c r="IN119" s="98"/>
      <c r="IO119" s="98"/>
      <c r="IP119" s="98"/>
      <c r="IQ119" s="98"/>
      <c r="IR119" s="98"/>
      <c r="IS119" s="98"/>
      <c r="IT119" s="98"/>
      <c r="IU119" s="98"/>
      <c r="IV119" s="98"/>
      <c r="IW119" s="98"/>
      <c r="IX119" s="98"/>
      <c r="IY119" s="98"/>
      <c r="IZ119" s="98"/>
      <c r="JA119" s="98"/>
      <c r="JB119" s="98"/>
      <c r="JC119" s="98"/>
      <c r="JD119" s="98"/>
      <c r="JE119" s="98"/>
      <c r="JF119" s="98"/>
      <c r="JG119" s="98"/>
      <c r="JH119" s="98"/>
    </row>
    <row r="120" spans="11:268" s="88" customFormat="1" ht="14.4" hidden="1" x14ac:dyDescent="0.3">
      <c r="K120" s="90"/>
      <c r="L120" s="89"/>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EU120" s="98"/>
      <c r="EV120" s="98"/>
      <c r="EW120" s="98"/>
      <c r="EX120" s="98"/>
      <c r="EY120" s="98"/>
      <c r="EZ120" s="98"/>
      <c r="FA120" s="98"/>
      <c r="FB120" s="98"/>
      <c r="FC120" s="98"/>
      <c r="FD120" s="98"/>
      <c r="FE120" s="98"/>
      <c r="FF120" s="98"/>
      <c r="FG120" s="98"/>
      <c r="FH120" s="98"/>
      <c r="FI120" s="98"/>
      <c r="FJ120" s="98"/>
      <c r="FK120" s="98"/>
      <c r="FL120" s="98"/>
      <c r="FM120" s="98"/>
      <c r="FN120" s="98"/>
      <c r="FO120" s="98"/>
      <c r="FP120" s="98"/>
      <c r="FQ120" s="98"/>
      <c r="FR120" s="98"/>
      <c r="FS120" s="98"/>
      <c r="FT120" s="98"/>
      <c r="FU120" s="98"/>
      <c r="FV120" s="98"/>
      <c r="FW120" s="98"/>
      <c r="FX120" s="98"/>
      <c r="FY120" s="98"/>
      <c r="FZ120" s="98"/>
      <c r="GA120" s="98"/>
      <c r="GB120" s="98"/>
      <c r="GC120" s="98"/>
      <c r="GD120" s="98"/>
      <c r="GE120" s="98"/>
      <c r="GF120" s="98"/>
      <c r="GG120" s="98"/>
      <c r="GH120" s="98"/>
      <c r="GI120" s="98"/>
      <c r="GJ120" s="98"/>
      <c r="GK120" s="98"/>
      <c r="GL120" s="98"/>
      <c r="GM120" s="98"/>
      <c r="GN120" s="98"/>
      <c r="GO120" s="98"/>
      <c r="GP120" s="98"/>
      <c r="GQ120" s="98"/>
      <c r="GR120" s="98"/>
      <c r="GS120" s="98"/>
      <c r="GT120" s="98"/>
      <c r="GU120" s="98"/>
      <c r="GV120" s="98"/>
      <c r="GW120" s="98"/>
      <c r="GX120" s="98"/>
      <c r="GY120" s="98"/>
      <c r="GZ120" s="98"/>
      <c r="HA120" s="98"/>
      <c r="HB120" s="98"/>
      <c r="HC120" s="98"/>
      <c r="HD120" s="98"/>
      <c r="HE120" s="98"/>
      <c r="HF120" s="98"/>
      <c r="HG120" s="98"/>
      <c r="HH120" s="98"/>
      <c r="HI120" s="98"/>
      <c r="HJ120" s="98"/>
      <c r="HK120" s="98"/>
      <c r="HL120" s="98"/>
      <c r="HM120" s="98"/>
      <c r="HN120" s="98"/>
      <c r="HO120" s="98"/>
      <c r="HP120" s="98"/>
      <c r="HQ120" s="98"/>
      <c r="HR120" s="98"/>
      <c r="HS120" s="98"/>
      <c r="HT120" s="98"/>
      <c r="HU120" s="98"/>
      <c r="HV120" s="98"/>
      <c r="HW120" s="98"/>
      <c r="HX120" s="98"/>
      <c r="HY120" s="98"/>
      <c r="HZ120" s="98"/>
      <c r="IA120" s="98"/>
      <c r="IB120" s="98"/>
      <c r="IC120" s="98"/>
      <c r="ID120" s="98"/>
      <c r="IE120" s="98"/>
      <c r="IF120" s="98"/>
      <c r="IG120" s="98"/>
      <c r="IH120" s="98"/>
      <c r="II120" s="98"/>
      <c r="IJ120" s="98"/>
      <c r="IK120" s="98"/>
      <c r="IL120" s="98"/>
      <c r="IM120" s="98"/>
      <c r="IN120" s="98"/>
      <c r="IO120" s="98"/>
      <c r="IP120" s="98"/>
      <c r="IQ120" s="98"/>
      <c r="IR120" s="98"/>
      <c r="IS120" s="98"/>
      <c r="IT120" s="98"/>
      <c r="IU120" s="98"/>
      <c r="IV120" s="98"/>
      <c r="IW120" s="98"/>
      <c r="IX120" s="98"/>
      <c r="IY120" s="98"/>
      <c r="IZ120" s="98"/>
      <c r="JA120" s="98"/>
      <c r="JB120" s="98"/>
      <c r="JC120" s="98"/>
      <c r="JD120" s="98"/>
      <c r="JE120" s="98"/>
      <c r="JF120" s="98"/>
      <c r="JG120" s="98"/>
      <c r="JH120" s="98"/>
    </row>
    <row r="121" spans="11:268" s="88" customFormat="1" ht="14.4" hidden="1" x14ac:dyDescent="0.3">
      <c r="K121" s="90"/>
      <c r="L121" s="89"/>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c r="AJ121" s="98"/>
      <c r="AK121" s="98"/>
      <c r="AL121" s="98"/>
      <c r="AM121" s="98"/>
      <c r="AN121" s="98"/>
      <c r="AO121" s="98"/>
      <c r="AP121" s="98"/>
      <c r="AQ121" s="98"/>
      <c r="AR121" s="98"/>
      <c r="AS121" s="98"/>
      <c r="AT121" s="98"/>
      <c r="AU121" s="98"/>
      <c r="AV121" s="98"/>
      <c r="AW121" s="98"/>
      <c r="AX121" s="98"/>
      <c r="AY121" s="98"/>
      <c r="AZ121" s="98"/>
      <c r="BA121" s="98"/>
      <c r="BB121" s="98"/>
      <c r="BC121" s="98"/>
      <c r="BD121" s="98"/>
      <c r="BE121" s="98"/>
      <c r="BF121" s="98"/>
      <c r="BG121" s="98"/>
      <c r="BH121" s="98"/>
      <c r="BI121" s="98"/>
      <c r="BJ121" s="98"/>
      <c r="BK121" s="98"/>
      <c r="BL121" s="98"/>
      <c r="BM121" s="98"/>
      <c r="BN121" s="98"/>
      <c r="BO121" s="98"/>
      <c r="BP121" s="98"/>
      <c r="BQ121" s="98"/>
      <c r="BR121" s="98"/>
      <c r="BS121" s="98"/>
      <c r="BT121" s="98"/>
      <c r="BU121" s="98"/>
      <c r="BV121" s="98"/>
      <c r="BW121" s="98"/>
      <c r="BX121" s="98"/>
      <c r="BY121" s="98"/>
      <c r="BZ121" s="98"/>
      <c r="CA121" s="98"/>
      <c r="CB121" s="98"/>
      <c r="CC121" s="98"/>
      <c r="CD121" s="98"/>
      <c r="CE121" s="98"/>
      <c r="CF121" s="98"/>
      <c r="CG121" s="98"/>
      <c r="CH121" s="98"/>
      <c r="CI121" s="98"/>
      <c r="CJ121" s="98"/>
      <c r="CK121" s="98"/>
      <c r="CL121" s="98"/>
      <c r="CM121" s="98"/>
      <c r="CN121" s="98"/>
      <c r="CO121" s="98"/>
      <c r="CP121" s="98"/>
      <c r="CQ121" s="98"/>
      <c r="CR121" s="98"/>
      <c r="CS121" s="98"/>
      <c r="CT121" s="98"/>
      <c r="CU121" s="98"/>
      <c r="CV121" s="98"/>
      <c r="CW121" s="98"/>
      <c r="CX121" s="98"/>
      <c r="CY121" s="98"/>
      <c r="CZ121" s="98"/>
      <c r="DA121" s="98"/>
      <c r="DB121" s="98"/>
      <c r="DC121" s="98"/>
      <c r="DD121" s="98"/>
      <c r="DE121" s="98"/>
      <c r="DF121" s="98"/>
      <c r="DG121" s="98"/>
      <c r="DH121" s="98"/>
      <c r="DI121" s="98"/>
      <c r="DJ121" s="98"/>
      <c r="DK121" s="98"/>
      <c r="DL121" s="98"/>
      <c r="DM121" s="98"/>
      <c r="DN121" s="98"/>
      <c r="DO121" s="98"/>
      <c r="DP121" s="98"/>
      <c r="DQ121" s="98"/>
      <c r="DR121" s="98"/>
      <c r="DS121" s="98"/>
      <c r="DT121" s="98"/>
      <c r="DU121" s="98"/>
      <c r="DV121" s="98"/>
      <c r="DW121" s="98"/>
      <c r="DX121" s="98"/>
      <c r="DY121" s="98"/>
      <c r="DZ121" s="98"/>
      <c r="EA121" s="98"/>
      <c r="EB121" s="98"/>
      <c r="EC121" s="98"/>
      <c r="ED121" s="98"/>
      <c r="EE121" s="98"/>
      <c r="EF121" s="98"/>
      <c r="EG121" s="98"/>
      <c r="EH121" s="98"/>
      <c r="EI121" s="98"/>
      <c r="EJ121" s="98"/>
      <c r="EK121" s="98"/>
      <c r="EL121" s="98"/>
      <c r="EM121" s="98"/>
      <c r="EN121" s="98"/>
      <c r="EO121" s="98"/>
      <c r="EP121" s="98"/>
      <c r="EQ121" s="98"/>
      <c r="ER121" s="98"/>
      <c r="ES121" s="98"/>
      <c r="ET121" s="98"/>
      <c r="EU121" s="98"/>
      <c r="EV121" s="98"/>
      <c r="EW121" s="98"/>
      <c r="EX121" s="98"/>
      <c r="EY121" s="98"/>
      <c r="EZ121" s="98"/>
      <c r="FA121" s="98"/>
      <c r="FB121" s="98"/>
      <c r="FC121" s="98"/>
      <c r="FD121" s="98"/>
      <c r="FE121" s="98"/>
      <c r="FF121" s="98"/>
      <c r="FG121" s="98"/>
      <c r="FH121" s="98"/>
      <c r="FI121" s="98"/>
      <c r="FJ121" s="98"/>
      <c r="FK121" s="98"/>
      <c r="FL121" s="98"/>
      <c r="FM121" s="98"/>
      <c r="FN121" s="98"/>
      <c r="FO121" s="98"/>
      <c r="FP121" s="98"/>
      <c r="FQ121" s="98"/>
      <c r="FR121" s="98"/>
      <c r="FS121" s="98"/>
      <c r="FT121" s="98"/>
      <c r="FU121" s="98"/>
      <c r="FV121" s="98"/>
      <c r="FW121" s="98"/>
      <c r="FX121" s="98"/>
      <c r="FY121" s="98"/>
      <c r="FZ121" s="98"/>
      <c r="GA121" s="98"/>
      <c r="GB121" s="98"/>
      <c r="GC121" s="98"/>
      <c r="GD121" s="98"/>
      <c r="GE121" s="98"/>
      <c r="GF121" s="98"/>
      <c r="GG121" s="98"/>
      <c r="GH121" s="98"/>
      <c r="GI121" s="98"/>
      <c r="GJ121" s="98"/>
      <c r="GK121" s="98"/>
      <c r="GL121" s="98"/>
      <c r="GM121" s="98"/>
      <c r="GN121" s="98"/>
      <c r="GO121" s="98"/>
      <c r="GP121" s="98"/>
      <c r="GQ121" s="98"/>
      <c r="GR121" s="98"/>
      <c r="GS121" s="98"/>
      <c r="GT121" s="98"/>
      <c r="GU121" s="98"/>
      <c r="GV121" s="98"/>
      <c r="GW121" s="98"/>
      <c r="GX121" s="98"/>
      <c r="GY121" s="98"/>
      <c r="GZ121" s="98"/>
      <c r="HA121" s="98"/>
      <c r="HB121" s="98"/>
      <c r="HC121" s="98"/>
      <c r="HD121" s="98"/>
      <c r="HE121" s="98"/>
      <c r="HF121" s="98"/>
      <c r="HG121" s="98"/>
      <c r="HH121" s="98"/>
      <c r="HI121" s="98"/>
      <c r="HJ121" s="98"/>
      <c r="HK121" s="98"/>
      <c r="HL121" s="98"/>
      <c r="HM121" s="98"/>
      <c r="HN121" s="98"/>
      <c r="HO121" s="98"/>
      <c r="HP121" s="98"/>
      <c r="HQ121" s="98"/>
      <c r="HR121" s="98"/>
      <c r="HS121" s="98"/>
      <c r="HT121" s="98"/>
      <c r="HU121" s="98"/>
      <c r="HV121" s="98"/>
      <c r="HW121" s="98"/>
      <c r="HX121" s="98"/>
      <c r="HY121" s="98"/>
      <c r="HZ121" s="98"/>
      <c r="IA121" s="98"/>
      <c r="IB121" s="98"/>
      <c r="IC121" s="98"/>
      <c r="ID121" s="98"/>
      <c r="IE121" s="98"/>
      <c r="IF121" s="98"/>
      <c r="IG121" s="98"/>
      <c r="IH121" s="98"/>
      <c r="II121" s="98"/>
      <c r="IJ121" s="98"/>
      <c r="IK121" s="98"/>
      <c r="IL121" s="98"/>
      <c r="IM121" s="98"/>
      <c r="IN121" s="98"/>
      <c r="IO121" s="98"/>
      <c r="IP121" s="98"/>
      <c r="IQ121" s="98"/>
      <c r="IR121" s="98"/>
      <c r="IS121" s="98"/>
      <c r="IT121" s="98"/>
      <c r="IU121" s="98"/>
      <c r="IV121" s="98"/>
      <c r="IW121" s="98"/>
      <c r="IX121" s="98"/>
      <c r="IY121" s="98"/>
      <c r="IZ121" s="98"/>
      <c r="JA121" s="98"/>
      <c r="JB121" s="98"/>
      <c r="JC121" s="98"/>
      <c r="JD121" s="98"/>
      <c r="JE121" s="98"/>
      <c r="JF121" s="98"/>
      <c r="JG121" s="98"/>
      <c r="JH121" s="98"/>
    </row>
    <row r="122" spans="11:268" s="88" customFormat="1" ht="14.4" hidden="1" x14ac:dyDescent="0.3">
      <c r="K122" s="90"/>
      <c r="L122" s="89"/>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c r="BQ122" s="98"/>
      <c r="BR122" s="98"/>
      <c r="BS122" s="98"/>
      <c r="BT122" s="98"/>
      <c r="BU122" s="98"/>
      <c r="BV122" s="98"/>
      <c r="BW122" s="98"/>
      <c r="BX122" s="98"/>
      <c r="BY122" s="98"/>
      <c r="BZ122" s="98"/>
      <c r="CA122" s="98"/>
      <c r="CB122" s="98"/>
      <c r="CC122" s="98"/>
      <c r="CD122" s="98"/>
      <c r="CE122" s="98"/>
      <c r="CF122" s="98"/>
      <c r="CG122" s="98"/>
      <c r="CH122" s="98"/>
      <c r="CI122" s="98"/>
      <c r="CJ122" s="98"/>
      <c r="CK122" s="98"/>
      <c r="CL122" s="98"/>
      <c r="CM122" s="98"/>
      <c r="CN122" s="98"/>
      <c r="CO122" s="98"/>
      <c r="CP122" s="98"/>
      <c r="CQ122" s="98"/>
      <c r="CR122" s="98"/>
      <c r="CS122" s="98"/>
      <c r="CT122" s="98"/>
      <c r="CU122" s="98"/>
      <c r="CV122" s="98"/>
      <c r="CW122" s="98"/>
      <c r="CX122" s="98"/>
      <c r="CY122" s="98"/>
      <c r="CZ122" s="98"/>
      <c r="DA122" s="98"/>
      <c r="DB122" s="98"/>
      <c r="DC122" s="98"/>
      <c r="DD122" s="98"/>
      <c r="DE122" s="98"/>
      <c r="DF122" s="98"/>
      <c r="DG122" s="98"/>
      <c r="DH122" s="98"/>
      <c r="DI122" s="98"/>
      <c r="DJ122" s="98"/>
      <c r="DK122" s="98"/>
      <c r="DL122" s="98"/>
      <c r="DM122" s="98"/>
      <c r="DN122" s="98"/>
      <c r="DO122" s="98"/>
      <c r="DP122" s="98"/>
      <c r="DQ122" s="98"/>
      <c r="DR122" s="98"/>
      <c r="DS122" s="98"/>
      <c r="DT122" s="98"/>
      <c r="DU122" s="98"/>
      <c r="DV122" s="98"/>
      <c r="DW122" s="98"/>
      <c r="DX122" s="98"/>
      <c r="DY122" s="98"/>
      <c r="DZ122" s="98"/>
      <c r="EA122" s="98"/>
      <c r="EB122" s="98"/>
      <c r="EC122" s="98"/>
      <c r="ED122" s="98"/>
      <c r="EE122" s="98"/>
      <c r="EF122" s="98"/>
      <c r="EG122" s="98"/>
      <c r="EH122" s="98"/>
      <c r="EI122" s="98"/>
      <c r="EJ122" s="98"/>
      <c r="EK122" s="98"/>
      <c r="EL122" s="98"/>
      <c r="EM122" s="98"/>
      <c r="EN122" s="98"/>
      <c r="EO122" s="98"/>
      <c r="EP122" s="98"/>
      <c r="EQ122" s="98"/>
      <c r="ER122" s="98"/>
      <c r="ES122" s="98"/>
      <c r="ET122" s="98"/>
      <c r="EU122" s="98"/>
      <c r="EV122" s="98"/>
      <c r="EW122" s="98"/>
      <c r="EX122" s="98"/>
      <c r="EY122" s="98"/>
      <c r="EZ122" s="98"/>
      <c r="FA122" s="98"/>
      <c r="FB122" s="98"/>
      <c r="FC122" s="98"/>
      <c r="FD122" s="98"/>
      <c r="FE122" s="98"/>
      <c r="FF122" s="98"/>
      <c r="FG122" s="98"/>
      <c r="FH122" s="98"/>
      <c r="FI122" s="98"/>
      <c r="FJ122" s="98"/>
      <c r="FK122" s="98"/>
      <c r="FL122" s="98"/>
      <c r="FM122" s="98"/>
      <c r="FN122" s="98"/>
      <c r="FO122" s="98"/>
      <c r="FP122" s="98"/>
      <c r="FQ122" s="98"/>
      <c r="FR122" s="98"/>
      <c r="FS122" s="98"/>
      <c r="FT122" s="98"/>
      <c r="FU122" s="98"/>
      <c r="FV122" s="98"/>
      <c r="FW122" s="98"/>
      <c r="FX122" s="98"/>
      <c r="FY122" s="98"/>
      <c r="FZ122" s="98"/>
      <c r="GA122" s="98"/>
      <c r="GB122" s="98"/>
      <c r="GC122" s="98"/>
      <c r="GD122" s="98"/>
      <c r="GE122" s="98"/>
      <c r="GF122" s="98"/>
      <c r="GG122" s="98"/>
      <c r="GH122" s="98"/>
      <c r="GI122" s="98"/>
      <c r="GJ122" s="98"/>
      <c r="GK122" s="98"/>
      <c r="GL122" s="98"/>
      <c r="GM122" s="98"/>
      <c r="GN122" s="98"/>
      <c r="GO122" s="98"/>
      <c r="GP122" s="98"/>
      <c r="GQ122" s="98"/>
      <c r="GR122" s="98"/>
      <c r="GS122" s="98"/>
      <c r="GT122" s="98"/>
      <c r="GU122" s="98"/>
      <c r="GV122" s="98"/>
      <c r="GW122" s="98"/>
      <c r="GX122" s="98"/>
      <c r="GY122" s="98"/>
      <c r="GZ122" s="98"/>
      <c r="HA122" s="98"/>
      <c r="HB122" s="98"/>
      <c r="HC122" s="98"/>
      <c r="HD122" s="98"/>
      <c r="HE122" s="98"/>
      <c r="HF122" s="98"/>
      <c r="HG122" s="98"/>
      <c r="HH122" s="98"/>
      <c r="HI122" s="98"/>
      <c r="HJ122" s="98"/>
      <c r="HK122" s="98"/>
      <c r="HL122" s="98"/>
      <c r="HM122" s="98"/>
      <c r="HN122" s="98"/>
      <c r="HO122" s="98"/>
      <c r="HP122" s="98"/>
      <c r="HQ122" s="98"/>
      <c r="HR122" s="98"/>
      <c r="HS122" s="98"/>
      <c r="HT122" s="98"/>
      <c r="HU122" s="98"/>
      <c r="HV122" s="98"/>
      <c r="HW122" s="98"/>
      <c r="HX122" s="98"/>
      <c r="HY122" s="98"/>
      <c r="HZ122" s="98"/>
      <c r="IA122" s="98"/>
      <c r="IB122" s="98"/>
      <c r="IC122" s="98"/>
      <c r="ID122" s="98"/>
      <c r="IE122" s="98"/>
      <c r="IF122" s="98"/>
      <c r="IG122" s="98"/>
      <c r="IH122" s="98"/>
      <c r="II122" s="98"/>
      <c r="IJ122" s="98"/>
      <c r="IK122" s="98"/>
      <c r="IL122" s="98"/>
      <c r="IM122" s="98"/>
      <c r="IN122" s="98"/>
      <c r="IO122" s="98"/>
      <c r="IP122" s="98"/>
      <c r="IQ122" s="98"/>
      <c r="IR122" s="98"/>
      <c r="IS122" s="98"/>
      <c r="IT122" s="98"/>
      <c r="IU122" s="98"/>
      <c r="IV122" s="98"/>
      <c r="IW122" s="98"/>
      <c r="IX122" s="98"/>
      <c r="IY122" s="98"/>
      <c r="IZ122" s="98"/>
      <c r="JA122" s="98"/>
      <c r="JB122" s="98"/>
      <c r="JC122" s="98"/>
      <c r="JD122" s="98"/>
      <c r="JE122" s="98"/>
      <c r="JF122" s="98"/>
      <c r="JG122" s="98"/>
      <c r="JH122" s="98"/>
    </row>
    <row r="123" spans="11:268" s="88" customFormat="1" ht="14.4" hidden="1" x14ac:dyDescent="0.3">
      <c r="K123" s="90"/>
      <c r="L123" s="89"/>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c r="AJ123" s="98"/>
      <c r="AK123" s="98"/>
      <c r="AL123" s="98"/>
      <c r="AM123" s="98"/>
      <c r="AN123" s="98"/>
      <c r="AO123" s="98"/>
      <c r="AP123" s="98"/>
      <c r="AQ123" s="98"/>
      <c r="AR123" s="98"/>
      <c r="AS123" s="98"/>
      <c r="AT123" s="98"/>
      <c r="AU123" s="98"/>
      <c r="AV123" s="98"/>
      <c r="AW123" s="98"/>
      <c r="AX123" s="98"/>
      <c r="AY123" s="98"/>
      <c r="AZ123" s="98"/>
      <c r="BA123" s="98"/>
      <c r="BB123" s="98"/>
      <c r="BC123" s="98"/>
      <c r="BD123" s="98"/>
      <c r="BE123" s="98"/>
      <c r="BF123" s="98"/>
      <c r="BG123" s="98"/>
      <c r="BH123" s="98"/>
      <c r="BI123" s="98"/>
      <c r="BJ123" s="98"/>
      <c r="BK123" s="98"/>
      <c r="BL123" s="98"/>
      <c r="BM123" s="98"/>
      <c r="BN123" s="98"/>
      <c r="BO123" s="98"/>
      <c r="BP123" s="98"/>
      <c r="BQ123" s="98"/>
      <c r="BR123" s="98"/>
      <c r="BS123" s="98"/>
      <c r="BT123" s="98"/>
      <c r="BU123" s="98"/>
      <c r="BV123" s="98"/>
      <c r="BW123" s="98"/>
      <c r="BX123" s="98"/>
      <c r="BY123" s="98"/>
      <c r="BZ123" s="98"/>
      <c r="CA123" s="98"/>
      <c r="CB123" s="98"/>
      <c r="CC123" s="98"/>
      <c r="CD123" s="98"/>
      <c r="CE123" s="98"/>
      <c r="CF123" s="98"/>
      <c r="CG123" s="98"/>
      <c r="CH123" s="98"/>
      <c r="CI123" s="98"/>
      <c r="CJ123" s="98"/>
      <c r="CK123" s="98"/>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8"/>
      <c r="DM123" s="98"/>
      <c r="DN123" s="98"/>
      <c r="DO123" s="98"/>
      <c r="DP123" s="98"/>
      <c r="DQ123" s="98"/>
      <c r="DR123" s="98"/>
      <c r="DS123" s="98"/>
      <c r="DT123" s="98"/>
      <c r="DU123" s="98"/>
      <c r="DV123" s="98"/>
      <c r="DW123" s="98"/>
      <c r="DX123" s="98"/>
      <c r="DY123" s="98"/>
      <c r="DZ123" s="98"/>
      <c r="EA123" s="98"/>
      <c r="EB123" s="98"/>
      <c r="EC123" s="98"/>
      <c r="ED123" s="98"/>
      <c r="EE123" s="98"/>
      <c r="EF123" s="98"/>
      <c r="EG123" s="98"/>
      <c r="EH123" s="98"/>
      <c r="EI123" s="98"/>
      <c r="EJ123" s="98"/>
      <c r="EK123" s="98"/>
      <c r="EL123" s="98"/>
      <c r="EM123" s="98"/>
      <c r="EN123" s="98"/>
      <c r="EO123" s="98"/>
      <c r="EP123" s="98"/>
      <c r="EQ123" s="98"/>
      <c r="ER123" s="98"/>
      <c r="ES123" s="98"/>
      <c r="ET123" s="98"/>
      <c r="EU123" s="98"/>
      <c r="EV123" s="98"/>
      <c r="EW123" s="98"/>
      <c r="EX123" s="98"/>
      <c r="EY123" s="98"/>
      <c r="EZ123" s="98"/>
      <c r="FA123" s="98"/>
      <c r="FB123" s="98"/>
      <c r="FC123" s="98"/>
      <c r="FD123" s="98"/>
      <c r="FE123" s="98"/>
      <c r="FF123" s="98"/>
      <c r="FG123" s="98"/>
      <c r="FH123" s="98"/>
      <c r="FI123" s="98"/>
      <c r="FJ123" s="98"/>
      <c r="FK123" s="98"/>
      <c r="FL123" s="98"/>
      <c r="FM123" s="98"/>
      <c r="FN123" s="98"/>
      <c r="FO123" s="98"/>
      <c r="FP123" s="98"/>
      <c r="FQ123" s="98"/>
      <c r="FR123" s="98"/>
      <c r="FS123" s="98"/>
      <c r="FT123" s="98"/>
      <c r="FU123" s="98"/>
      <c r="FV123" s="98"/>
      <c r="FW123" s="98"/>
      <c r="FX123" s="98"/>
      <c r="FY123" s="98"/>
      <c r="FZ123" s="98"/>
      <c r="GA123" s="98"/>
      <c r="GB123" s="98"/>
      <c r="GC123" s="98"/>
      <c r="GD123" s="98"/>
      <c r="GE123" s="98"/>
      <c r="GF123" s="98"/>
      <c r="GG123" s="98"/>
      <c r="GH123" s="98"/>
      <c r="GI123" s="98"/>
      <c r="GJ123" s="98"/>
      <c r="GK123" s="98"/>
      <c r="GL123" s="98"/>
      <c r="GM123" s="98"/>
      <c r="GN123" s="98"/>
      <c r="GO123" s="98"/>
      <c r="GP123" s="98"/>
      <c r="GQ123" s="98"/>
      <c r="GR123" s="98"/>
      <c r="GS123" s="98"/>
      <c r="GT123" s="98"/>
      <c r="GU123" s="98"/>
      <c r="GV123" s="98"/>
      <c r="GW123" s="98"/>
      <c r="GX123" s="98"/>
      <c r="GY123" s="98"/>
      <c r="GZ123" s="98"/>
      <c r="HA123" s="98"/>
      <c r="HB123" s="98"/>
      <c r="HC123" s="98"/>
      <c r="HD123" s="98"/>
      <c r="HE123" s="98"/>
      <c r="HF123" s="98"/>
      <c r="HG123" s="98"/>
      <c r="HH123" s="98"/>
      <c r="HI123" s="98"/>
      <c r="HJ123" s="98"/>
      <c r="HK123" s="98"/>
      <c r="HL123" s="98"/>
      <c r="HM123" s="98"/>
      <c r="HN123" s="98"/>
      <c r="HO123" s="98"/>
      <c r="HP123" s="98"/>
      <c r="HQ123" s="98"/>
      <c r="HR123" s="98"/>
      <c r="HS123" s="98"/>
      <c r="HT123" s="98"/>
      <c r="HU123" s="98"/>
      <c r="HV123" s="98"/>
      <c r="HW123" s="98"/>
      <c r="HX123" s="98"/>
      <c r="HY123" s="98"/>
      <c r="HZ123" s="98"/>
      <c r="IA123" s="98"/>
      <c r="IB123" s="98"/>
      <c r="IC123" s="98"/>
      <c r="ID123" s="98"/>
      <c r="IE123" s="98"/>
      <c r="IF123" s="98"/>
      <c r="IG123" s="98"/>
      <c r="IH123" s="98"/>
      <c r="II123" s="98"/>
      <c r="IJ123" s="98"/>
      <c r="IK123" s="98"/>
      <c r="IL123" s="98"/>
      <c r="IM123" s="98"/>
      <c r="IN123" s="98"/>
      <c r="IO123" s="98"/>
      <c r="IP123" s="98"/>
      <c r="IQ123" s="98"/>
      <c r="IR123" s="98"/>
      <c r="IS123" s="98"/>
      <c r="IT123" s="98"/>
      <c r="IU123" s="98"/>
      <c r="IV123" s="98"/>
      <c r="IW123" s="98"/>
      <c r="IX123" s="98"/>
      <c r="IY123" s="98"/>
      <c r="IZ123" s="98"/>
      <c r="JA123" s="98"/>
      <c r="JB123" s="98"/>
      <c r="JC123" s="98"/>
      <c r="JD123" s="98"/>
      <c r="JE123" s="98"/>
      <c r="JF123" s="98"/>
      <c r="JG123" s="98"/>
      <c r="JH123" s="98"/>
    </row>
    <row r="124" spans="11:268" s="88" customFormat="1" ht="14.4" hidden="1" x14ac:dyDescent="0.3">
      <c r="K124" s="90"/>
      <c r="L124" s="89"/>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X124" s="98"/>
      <c r="CY124" s="98"/>
      <c r="CZ124" s="98"/>
      <c r="DA124" s="98"/>
      <c r="DB124" s="98"/>
      <c r="DC124" s="98"/>
      <c r="DD124" s="98"/>
      <c r="DE124" s="98"/>
      <c r="DF124" s="98"/>
      <c r="DG124" s="98"/>
      <c r="DH124" s="98"/>
      <c r="DI124" s="98"/>
      <c r="DJ124" s="98"/>
      <c r="DK124" s="98"/>
      <c r="DL124" s="98"/>
      <c r="DM124" s="98"/>
      <c r="DN124" s="98"/>
      <c r="DO124" s="98"/>
      <c r="DP124" s="98"/>
      <c r="DQ124" s="98"/>
      <c r="DR124" s="98"/>
      <c r="DS124" s="98"/>
      <c r="DT124" s="98"/>
      <c r="DU124" s="98"/>
      <c r="DV124" s="98"/>
      <c r="DW124" s="98"/>
      <c r="DX124" s="98"/>
      <c r="DY124" s="98"/>
      <c r="DZ124" s="98"/>
      <c r="EA124" s="98"/>
      <c r="EB124" s="98"/>
      <c r="EC124" s="98"/>
      <c r="ED124" s="98"/>
      <c r="EE124" s="98"/>
      <c r="EF124" s="98"/>
      <c r="EG124" s="98"/>
      <c r="EH124" s="98"/>
      <c r="EI124" s="98"/>
      <c r="EJ124" s="98"/>
      <c r="EK124" s="98"/>
      <c r="EL124" s="98"/>
      <c r="EM124" s="98"/>
      <c r="EN124" s="98"/>
      <c r="EO124" s="98"/>
      <c r="EP124" s="98"/>
      <c r="EQ124" s="98"/>
      <c r="ER124" s="98"/>
      <c r="ES124" s="98"/>
      <c r="ET124" s="98"/>
      <c r="EU124" s="98"/>
      <c r="EV124" s="98"/>
      <c r="EW124" s="98"/>
      <c r="EX124" s="98"/>
      <c r="EY124" s="98"/>
      <c r="EZ124" s="98"/>
      <c r="FA124" s="98"/>
      <c r="FB124" s="98"/>
      <c r="FC124" s="98"/>
      <c r="FD124" s="98"/>
      <c r="FE124" s="98"/>
      <c r="FF124" s="98"/>
      <c r="FG124" s="98"/>
      <c r="FH124" s="98"/>
      <c r="FI124" s="98"/>
      <c r="FJ124" s="98"/>
      <c r="FK124" s="98"/>
      <c r="FL124" s="98"/>
      <c r="FM124" s="98"/>
      <c r="FN124" s="98"/>
      <c r="FO124" s="98"/>
      <c r="FP124" s="98"/>
      <c r="FQ124" s="98"/>
      <c r="FR124" s="98"/>
      <c r="FS124" s="98"/>
      <c r="FT124" s="98"/>
      <c r="FU124" s="98"/>
      <c r="FV124" s="98"/>
      <c r="FW124" s="98"/>
      <c r="FX124" s="98"/>
      <c r="FY124" s="98"/>
      <c r="FZ124" s="98"/>
      <c r="GA124" s="98"/>
      <c r="GB124" s="98"/>
      <c r="GC124" s="98"/>
      <c r="GD124" s="98"/>
      <c r="GE124" s="98"/>
      <c r="GF124" s="98"/>
      <c r="GG124" s="98"/>
      <c r="GH124" s="98"/>
      <c r="GI124" s="98"/>
      <c r="GJ124" s="98"/>
      <c r="GK124" s="98"/>
      <c r="GL124" s="98"/>
      <c r="GM124" s="98"/>
      <c r="GN124" s="98"/>
      <c r="GO124" s="98"/>
      <c r="GP124" s="98"/>
      <c r="GQ124" s="98"/>
      <c r="GR124" s="98"/>
      <c r="GS124" s="98"/>
      <c r="GT124" s="98"/>
      <c r="GU124" s="98"/>
      <c r="GV124" s="98"/>
      <c r="GW124" s="98"/>
      <c r="GX124" s="98"/>
      <c r="GY124" s="98"/>
      <c r="GZ124" s="98"/>
      <c r="HA124" s="98"/>
      <c r="HB124" s="98"/>
      <c r="HC124" s="98"/>
      <c r="HD124" s="98"/>
      <c r="HE124" s="98"/>
      <c r="HF124" s="98"/>
      <c r="HG124" s="98"/>
      <c r="HH124" s="98"/>
      <c r="HI124" s="98"/>
      <c r="HJ124" s="98"/>
      <c r="HK124" s="98"/>
      <c r="HL124" s="98"/>
      <c r="HM124" s="98"/>
      <c r="HN124" s="98"/>
      <c r="HO124" s="98"/>
      <c r="HP124" s="98"/>
      <c r="HQ124" s="98"/>
      <c r="HR124" s="98"/>
      <c r="HS124" s="98"/>
      <c r="HT124" s="98"/>
      <c r="HU124" s="98"/>
      <c r="HV124" s="98"/>
      <c r="HW124" s="98"/>
      <c r="HX124" s="98"/>
      <c r="HY124" s="98"/>
      <c r="HZ124" s="98"/>
      <c r="IA124" s="98"/>
      <c r="IB124" s="98"/>
      <c r="IC124" s="98"/>
      <c r="ID124" s="98"/>
      <c r="IE124" s="98"/>
      <c r="IF124" s="98"/>
      <c r="IG124" s="98"/>
      <c r="IH124" s="98"/>
      <c r="II124" s="98"/>
      <c r="IJ124" s="98"/>
      <c r="IK124" s="98"/>
      <c r="IL124" s="98"/>
      <c r="IM124" s="98"/>
      <c r="IN124" s="98"/>
      <c r="IO124" s="98"/>
      <c r="IP124" s="98"/>
      <c r="IQ124" s="98"/>
      <c r="IR124" s="98"/>
      <c r="IS124" s="98"/>
      <c r="IT124" s="98"/>
      <c r="IU124" s="98"/>
      <c r="IV124" s="98"/>
      <c r="IW124" s="98"/>
      <c r="IX124" s="98"/>
      <c r="IY124" s="98"/>
      <c r="IZ124" s="98"/>
      <c r="JA124" s="98"/>
      <c r="JB124" s="98"/>
      <c r="JC124" s="98"/>
      <c r="JD124" s="98"/>
      <c r="JE124" s="98"/>
      <c r="JF124" s="98"/>
      <c r="JG124" s="98"/>
      <c r="JH124" s="98"/>
    </row>
    <row r="125" spans="11:268" s="88" customFormat="1" ht="14.4" hidden="1" x14ac:dyDescent="0.3">
      <c r="K125" s="90"/>
      <c r="L125" s="89"/>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c r="BH125" s="98"/>
      <c r="BI125" s="98"/>
      <c r="BJ125" s="98"/>
      <c r="BK125" s="98"/>
      <c r="BL125" s="98"/>
      <c r="BM125" s="98"/>
      <c r="BN125" s="98"/>
      <c r="BO125" s="98"/>
      <c r="BP125" s="98"/>
      <c r="BQ125" s="98"/>
      <c r="BR125" s="98"/>
      <c r="BS125" s="98"/>
      <c r="BT125" s="98"/>
      <c r="BU125" s="98"/>
      <c r="BV125" s="98"/>
      <c r="BW125" s="98"/>
      <c r="BX125" s="98"/>
      <c r="BY125" s="98"/>
      <c r="BZ125" s="98"/>
      <c r="CA125" s="98"/>
      <c r="CB125" s="98"/>
      <c r="CC125" s="98"/>
      <c r="CD125" s="98"/>
      <c r="CE125" s="98"/>
      <c r="CF125" s="98"/>
      <c r="CG125" s="98"/>
      <c r="CH125" s="98"/>
      <c r="CI125" s="98"/>
      <c r="CJ125" s="98"/>
      <c r="CK125" s="98"/>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8"/>
      <c r="DM125" s="98"/>
      <c r="DN125" s="98"/>
      <c r="DO125" s="98"/>
      <c r="DP125" s="98"/>
      <c r="DQ125" s="98"/>
      <c r="DR125" s="98"/>
      <c r="DS125" s="98"/>
      <c r="DT125" s="98"/>
      <c r="DU125" s="98"/>
      <c r="DV125" s="98"/>
      <c r="DW125" s="98"/>
      <c r="DX125" s="98"/>
      <c r="DY125" s="98"/>
      <c r="DZ125" s="98"/>
      <c r="EA125" s="98"/>
      <c r="EB125" s="98"/>
      <c r="EC125" s="98"/>
      <c r="ED125" s="98"/>
      <c r="EE125" s="98"/>
      <c r="EF125" s="98"/>
      <c r="EG125" s="98"/>
      <c r="EH125" s="98"/>
      <c r="EI125" s="98"/>
      <c r="EJ125" s="98"/>
      <c r="EK125" s="98"/>
      <c r="EL125" s="98"/>
      <c r="EM125" s="98"/>
      <c r="EN125" s="98"/>
      <c r="EO125" s="98"/>
      <c r="EP125" s="98"/>
      <c r="EQ125" s="98"/>
      <c r="ER125" s="98"/>
      <c r="ES125" s="98"/>
      <c r="ET125" s="98"/>
      <c r="EU125" s="98"/>
      <c r="EV125" s="98"/>
      <c r="EW125" s="98"/>
      <c r="EX125" s="98"/>
      <c r="EY125" s="98"/>
      <c r="EZ125" s="98"/>
      <c r="FA125" s="98"/>
      <c r="FB125" s="98"/>
      <c r="FC125" s="98"/>
      <c r="FD125" s="98"/>
      <c r="FE125" s="98"/>
      <c r="FF125" s="98"/>
      <c r="FG125" s="98"/>
      <c r="FH125" s="98"/>
      <c r="FI125" s="98"/>
      <c r="FJ125" s="98"/>
      <c r="FK125" s="98"/>
      <c r="FL125" s="98"/>
      <c r="FM125" s="98"/>
      <c r="FN125" s="98"/>
      <c r="FO125" s="98"/>
      <c r="FP125" s="98"/>
      <c r="FQ125" s="98"/>
      <c r="FR125" s="98"/>
      <c r="FS125" s="98"/>
      <c r="FT125" s="98"/>
      <c r="FU125" s="98"/>
      <c r="FV125" s="98"/>
      <c r="FW125" s="98"/>
      <c r="FX125" s="98"/>
      <c r="FY125" s="98"/>
      <c r="FZ125" s="98"/>
      <c r="GA125" s="98"/>
      <c r="GB125" s="98"/>
      <c r="GC125" s="98"/>
      <c r="GD125" s="98"/>
      <c r="GE125" s="98"/>
      <c r="GF125" s="98"/>
      <c r="GG125" s="98"/>
      <c r="GH125" s="98"/>
      <c r="GI125" s="98"/>
      <c r="GJ125" s="98"/>
      <c r="GK125" s="98"/>
      <c r="GL125" s="98"/>
      <c r="GM125" s="98"/>
      <c r="GN125" s="98"/>
      <c r="GO125" s="98"/>
      <c r="GP125" s="98"/>
      <c r="GQ125" s="98"/>
      <c r="GR125" s="98"/>
      <c r="GS125" s="98"/>
      <c r="GT125" s="98"/>
      <c r="GU125" s="98"/>
      <c r="GV125" s="98"/>
      <c r="GW125" s="98"/>
      <c r="GX125" s="98"/>
      <c r="GY125" s="98"/>
      <c r="GZ125" s="98"/>
      <c r="HA125" s="98"/>
      <c r="HB125" s="98"/>
      <c r="HC125" s="98"/>
      <c r="HD125" s="98"/>
      <c r="HE125" s="98"/>
      <c r="HF125" s="98"/>
      <c r="HG125" s="98"/>
      <c r="HH125" s="98"/>
      <c r="HI125" s="98"/>
      <c r="HJ125" s="98"/>
      <c r="HK125" s="98"/>
      <c r="HL125" s="98"/>
      <c r="HM125" s="98"/>
      <c r="HN125" s="98"/>
      <c r="HO125" s="98"/>
      <c r="HP125" s="98"/>
      <c r="HQ125" s="98"/>
      <c r="HR125" s="98"/>
      <c r="HS125" s="98"/>
      <c r="HT125" s="98"/>
      <c r="HU125" s="98"/>
      <c r="HV125" s="98"/>
      <c r="HW125" s="98"/>
      <c r="HX125" s="98"/>
      <c r="HY125" s="98"/>
      <c r="HZ125" s="98"/>
      <c r="IA125" s="98"/>
      <c r="IB125" s="98"/>
      <c r="IC125" s="98"/>
      <c r="ID125" s="98"/>
      <c r="IE125" s="98"/>
      <c r="IF125" s="98"/>
      <c r="IG125" s="98"/>
      <c r="IH125" s="98"/>
      <c r="II125" s="98"/>
      <c r="IJ125" s="98"/>
      <c r="IK125" s="98"/>
      <c r="IL125" s="98"/>
      <c r="IM125" s="98"/>
      <c r="IN125" s="98"/>
      <c r="IO125" s="98"/>
      <c r="IP125" s="98"/>
      <c r="IQ125" s="98"/>
      <c r="IR125" s="98"/>
      <c r="IS125" s="98"/>
      <c r="IT125" s="98"/>
      <c r="IU125" s="98"/>
      <c r="IV125" s="98"/>
      <c r="IW125" s="98"/>
      <c r="IX125" s="98"/>
      <c r="IY125" s="98"/>
      <c r="IZ125" s="98"/>
      <c r="JA125" s="98"/>
      <c r="JB125" s="98"/>
      <c r="JC125" s="98"/>
      <c r="JD125" s="98"/>
      <c r="JE125" s="98"/>
      <c r="JF125" s="98"/>
      <c r="JG125" s="98"/>
      <c r="JH125" s="98"/>
    </row>
    <row r="126" spans="11:268" s="88" customFormat="1" ht="14.4" hidden="1" x14ac:dyDescent="0.3">
      <c r="K126" s="90"/>
      <c r="L126" s="89"/>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c r="BQ126" s="98"/>
      <c r="BR126" s="98"/>
      <c r="BS126" s="98"/>
      <c r="BT126" s="98"/>
      <c r="BU126" s="98"/>
      <c r="BV126" s="98"/>
      <c r="BW126" s="98"/>
      <c r="BX126" s="98"/>
      <c r="BY126" s="98"/>
      <c r="BZ126" s="98"/>
      <c r="CA126" s="98"/>
      <c r="CB126" s="98"/>
      <c r="CC126" s="98"/>
      <c r="CD126" s="98"/>
      <c r="CE126" s="98"/>
      <c r="CF126" s="98"/>
      <c r="CG126" s="98"/>
      <c r="CH126" s="98"/>
      <c r="CI126" s="98"/>
      <c r="CJ126" s="98"/>
      <c r="CK126" s="98"/>
      <c r="CL126" s="98"/>
      <c r="CM126" s="98"/>
      <c r="CN126" s="98"/>
      <c r="CO126" s="98"/>
      <c r="CP126" s="98"/>
      <c r="CQ126" s="98"/>
      <c r="CR126" s="98"/>
      <c r="CS126" s="98"/>
      <c r="CT126" s="98"/>
      <c r="CU126" s="98"/>
      <c r="CV126" s="98"/>
      <c r="CW126" s="98"/>
      <c r="CX126" s="98"/>
      <c r="CY126" s="98"/>
      <c r="CZ126" s="98"/>
      <c r="DA126" s="98"/>
      <c r="DB126" s="98"/>
      <c r="DC126" s="98"/>
      <c r="DD126" s="98"/>
      <c r="DE126" s="98"/>
      <c r="DF126" s="98"/>
      <c r="DG126" s="98"/>
      <c r="DH126" s="98"/>
      <c r="DI126" s="98"/>
      <c r="DJ126" s="98"/>
      <c r="DK126" s="98"/>
      <c r="DL126" s="98"/>
      <c r="DM126" s="98"/>
      <c r="DN126" s="98"/>
      <c r="DO126" s="98"/>
      <c r="DP126" s="98"/>
      <c r="DQ126" s="98"/>
      <c r="DR126" s="98"/>
      <c r="DS126" s="98"/>
      <c r="DT126" s="98"/>
      <c r="DU126" s="98"/>
      <c r="DV126" s="98"/>
      <c r="DW126" s="98"/>
      <c r="DX126" s="98"/>
      <c r="DY126" s="98"/>
      <c r="DZ126" s="98"/>
      <c r="EA126" s="98"/>
      <c r="EB126" s="98"/>
      <c r="EC126" s="98"/>
      <c r="ED126" s="98"/>
      <c r="EE126" s="98"/>
      <c r="EF126" s="98"/>
      <c r="EG126" s="98"/>
      <c r="EH126" s="98"/>
      <c r="EI126" s="98"/>
      <c r="EJ126" s="98"/>
      <c r="EK126" s="98"/>
      <c r="EL126" s="98"/>
      <c r="EM126" s="98"/>
      <c r="EN126" s="98"/>
      <c r="EO126" s="98"/>
      <c r="EP126" s="98"/>
      <c r="EQ126" s="98"/>
      <c r="ER126" s="98"/>
      <c r="ES126" s="98"/>
      <c r="ET126" s="98"/>
      <c r="EU126" s="98"/>
      <c r="EV126" s="98"/>
      <c r="EW126" s="98"/>
      <c r="EX126" s="98"/>
      <c r="EY126" s="98"/>
      <c r="EZ126" s="98"/>
      <c r="FA126" s="98"/>
      <c r="FB126" s="98"/>
      <c r="FC126" s="98"/>
      <c r="FD126" s="98"/>
      <c r="FE126" s="98"/>
      <c r="FF126" s="98"/>
      <c r="FG126" s="98"/>
      <c r="FH126" s="98"/>
      <c r="FI126" s="98"/>
      <c r="FJ126" s="98"/>
      <c r="FK126" s="98"/>
      <c r="FL126" s="98"/>
      <c r="FM126" s="98"/>
      <c r="FN126" s="98"/>
      <c r="FO126" s="98"/>
      <c r="FP126" s="98"/>
      <c r="FQ126" s="98"/>
      <c r="FR126" s="98"/>
      <c r="FS126" s="98"/>
      <c r="FT126" s="98"/>
      <c r="FU126" s="98"/>
      <c r="FV126" s="98"/>
      <c r="FW126" s="98"/>
      <c r="FX126" s="98"/>
      <c r="FY126" s="98"/>
      <c r="FZ126" s="98"/>
      <c r="GA126" s="98"/>
      <c r="GB126" s="98"/>
      <c r="GC126" s="98"/>
      <c r="GD126" s="98"/>
      <c r="GE126" s="98"/>
      <c r="GF126" s="98"/>
      <c r="GG126" s="98"/>
      <c r="GH126" s="98"/>
      <c r="GI126" s="98"/>
      <c r="GJ126" s="98"/>
      <c r="GK126" s="98"/>
      <c r="GL126" s="98"/>
      <c r="GM126" s="98"/>
      <c r="GN126" s="98"/>
      <c r="GO126" s="98"/>
      <c r="GP126" s="98"/>
      <c r="GQ126" s="98"/>
      <c r="GR126" s="98"/>
      <c r="GS126" s="98"/>
      <c r="GT126" s="98"/>
      <c r="GU126" s="98"/>
      <c r="GV126" s="98"/>
      <c r="GW126" s="98"/>
      <c r="GX126" s="98"/>
      <c r="GY126" s="98"/>
      <c r="GZ126" s="98"/>
      <c r="HA126" s="98"/>
      <c r="HB126" s="98"/>
      <c r="HC126" s="98"/>
      <c r="HD126" s="98"/>
      <c r="HE126" s="98"/>
      <c r="HF126" s="98"/>
      <c r="HG126" s="98"/>
      <c r="HH126" s="98"/>
      <c r="HI126" s="98"/>
      <c r="HJ126" s="98"/>
      <c r="HK126" s="98"/>
      <c r="HL126" s="98"/>
      <c r="HM126" s="98"/>
      <c r="HN126" s="98"/>
      <c r="HO126" s="98"/>
      <c r="HP126" s="98"/>
      <c r="HQ126" s="98"/>
      <c r="HR126" s="98"/>
      <c r="HS126" s="98"/>
      <c r="HT126" s="98"/>
      <c r="HU126" s="98"/>
      <c r="HV126" s="98"/>
      <c r="HW126" s="98"/>
      <c r="HX126" s="98"/>
      <c r="HY126" s="98"/>
      <c r="HZ126" s="98"/>
      <c r="IA126" s="98"/>
      <c r="IB126" s="98"/>
      <c r="IC126" s="98"/>
      <c r="ID126" s="98"/>
      <c r="IE126" s="98"/>
      <c r="IF126" s="98"/>
      <c r="IG126" s="98"/>
      <c r="IH126" s="98"/>
      <c r="II126" s="98"/>
      <c r="IJ126" s="98"/>
      <c r="IK126" s="98"/>
      <c r="IL126" s="98"/>
      <c r="IM126" s="98"/>
      <c r="IN126" s="98"/>
      <c r="IO126" s="98"/>
      <c r="IP126" s="98"/>
      <c r="IQ126" s="98"/>
      <c r="IR126" s="98"/>
      <c r="IS126" s="98"/>
      <c r="IT126" s="98"/>
      <c r="IU126" s="98"/>
      <c r="IV126" s="98"/>
      <c r="IW126" s="98"/>
      <c r="IX126" s="98"/>
      <c r="IY126" s="98"/>
      <c r="IZ126" s="98"/>
      <c r="JA126" s="98"/>
      <c r="JB126" s="98"/>
      <c r="JC126" s="98"/>
      <c r="JD126" s="98"/>
      <c r="JE126" s="98"/>
      <c r="JF126" s="98"/>
      <c r="JG126" s="98"/>
      <c r="JH126" s="98"/>
    </row>
    <row r="127" spans="11:268" s="88" customFormat="1" ht="14.4" hidden="1" x14ac:dyDescent="0.3">
      <c r="K127" s="90"/>
      <c r="L127" s="89"/>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c r="AJ127" s="98"/>
      <c r="AK127" s="98"/>
      <c r="AL127" s="98"/>
      <c r="AM127" s="98"/>
      <c r="AN127" s="98"/>
      <c r="AO127" s="98"/>
      <c r="AP127" s="98"/>
      <c r="AQ127" s="98"/>
      <c r="AR127" s="98"/>
      <c r="AS127" s="98"/>
      <c r="AT127" s="98"/>
      <c r="AU127" s="98"/>
      <c r="AV127" s="98"/>
      <c r="AW127" s="98"/>
      <c r="AX127" s="98"/>
      <c r="AY127" s="98"/>
      <c r="AZ127" s="98"/>
      <c r="BA127" s="98"/>
      <c r="BB127" s="98"/>
      <c r="BC127" s="98"/>
      <c r="BD127" s="98"/>
      <c r="BE127" s="98"/>
      <c r="BF127" s="98"/>
      <c r="BG127" s="98"/>
      <c r="BH127" s="98"/>
      <c r="BI127" s="98"/>
      <c r="BJ127" s="98"/>
      <c r="BK127" s="98"/>
      <c r="BL127" s="98"/>
      <c r="BM127" s="98"/>
      <c r="BN127" s="98"/>
      <c r="BO127" s="98"/>
      <c r="BP127" s="98"/>
      <c r="BQ127" s="98"/>
      <c r="BR127" s="98"/>
      <c r="BS127" s="98"/>
      <c r="BT127" s="98"/>
      <c r="BU127" s="98"/>
      <c r="BV127" s="98"/>
      <c r="BW127" s="98"/>
      <c r="BX127" s="98"/>
      <c r="BY127" s="98"/>
      <c r="BZ127" s="98"/>
      <c r="CA127" s="98"/>
      <c r="CB127" s="98"/>
      <c r="CC127" s="98"/>
      <c r="CD127" s="98"/>
      <c r="CE127" s="98"/>
      <c r="CF127" s="98"/>
      <c r="CG127" s="98"/>
      <c r="CH127" s="98"/>
      <c r="CI127" s="98"/>
      <c r="CJ127" s="98"/>
      <c r="CK127" s="98"/>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8"/>
      <c r="DM127" s="98"/>
      <c r="DN127" s="98"/>
      <c r="DO127" s="98"/>
      <c r="DP127" s="98"/>
      <c r="DQ127" s="98"/>
      <c r="DR127" s="98"/>
      <c r="DS127" s="98"/>
      <c r="DT127" s="98"/>
      <c r="DU127" s="98"/>
      <c r="DV127" s="98"/>
      <c r="DW127" s="98"/>
      <c r="DX127" s="98"/>
      <c r="DY127" s="98"/>
      <c r="DZ127" s="98"/>
      <c r="EA127" s="98"/>
      <c r="EB127" s="98"/>
      <c r="EC127" s="98"/>
      <c r="ED127" s="98"/>
      <c r="EE127" s="98"/>
      <c r="EF127" s="98"/>
      <c r="EG127" s="98"/>
      <c r="EH127" s="98"/>
      <c r="EI127" s="98"/>
      <c r="EJ127" s="98"/>
      <c r="EK127" s="98"/>
      <c r="EL127" s="98"/>
      <c r="EM127" s="98"/>
      <c r="EN127" s="98"/>
      <c r="EO127" s="98"/>
      <c r="EP127" s="98"/>
      <c r="EQ127" s="98"/>
      <c r="ER127" s="98"/>
      <c r="ES127" s="98"/>
      <c r="ET127" s="98"/>
      <c r="EU127" s="98"/>
      <c r="EV127" s="98"/>
      <c r="EW127" s="98"/>
      <c r="EX127" s="98"/>
      <c r="EY127" s="98"/>
      <c r="EZ127" s="98"/>
      <c r="FA127" s="98"/>
      <c r="FB127" s="98"/>
      <c r="FC127" s="98"/>
      <c r="FD127" s="98"/>
      <c r="FE127" s="98"/>
      <c r="FF127" s="98"/>
      <c r="FG127" s="98"/>
      <c r="FH127" s="98"/>
      <c r="FI127" s="98"/>
      <c r="FJ127" s="98"/>
      <c r="FK127" s="98"/>
      <c r="FL127" s="98"/>
      <c r="FM127" s="98"/>
      <c r="FN127" s="98"/>
      <c r="FO127" s="98"/>
      <c r="FP127" s="98"/>
      <c r="FQ127" s="98"/>
      <c r="FR127" s="98"/>
      <c r="FS127" s="98"/>
      <c r="FT127" s="98"/>
      <c r="FU127" s="98"/>
      <c r="FV127" s="98"/>
      <c r="FW127" s="98"/>
      <c r="FX127" s="98"/>
      <c r="FY127" s="98"/>
      <c r="FZ127" s="98"/>
      <c r="GA127" s="98"/>
      <c r="GB127" s="98"/>
      <c r="GC127" s="98"/>
      <c r="GD127" s="98"/>
      <c r="GE127" s="98"/>
      <c r="GF127" s="98"/>
      <c r="GG127" s="98"/>
      <c r="GH127" s="98"/>
      <c r="GI127" s="98"/>
      <c r="GJ127" s="98"/>
      <c r="GK127" s="98"/>
      <c r="GL127" s="98"/>
      <c r="GM127" s="98"/>
      <c r="GN127" s="98"/>
      <c r="GO127" s="98"/>
      <c r="GP127" s="98"/>
      <c r="GQ127" s="98"/>
      <c r="GR127" s="98"/>
      <c r="GS127" s="98"/>
      <c r="GT127" s="98"/>
      <c r="GU127" s="98"/>
      <c r="GV127" s="98"/>
      <c r="GW127" s="98"/>
      <c r="GX127" s="98"/>
      <c r="GY127" s="98"/>
      <c r="GZ127" s="98"/>
      <c r="HA127" s="98"/>
      <c r="HB127" s="98"/>
      <c r="HC127" s="98"/>
      <c r="HD127" s="98"/>
      <c r="HE127" s="98"/>
      <c r="HF127" s="98"/>
      <c r="HG127" s="98"/>
      <c r="HH127" s="98"/>
      <c r="HI127" s="98"/>
      <c r="HJ127" s="98"/>
      <c r="HK127" s="98"/>
      <c r="HL127" s="98"/>
      <c r="HM127" s="98"/>
      <c r="HN127" s="98"/>
      <c r="HO127" s="98"/>
      <c r="HP127" s="98"/>
      <c r="HQ127" s="98"/>
      <c r="HR127" s="98"/>
      <c r="HS127" s="98"/>
      <c r="HT127" s="98"/>
      <c r="HU127" s="98"/>
      <c r="HV127" s="98"/>
      <c r="HW127" s="98"/>
      <c r="HX127" s="98"/>
      <c r="HY127" s="98"/>
      <c r="HZ127" s="98"/>
      <c r="IA127" s="98"/>
      <c r="IB127" s="98"/>
      <c r="IC127" s="98"/>
      <c r="ID127" s="98"/>
      <c r="IE127" s="98"/>
      <c r="IF127" s="98"/>
      <c r="IG127" s="98"/>
      <c r="IH127" s="98"/>
      <c r="II127" s="98"/>
      <c r="IJ127" s="98"/>
      <c r="IK127" s="98"/>
      <c r="IL127" s="98"/>
      <c r="IM127" s="98"/>
      <c r="IN127" s="98"/>
      <c r="IO127" s="98"/>
      <c r="IP127" s="98"/>
      <c r="IQ127" s="98"/>
      <c r="IR127" s="98"/>
      <c r="IS127" s="98"/>
      <c r="IT127" s="98"/>
      <c r="IU127" s="98"/>
      <c r="IV127" s="98"/>
      <c r="IW127" s="98"/>
      <c r="IX127" s="98"/>
      <c r="IY127" s="98"/>
      <c r="IZ127" s="98"/>
      <c r="JA127" s="98"/>
      <c r="JB127" s="98"/>
      <c r="JC127" s="98"/>
      <c r="JD127" s="98"/>
      <c r="JE127" s="98"/>
      <c r="JF127" s="98"/>
      <c r="JG127" s="98"/>
      <c r="JH127" s="98"/>
    </row>
    <row r="128" spans="11:268" s="88" customFormat="1" ht="14.4" hidden="1" x14ac:dyDescent="0.3">
      <c r="K128" s="90"/>
      <c r="L128" s="89"/>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8"/>
      <c r="DM128" s="98"/>
      <c r="DN128" s="98"/>
      <c r="DO128" s="98"/>
      <c r="DP128" s="98"/>
      <c r="DQ128" s="98"/>
      <c r="DR128" s="98"/>
      <c r="DS128" s="98"/>
      <c r="DT128" s="98"/>
      <c r="DU128" s="98"/>
      <c r="DV128" s="98"/>
      <c r="DW128" s="98"/>
      <c r="DX128" s="98"/>
      <c r="DY128" s="98"/>
      <c r="DZ128" s="98"/>
      <c r="EA128" s="98"/>
      <c r="EB128" s="98"/>
      <c r="EC128" s="98"/>
      <c r="ED128" s="98"/>
      <c r="EE128" s="98"/>
      <c r="EF128" s="98"/>
      <c r="EG128" s="98"/>
      <c r="EH128" s="98"/>
      <c r="EI128" s="98"/>
      <c r="EJ128" s="98"/>
      <c r="EK128" s="98"/>
      <c r="EL128" s="98"/>
      <c r="EM128" s="98"/>
      <c r="EN128" s="98"/>
      <c r="EO128" s="98"/>
      <c r="EP128" s="98"/>
      <c r="EQ128" s="98"/>
      <c r="ER128" s="98"/>
      <c r="ES128" s="98"/>
      <c r="ET128" s="98"/>
      <c r="EU128" s="98"/>
      <c r="EV128" s="98"/>
      <c r="EW128" s="98"/>
      <c r="EX128" s="98"/>
      <c r="EY128" s="98"/>
      <c r="EZ128" s="98"/>
      <c r="FA128" s="98"/>
      <c r="FB128" s="98"/>
      <c r="FC128" s="98"/>
      <c r="FD128" s="98"/>
      <c r="FE128" s="98"/>
      <c r="FF128" s="98"/>
      <c r="FG128" s="98"/>
      <c r="FH128" s="98"/>
      <c r="FI128" s="98"/>
      <c r="FJ128" s="98"/>
      <c r="FK128" s="98"/>
      <c r="FL128" s="98"/>
      <c r="FM128" s="98"/>
      <c r="FN128" s="98"/>
      <c r="FO128" s="98"/>
      <c r="FP128" s="98"/>
      <c r="FQ128" s="98"/>
      <c r="FR128" s="98"/>
      <c r="FS128" s="98"/>
      <c r="FT128" s="98"/>
      <c r="FU128" s="98"/>
      <c r="FV128" s="98"/>
      <c r="FW128" s="98"/>
      <c r="FX128" s="98"/>
      <c r="FY128" s="98"/>
      <c r="FZ128" s="98"/>
      <c r="GA128" s="98"/>
      <c r="GB128" s="98"/>
      <c r="GC128" s="98"/>
      <c r="GD128" s="98"/>
      <c r="GE128" s="98"/>
      <c r="GF128" s="98"/>
      <c r="GG128" s="98"/>
      <c r="GH128" s="98"/>
      <c r="GI128" s="98"/>
      <c r="GJ128" s="98"/>
      <c r="GK128" s="98"/>
      <c r="GL128" s="98"/>
      <c r="GM128" s="98"/>
      <c r="GN128" s="98"/>
      <c r="GO128" s="98"/>
      <c r="GP128" s="98"/>
      <c r="GQ128" s="98"/>
      <c r="GR128" s="98"/>
      <c r="GS128" s="98"/>
      <c r="GT128" s="98"/>
      <c r="GU128" s="98"/>
      <c r="GV128" s="98"/>
      <c r="GW128" s="98"/>
      <c r="GX128" s="98"/>
      <c r="GY128" s="98"/>
      <c r="GZ128" s="98"/>
      <c r="HA128" s="98"/>
      <c r="HB128" s="98"/>
      <c r="HC128" s="98"/>
      <c r="HD128" s="98"/>
      <c r="HE128" s="98"/>
      <c r="HF128" s="98"/>
      <c r="HG128" s="98"/>
      <c r="HH128" s="98"/>
      <c r="HI128" s="98"/>
      <c r="HJ128" s="98"/>
      <c r="HK128" s="98"/>
      <c r="HL128" s="98"/>
      <c r="HM128" s="98"/>
      <c r="HN128" s="98"/>
      <c r="HO128" s="98"/>
      <c r="HP128" s="98"/>
      <c r="HQ128" s="98"/>
      <c r="HR128" s="98"/>
      <c r="HS128" s="98"/>
      <c r="HT128" s="98"/>
      <c r="HU128" s="98"/>
      <c r="HV128" s="98"/>
      <c r="HW128" s="98"/>
      <c r="HX128" s="98"/>
      <c r="HY128" s="98"/>
      <c r="HZ128" s="98"/>
      <c r="IA128" s="98"/>
      <c r="IB128" s="98"/>
      <c r="IC128" s="98"/>
      <c r="ID128" s="98"/>
      <c r="IE128" s="98"/>
      <c r="IF128" s="98"/>
      <c r="IG128" s="98"/>
      <c r="IH128" s="98"/>
      <c r="II128" s="98"/>
      <c r="IJ128" s="98"/>
      <c r="IK128" s="98"/>
      <c r="IL128" s="98"/>
      <c r="IM128" s="98"/>
      <c r="IN128" s="98"/>
      <c r="IO128" s="98"/>
      <c r="IP128" s="98"/>
      <c r="IQ128" s="98"/>
      <c r="IR128" s="98"/>
      <c r="IS128" s="98"/>
      <c r="IT128" s="98"/>
      <c r="IU128" s="98"/>
      <c r="IV128" s="98"/>
      <c r="IW128" s="98"/>
      <c r="IX128" s="98"/>
      <c r="IY128" s="98"/>
      <c r="IZ128" s="98"/>
      <c r="JA128" s="98"/>
      <c r="JB128" s="98"/>
      <c r="JC128" s="98"/>
      <c r="JD128" s="98"/>
      <c r="JE128" s="98"/>
      <c r="JF128" s="98"/>
      <c r="JG128" s="98"/>
      <c r="JH128" s="98"/>
    </row>
    <row r="129" spans="11:268" s="88" customFormat="1" ht="14.4" hidden="1" x14ac:dyDescent="0.3">
      <c r="K129" s="90"/>
      <c r="L129" s="89"/>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8"/>
      <c r="DM129" s="98"/>
      <c r="DN129" s="98"/>
      <c r="DO129" s="98"/>
      <c r="DP129" s="98"/>
      <c r="DQ129" s="98"/>
      <c r="DR129" s="98"/>
      <c r="DS129" s="98"/>
      <c r="DT129" s="98"/>
      <c r="DU129" s="98"/>
      <c r="DV129" s="98"/>
      <c r="DW129" s="98"/>
      <c r="DX129" s="98"/>
      <c r="DY129" s="98"/>
      <c r="DZ129" s="98"/>
      <c r="EA129" s="98"/>
      <c r="EB129" s="98"/>
      <c r="EC129" s="98"/>
      <c r="ED129" s="98"/>
      <c r="EE129" s="98"/>
      <c r="EF129" s="98"/>
      <c r="EG129" s="98"/>
      <c r="EH129" s="98"/>
      <c r="EI129" s="98"/>
      <c r="EJ129" s="98"/>
      <c r="EK129" s="98"/>
      <c r="EL129" s="98"/>
      <c r="EM129" s="98"/>
      <c r="EN129" s="98"/>
      <c r="EO129" s="98"/>
      <c r="EP129" s="98"/>
      <c r="EQ129" s="98"/>
      <c r="ER129" s="98"/>
      <c r="ES129" s="98"/>
      <c r="ET129" s="98"/>
      <c r="EU129" s="98"/>
      <c r="EV129" s="98"/>
      <c r="EW129" s="98"/>
      <c r="EX129" s="98"/>
      <c r="EY129" s="98"/>
      <c r="EZ129" s="98"/>
      <c r="FA129" s="98"/>
      <c r="FB129" s="98"/>
      <c r="FC129" s="98"/>
      <c r="FD129" s="98"/>
      <c r="FE129" s="98"/>
      <c r="FF129" s="98"/>
      <c r="FG129" s="98"/>
      <c r="FH129" s="98"/>
      <c r="FI129" s="98"/>
      <c r="FJ129" s="98"/>
      <c r="FK129" s="98"/>
      <c r="FL129" s="98"/>
      <c r="FM129" s="98"/>
      <c r="FN129" s="98"/>
      <c r="FO129" s="98"/>
      <c r="FP129" s="98"/>
      <c r="FQ129" s="98"/>
      <c r="FR129" s="98"/>
      <c r="FS129" s="98"/>
      <c r="FT129" s="98"/>
      <c r="FU129" s="98"/>
      <c r="FV129" s="98"/>
      <c r="FW129" s="98"/>
      <c r="FX129" s="98"/>
      <c r="FY129" s="98"/>
      <c r="FZ129" s="98"/>
      <c r="GA129" s="98"/>
      <c r="GB129" s="98"/>
      <c r="GC129" s="98"/>
      <c r="GD129" s="98"/>
      <c r="GE129" s="98"/>
      <c r="GF129" s="98"/>
      <c r="GG129" s="98"/>
      <c r="GH129" s="98"/>
      <c r="GI129" s="98"/>
      <c r="GJ129" s="98"/>
      <c r="GK129" s="98"/>
      <c r="GL129" s="98"/>
      <c r="GM129" s="98"/>
      <c r="GN129" s="98"/>
      <c r="GO129" s="98"/>
      <c r="GP129" s="98"/>
      <c r="GQ129" s="98"/>
      <c r="GR129" s="98"/>
      <c r="GS129" s="98"/>
      <c r="GT129" s="98"/>
      <c r="GU129" s="98"/>
      <c r="GV129" s="98"/>
      <c r="GW129" s="98"/>
      <c r="GX129" s="98"/>
      <c r="GY129" s="98"/>
      <c r="GZ129" s="98"/>
      <c r="HA129" s="98"/>
      <c r="HB129" s="98"/>
      <c r="HC129" s="98"/>
      <c r="HD129" s="98"/>
      <c r="HE129" s="98"/>
      <c r="HF129" s="98"/>
      <c r="HG129" s="98"/>
      <c r="HH129" s="98"/>
      <c r="HI129" s="98"/>
      <c r="HJ129" s="98"/>
      <c r="HK129" s="98"/>
      <c r="HL129" s="98"/>
      <c r="HM129" s="98"/>
      <c r="HN129" s="98"/>
      <c r="HO129" s="98"/>
      <c r="HP129" s="98"/>
      <c r="HQ129" s="98"/>
      <c r="HR129" s="98"/>
      <c r="HS129" s="98"/>
      <c r="HT129" s="98"/>
      <c r="HU129" s="98"/>
      <c r="HV129" s="98"/>
      <c r="HW129" s="98"/>
      <c r="HX129" s="98"/>
      <c r="HY129" s="98"/>
      <c r="HZ129" s="98"/>
      <c r="IA129" s="98"/>
      <c r="IB129" s="98"/>
      <c r="IC129" s="98"/>
      <c r="ID129" s="98"/>
      <c r="IE129" s="98"/>
      <c r="IF129" s="98"/>
      <c r="IG129" s="98"/>
      <c r="IH129" s="98"/>
      <c r="II129" s="98"/>
      <c r="IJ129" s="98"/>
      <c r="IK129" s="98"/>
      <c r="IL129" s="98"/>
      <c r="IM129" s="98"/>
      <c r="IN129" s="98"/>
      <c r="IO129" s="98"/>
      <c r="IP129" s="98"/>
      <c r="IQ129" s="98"/>
      <c r="IR129" s="98"/>
      <c r="IS129" s="98"/>
      <c r="IT129" s="98"/>
      <c r="IU129" s="98"/>
      <c r="IV129" s="98"/>
      <c r="IW129" s="98"/>
      <c r="IX129" s="98"/>
      <c r="IY129" s="98"/>
      <c r="IZ129" s="98"/>
      <c r="JA129" s="98"/>
      <c r="JB129" s="98"/>
      <c r="JC129" s="98"/>
      <c r="JD129" s="98"/>
      <c r="JE129" s="98"/>
      <c r="JF129" s="98"/>
      <c r="JG129" s="98"/>
      <c r="JH129" s="98"/>
    </row>
    <row r="130" spans="11:268" s="88" customFormat="1" ht="14.4" hidden="1" x14ac:dyDescent="0.3">
      <c r="K130" s="90"/>
      <c r="L130" s="89"/>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98"/>
      <c r="DJ130" s="98"/>
      <c r="DK130" s="98"/>
      <c r="DL130" s="98"/>
      <c r="DM130" s="98"/>
      <c r="DN130" s="98"/>
      <c r="DO130" s="98"/>
      <c r="DP130" s="98"/>
      <c r="DQ130" s="98"/>
      <c r="DR130" s="98"/>
      <c r="DS130" s="98"/>
      <c r="DT130" s="98"/>
      <c r="DU130" s="98"/>
      <c r="DV130" s="98"/>
      <c r="DW130" s="98"/>
      <c r="DX130" s="98"/>
      <c r="DY130" s="98"/>
      <c r="DZ130" s="98"/>
      <c r="EA130" s="98"/>
      <c r="EB130" s="98"/>
      <c r="EC130" s="98"/>
      <c r="ED130" s="98"/>
      <c r="EE130" s="98"/>
      <c r="EF130" s="98"/>
      <c r="EG130" s="98"/>
      <c r="EH130" s="98"/>
      <c r="EI130" s="98"/>
      <c r="EJ130" s="98"/>
      <c r="EK130" s="98"/>
      <c r="EL130" s="98"/>
      <c r="EM130" s="98"/>
      <c r="EN130" s="98"/>
      <c r="EO130" s="98"/>
      <c r="EP130" s="98"/>
      <c r="EQ130" s="98"/>
      <c r="ER130" s="98"/>
      <c r="ES130" s="98"/>
      <c r="ET130" s="98"/>
      <c r="EU130" s="98"/>
      <c r="EV130" s="98"/>
      <c r="EW130" s="98"/>
      <c r="EX130" s="98"/>
      <c r="EY130" s="98"/>
      <c r="EZ130" s="98"/>
      <c r="FA130" s="98"/>
      <c r="FB130" s="98"/>
      <c r="FC130" s="98"/>
      <c r="FD130" s="98"/>
      <c r="FE130" s="98"/>
      <c r="FF130" s="98"/>
      <c r="FG130" s="98"/>
      <c r="FH130" s="98"/>
      <c r="FI130" s="98"/>
      <c r="FJ130" s="98"/>
      <c r="FK130" s="98"/>
      <c r="FL130" s="98"/>
      <c r="FM130" s="98"/>
      <c r="FN130" s="98"/>
      <c r="FO130" s="98"/>
      <c r="FP130" s="98"/>
      <c r="FQ130" s="98"/>
      <c r="FR130" s="98"/>
      <c r="FS130" s="98"/>
      <c r="FT130" s="98"/>
      <c r="FU130" s="98"/>
      <c r="FV130" s="98"/>
      <c r="FW130" s="98"/>
      <c r="FX130" s="98"/>
      <c r="FY130" s="98"/>
      <c r="FZ130" s="98"/>
      <c r="GA130" s="98"/>
      <c r="GB130" s="98"/>
      <c r="GC130" s="98"/>
      <c r="GD130" s="98"/>
      <c r="GE130" s="98"/>
      <c r="GF130" s="98"/>
      <c r="GG130" s="98"/>
      <c r="GH130" s="98"/>
      <c r="GI130" s="98"/>
      <c r="GJ130" s="98"/>
      <c r="GK130" s="98"/>
      <c r="GL130" s="98"/>
      <c r="GM130" s="98"/>
      <c r="GN130" s="98"/>
      <c r="GO130" s="98"/>
      <c r="GP130" s="98"/>
      <c r="GQ130" s="98"/>
      <c r="GR130" s="98"/>
      <c r="GS130" s="98"/>
      <c r="GT130" s="98"/>
      <c r="GU130" s="98"/>
      <c r="GV130" s="98"/>
      <c r="GW130" s="98"/>
      <c r="GX130" s="98"/>
      <c r="GY130" s="98"/>
      <c r="GZ130" s="98"/>
      <c r="HA130" s="98"/>
      <c r="HB130" s="98"/>
      <c r="HC130" s="98"/>
      <c r="HD130" s="98"/>
      <c r="HE130" s="98"/>
      <c r="HF130" s="98"/>
      <c r="HG130" s="98"/>
      <c r="HH130" s="98"/>
      <c r="HI130" s="98"/>
      <c r="HJ130" s="98"/>
      <c r="HK130" s="98"/>
      <c r="HL130" s="98"/>
      <c r="HM130" s="98"/>
      <c r="HN130" s="98"/>
      <c r="HO130" s="98"/>
      <c r="HP130" s="98"/>
      <c r="HQ130" s="98"/>
      <c r="HR130" s="98"/>
      <c r="HS130" s="98"/>
      <c r="HT130" s="98"/>
      <c r="HU130" s="98"/>
      <c r="HV130" s="98"/>
      <c r="HW130" s="98"/>
      <c r="HX130" s="98"/>
      <c r="HY130" s="98"/>
      <c r="HZ130" s="98"/>
      <c r="IA130" s="98"/>
      <c r="IB130" s="98"/>
      <c r="IC130" s="98"/>
      <c r="ID130" s="98"/>
      <c r="IE130" s="98"/>
      <c r="IF130" s="98"/>
      <c r="IG130" s="98"/>
      <c r="IH130" s="98"/>
      <c r="II130" s="98"/>
      <c r="IJ130" s="98"/>
      <c r="IK130" s="98"/>
      <c r="IL130" s="98"/>
      <c r="IM130" s="98"/>
      <c r="IN130" s="98"/>
      <c r="IO130" s="98"/>
      <c r="IP130" s="98"/>
      <c r="IQ130" s="98"/>
      <c r="IR130" s="98"/>
      <c r="IS130" s="98"/>
      <c r="IT130" s="98"/>
      <c r="IU130" s="98"/>
      <c r="IV130" s="98"/>
      <c r="IW130" s="98"/>
      <c r="IX130" s="98"/>
      <c r="IY130" s="98"/>
      <c r="IZ130" s="98"/>
      <c r="JA130" s="98"/>
      <c r="JB130" s="98"/>
      <c r="JC130" s="98"/>
      <c r="JD130" s="98"/>
      <c r="JE130" s="98"/>
      <c r="JF130" s="98"/>
      <c r="JG130" s="98"/>
      <c r="JH130" s="98"/>
    </row>
    <row r="131" spans="11:268" s="88" customFormat="1" ht="14.4" hidden="1" x14ac:dyDescent="0.3">
      <c r="K131" s="90"/>
      <c r="L131" s="89"/>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98"/>
      <c r="DJ131" s="98"/>
      <c r="DK131" s="98"/>
      <c r="DL131" s="98"/>
      <c r="DM131" s="98"/>
      <c r="DN131" s="98"/>
      <c r="DO131" s="98"/>
      <c r="DP131" s="98"/>
      <c r="DQ131" s="98"/>
      <c r="DR131" s="98"/>
      <c r="DS131" s="98"/>
      <c r="DT131" s="98"/>
      <c r="DU131" s="98"/>
      <c r="DV131" s="98"/>
      <c r="DW131" s="98"/>
      <c r="DX131" s="98"/>
      <c r="DY131" s="98"/>
      <c r="DZ131" s="98"/>
      <c r="EA131" s="98"/>
      <c r="EB131" s="98"/>
      <c r="EC131" s="98"/>
      <c r="ED131" s="98"/>
      <c r="EE131" s="98"/>
      <c r="EF131" s="98"/>
      <c r="EG131" s="98"/>
      <c r="EH131" s="98"/>
      <c r="EI131" s="98"/>
      <c r="EJ131" s="98"/>
      <c r="EK131" s="98"/>
      <c r="EL131" s="98"/>
      <c r="EM131" s="98"/>
      <c r="EN131" s="98"/>
      <c r="EO131" s="98"/>
      <c r="EP131" s="98"/>
      <c r="EQ131" s="98"/>
      <c r="ER131" s="98"/>
      <c r="ES131" s="98"/>
      <c r="ET131" s="98"/>
      <c r="EU131" s="98"/>
      <c r="EV131" s="98"/>
      <c r="EW131" s="98"/>
      <c r="EX131" s="98"/>
      <c r="EY131" s="98"/>
      <c r="EZ131" s="98"/>
      <c r="FA131" s="98"/>
      <c r="FB131" s="98"/>
      <c r="FC131" s="98"/>
      <c r="FD131" s="98"/>
      <c r="FE131" s="98"/>
      <c r="FF131" s="98"/>
      <c r="FG131" s="98"/>
      <c r="FH131" s="98"/>
      <c r="FI131" s="98"/>
      <c r="FJ131" s="98"/>
      <c r="FK131" s="98"/>
      <c r="FL131" s="98"/>
      <c r="FM131" s="98"/>
      <c r="FN131" s="98"/>
      <c r="FO131" s="98"/>
      <c r="FP131" s="98"/>
      <c r="FQ131" s="98"/>
      <c r="FR131" s="98"/>
      <c r="FS131" s="98"/>
      <c r="FT131" s="98"/>
      <c r="FU131" s="98"/>
      <c r="FV131" s="98"/>
      <c r="FW131" s="98"/>
      <c r="FX131" s="98"/>
      <c r="FY131" s="98"/>
      <c r="FZ131" s="98"/>
      <c r="GA131" s="98"/>
      <c r="GB131" s="98"/>
      <c r="GC131" s="98"/>
      <c r="GD131" s="98"/>
      <c r="GE131" s="98"/>
      <c r="GF131" s="98"/>
      <c r="GG131" s="98"/>
      <c r="GH131" s="98"/>
      <c r="GI131" s="98"/>
      <c r="GJ131" s="98"/>
      <c r="GK131" s="98"/>
      <c r="GL131" s="98"/>
      <c r="GM131" s="98"/>
      <c r="GN131" s="98"/>
      <c r="GO131" s="98"/>
      <c r="GP131" s="98"/>
      <c r="GQ131" s="98"/>
      <c r="GR131" s="98"/>
      <c r="GS131" s="98"/>
      <c r="GT131" s="98"/>
      <c r="GU131" s="98"/>
      <c r="GV131" s="98"/>
      <c r="GW131" s="98"/>
      <c r="GX131" s="98"/>
      <c r="GY131" s="98"/>
      <c r="GZ131" s="98"/>
      <c r="HA131" s="98"/>
      <c r="HB131" s="98"/>
      <c r="HC131" s="98"/>
      <c r="HD131" s="98"/>
      <c r="HE131" s="98"/>
      <c r="HF131" s="98"/>
      <c r="HG131" s="98"/>
      <c r="HH131" s="98"/>
      <c r="HI131" s="98"/>
      <c r="HJ131" s="98"/>
      <c r="HK131" s="98"/>
      <c r="HL131" s="98"/>
      <c r="HM131" s="98"/>
      <c r="HN131" s="98"/>
      <c r="HO131" s="98"/>
      <c r="HP131" s="98"/>
      <c r="HQ131" s="98"/>
      <c r="HR131" s="98"/>
      <c r="HS131" s="98"/>
      <c r="HT131" s="98"/>
      <c r="HU131" s="98"/>
      <c r="HV131" s="98"/>
      <c r="HW131" s="98"/>
      <c r="HX131" s="98"/>
      <c r="HY131" s="98"/>
      <c r="HZ131" s="98"/>
      <c r="IA131" s="98"/>
      <c r="IB131" s="98"/>
      <c r="IC131" s="98"/>
      <c r="ID131" s="98"/>
      <c r="IE131" s="98"/>
      <c r="IF131" s="98"/>
      <c r="IG131" s="98"/>
      <c r="IH131" s="98"/>
      <c r="II131" s="98"/>
      <c r="IJ131" s="98"/>
      <c r="IK131" s="98"/>
      <c r="IL131" s="98"/>
      <c r="IM131" s="98"/>
      <c r="IN131" s="98"/>
      <c r="IO131" s="98"/>
      <c r="IP131" s="98"/>
      <c r="IQ131" s="98"/>
      <c r="IR131" s="98"/>
      <c r="IS131" s="98"/>
      <c r="IT131" s="98"/>
      <c r="IU131" s="98"/>
      <c r="IV131" s="98"/>
      <c r="IW131" s="98"/>
      <c r="IX131" s="98"/>
      <c r="IY131" s="98"/>
      <c r="IZ131" s="98"/>
      <c r="JA131" s="98"/>
      <c r="JB131" s="98"/>
      <c r="JC131" s="98"/>
      <c r="JD131" s="98"/>
      <c r="JE131" s="98"/>
      <c r="JF131" s="98"/>
      <c r="JG131" s="98"/>
      <c r="JH131" s="98"/>
    </row>
    <row r="132" spans="11:268" s="88" customFormat="1" ht="14.4" hidden="1" x14ac:dyDescent="0.3">
      <c r="K132" s="90"/>
      <c r="L132" s="89"/>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8"/>
      <c r="DM132" s="98"/>
      <c r="DN132" s="98"/>
      <c r="DO132" s="98"/>
      <c r="DP132" s="98"/>
      <c r="DQ132" s="98"/>
      <c r="DR132" s="98"/>
      <c r="DS132" s="98"/>
      <c r="DT132" s="98"/>
      <c r="DU132" s="98"/>
      <c r="DV132" s="98"/>
      <c r="DW132" s="98"/>
      <c r="DX132" s="98"/>
      <c r="DY132" s="98"/>
      <c r="DZ132" s="98"/>
      <c r="EA132" s="98"/>
      <c r="EB132" s="98"/>
      <c r="EC132" s="98"/>
      <c r="ED132" s="98"/>
      <c r="EE132" s="98"/>
      <c r="EF132" s="98"/>
      <c r="EG132" s="98"/>
      <c r="EH132" s="98"/>
      <c r="EI132" s="98"/>
      <c r="EJ132" s="98"/>
      <c r="EK132" s="98"/>
      <c r="EL132" s="98"/>
      <c r="EM132" s="98"/>
      <c r="EN132" s="98"/>
      <c r="EO132" s="98"/>
      <c r="EP132" s="98"/>
      <c r="EQ132" s="98"/>
      <c r="ER132" s="98"/>
      <c r="ES132" s="98"/>
      <c r="ET132" s="98"/>
      <c r="EU132" s="98"/>
      <c r="EV132" s="98"/>
      <c r="EW132" s="98"/>
      <c r="EX132" s="98"/>
      <c r="EY132" s="98"/>
      <c r="EZ132" s="98"/>
      <c r="FA132" s="98"/>
      <c r="FB132" s="98"/>
      <c r="FC132" s="98"/>
      <c r="FD132" s="98"/>
      <c r="FE132" s="98"/>
      <c r="FF132" s="98"/>
      <c r="FG132" s="98"/>
      <c r="FH132" s="98"/>
      <c r="FI132" s="98"/>
      <c r="FJ132" s="98"/>
      <c r="FK132" s="98"/>
      <c r="FL132" s="98"/>
      <c r="FM132" s="98"/>
      <c r="FN132" s="98"/>
      <c r="FO132" s="98"/>
      <c r="FP132" s="98"/>
      <c r="FQ132" s="98"/>
      <c r="FR132" s="98"/>
      <c r="FS132" s="98"/>
      <c r="FT132" s="98"/>
      <c r="FU132" s="98"/>
      <c r="FV132" s="98"/>
      <c r="FW132" s="98"/>
      <c r="FX132" s="98"/>
      <c r="FY132" s="98"/>
      <c r="FZ132" s="98"/>
      <c r="GA132" s="98"/>
      <c r="GB132" s="98"/>
      <c r="GC132" s="98"/>
      <c r="GD132" s="98"/>
      <c r="GE132" s="98"/>
      <c r="GF132" s="98"/>
      <c r="GG132" s="98"/>
      <c r="GH132" s="98"/>
      <c r="GI132" s="98"/>
      <c r="GJ132" s="98"/>
      <c r="GK132" s="98"/>
      <c r="GL132" s="98"/>
      <c r="GM132" s="98"/>
      <c r="GN132" s="98"/>
      <c r="GO132" s="98"/>
      <c r="GP132" s="98"/>
      <c r="GQ132" s="98"/>
      <c r="GR132" s="98"/>
      <c r="GS132" s="98"/>
      <c r="GT132" s="98"/>
      <c r="GU132" s="98"/>
      <c r="GV132" s="98"/>
      <c r="GW132" s="98"/>
      <c r="GX132" s="98"/>
      <c r="GY132" s="98"/>
      <c r="GZ132" s="98"/>
      <c r="HA132" s="98"/>
      <c r="HB132" s="98"/>
      <c r="HC132" s="98"/>
      <c r="HD132" s="98"/>
      <c r="HE132" s="98"/>
      <c r="HF132" s="98"/>
      <c r="HG132" s="98"/>
      <c r="HH132" s="98"/>
      <c r="HI132" s="98"/>
      <c r="HJ132" s="98"/>
      <c r="HK132" s="98"/>
      <c r="HL132" s="98"/>
      <c r="HM132" s="98"/>
      <c r="HN132" s="98"/>
      <c r="HO132" s="98"/>
      <c r="HP132" s="98"/>
      <c r="HQ132" s="98"/>
      <c r="HR132" s="98"/>
      <c r="HS132" s="98"/>
      <c r="HT132" s="98"/>
      <c r="HU132" s="98"/>
      <c r="HV132" s="98"/>
      <c r="HW132" s="98"/>
      <c r="HX132" s="98"/>
      <c r="HY132" s="98"/>
      <c r="HZ132" s="98"/>
      <c r="IA132" s="98"/>
      <c r="IB132" s="98"/>
      <c r="IC132" s="98"/>
      <c r="ID132" s="98"/>
      <c r="IE132" s="98"/>
      <c r="IF132" s="98"/>
      <c r="IG132" s="98"/>
      <c r="IH132" s="98"/>
      <c r="II132" s="98"/>
      <c r="IJ132" s="98"/>
      <c r="IK132" s="98"/>
      <c r="IL132" s="98"/>
      <c r="IM132" s="98"/>
      <c r="IN132" s="98"/>
      <c r="IO132" s="98"/>
      <c r="IP132" s="98"/>
      <c r="IQ132" s="98"/>
      <c r="IR132" s="98"/>
      <c r="IS132" s="98"/>
      <c r="IT132" s="98"/>
      <c r="IU132" s="98"/>
      <c r="IV132" s="98"/>
      <c r="IW132" s="98"/>
      <c r="IX132" s="98"/>
      <c r="IY132" s="98"/>
      <c r="IZ132" s="98"/>
      <c r="JA132" s="98"/>
      <c r="JB132" s="98"/>
      <c r="JC132" s="98"/>
      <c r="JD132" s="98"/>
      <c r="JE132" s="98"/>
      <c r="JF132" s="98"/>
      <c r="JG132" s="98"/>
      <c r="JH132" s="98"/>
    </row>
    <row r="133" spans="11:268" s="88" customFormat="1" ht="14.4" hidden="1" x14ac:dyDescent="0.3">
      <c r="K133" s="90"/>
      <c r="L133" s="89"/>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98"/>
      <c r="DJ133" s="98"/>
      <c r="DK133" s="98"/>
      <c r="DL133" s="98"/>
      <c r="DM133" s="98"/>
      <c r="DN133" s="98"/>
      <c r="DO133" s="98"/>
      <c r="DP133" s="98"/>
      <c r="DQ133" s="98"/>
      <c r="DR133" s="98"/>
      <c r="DS133" s="98"/>
      <c r="DT133" s="98"/>
      <c r="DU133" s="98"/>
      <c r="DV133" s="98"/>
      <c r="DW133" s="98"/>
      <c r="DX133" s="98"/>
      <c r="DY133" s="98"/>
      <c r="DZ133" s="98"/>
      <c r="EA133" s="98"/>
      <c r="EB133" s="98"/>
      <c r="EC133" s="98"/>
      <c r="ED133" s="98"/>
      <c r="EE133" s="98"/>
      <c r="EF133" s="98"/>
      <c r="EG133" s="98"/>
      <c r="EH133" s="98"/>
      <c r="EI133" s="98"/>
      <c r="EJ133" s="98"/>
      <c r="EK133" s="98"/>
      <c r="EL133" s="98"/>
      <c r="EM133" s="98"/>
      <c r="EN133" s="98"/>
      <c r="EO133" s="98"/>
      <c r="EP133" s="98"/>
      <c r="EQ133" s="98"/>
      <c r="ER133" s="98"/>
      <c r="ES133" s="98"/>
      <c r="ET133" s="98"/>
      <c r="EU133" s="98"/>
      <c r="EV133" s="98"/>
      <c r="EW133" s="98"/>
      <c r="EX133" s="98"/>
      <c r="EY133" s="98"/>
      <c r="EZ133" s="98"/>
      <c r="FA133" s="98"/>
      <c r="FB133" s="98"/>
      <c r="FC133" s="98"/>
      <c r="FD133" s="98"/>
      <c r="FE133" s="98"/>
      <c r="FF133" s="98"/>
      <c r="FG133" s="98"/>
      <c r="FH133" s="98"/>
      <c r="FI133" s="98"/>
      <c r="FJ133" s="98"/>
      <c r="FK133" s="98"/>
      <c r="FL133" s="98"/>
      <c r="FM133" s="98"/>
      <c r="FN133" s="98"/>
      <c r="FO133" s="98"/>
      <c r="FP133" s="98"/>
      <c r="FQ133" s="98"/>
      <c r="FR133" s="98"/>
      <c r="FS133" s="98"/>
      <c r="FT133" s="98"/>
      <c r="FU133" s="98"/>
      <c r="FV133" s="98"/>
      <c r="FW133" s="98"/>
      <c r="FX133" s="98"/>
      <c r="FY133" s="98"/>
      <c r="FZ133" s="98"/>
      <c r="GA133" s="98"/>
      <c r="GB133" s="98"/>
      <c r="GC133" s="98"/>
      <c r="GD133" s="98"/>
      <c r="GE133" s="98"/>
      <c r="GF133" s="98"/>
      <c r="GG133" s="98"/>
      <c r="GH133" s="98"/>
      <c r="GI133" s="98"/>
      <c r="GJ133" s="98"/>
      <c r="GK133" s="98"/>
      <c r="GL133" s="98"/>
      <c r="GM133" s="98"/>
      <c r="GN133" s="98"/>
      <c r="GO133" s="98"/>
      <c r="GP133" s="98"/>
      <c r="GQ133" s="98"/>
      <c r="GR133" s="98"/>
      <c r="GS133" s="98"/>
      <c r="GT133" s="98"/>
      <c r="GU133" s="98"/>
      <c r="GV133" s="98"/>
      <c r="GW133" s="98"/>
      <c r="GX133" s="98"/>
      <c r="GY133" s="98"/>
      <c r="GZ133" s="98"/>
      <c r="HA133" s="98"/>
      <c r="HB133" s="98"/>
      <c r="HC133" s="98"/>
      <c r="HD133" s="98"/>
      <c r="HE133" s="98"/>
      <c r="HF133" s="98"/>
      <c r="HG133" s="98"/>
      <c r="HH133" s="98"/>
      <c r="HI133" s="98"/>
      <c r="HJ133" s="98"/>
      <c r="HK133" s="98"/>
      <c r="HL133" s="98"/>
      <c r="HM133" s="98"/>
      <c r="HN133" s="98"/>
      <c r="HO133" s="98"/>
      <c r="HP133" s="98"/>
      <c r="HQ133" s="98"/>
      <c r="HR133" s="98"/>
      <c r="HS133" s="98"/>
      <c r="HT133" s="98"/>
      <c r="HU133" s="98"/>
      <c r="HV133" s="98"/>
      <c r="HW133" s="98"/>
      <c r="HX133" s="98"/>
      <c r="HY133" s="98"/>
      <c r="HZ133" s="98"/>
      <c r="IA133" s="98"/>
      <c r="IB133" s="98"/>
      <c r="IC133" s="98"/>
      <c r="ID133" s="98"/>
      <c r="IE133" s="98"/>
      <c r="IF133" s="98"/>
      <c r="IG133" s="98"/>
      <c r="IH133" s="98"/>
      <c r="II133" s="98"/>
      <c r="IJ133" s="98"/>
      <c r="IK133" s="98"/>
      <c r="IL133" s="98"/>
      <c r="IM133" s="98"/>
      <c r="IN133" s="98"/>
      <c r="IO133" s="98"/>
      <c r="IP133" s="98"/>
      <c r="IQ133" s="98"/>
      <c r="IR133" s="98"/>
      <c r="IS133" s="98"/>
      <c r="IT133" s="98"/>
      <c r="IU133" s="98"/>
      <c r="IV133" s="98"/>
      <c r="IW133" s="98"/>
      <c r="IX133" s="98"/>
      <c r="IY133" s="98"/>
      <c r="IZ133" s="98"/>
      <c r="JA133" s="98"/>
      <c r="JB133" s="98"/>
      <c r="JC133" s="98"/>
      <c r="JD133" s="98"/>
      <c r="JE133" s="98"/>
      <c r="JF133" s="98"/>
      <c r="JG133" s="98"/>
      <c r="JH133" s="98"/>
    </row>
    <row r="134" spans="11:268" s="88" customFormat="1" ht="14.4" hidden="1" x14ac:dyDescent="0.3">
      <c r="K134" s="90"/>
      <c r="L134" s="89"/>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8"/>
      <c r="DM134" s="98"/>
      <c r="DN134" s="98"/>
      <c r="DO134" s="98"/>
      <c r="DP134" s="98"/>
      <c r="DQ134" s="98"/>
      <c r="DR134" s="98"/>
      <c r="DS134" s="98"/>
      <c r="DT134" s="98"/>
      <c r="DU134" s="98"/>
      <c r="DV134" s="98"/>
      <c r="DW134" s="98"/>
      <c r="DX134" s="98"/>
      <c r="DY134" s="98"/>
      <c r="DZ134" s="98"/>
      <c r="EA134" s="98"/>
      <c r="EB134" s="98"/>
      <c r="EC134" s="98"/>
      <c r="ED134" s="98"/>
      <c r="EE134" s="98"/>
      <c r="EF134" s="98"/>
      <c r="EG134" s="98"/>
      <c r="EH134" s="98"/>
      <c r="EI134" s="98"/>
      <c r="EJ134" s="98"/>
      <c r="EK134" s="98"/>
      <c r="EL134" s="98"/>
      <c r="EM134" s="98"/>
      <c r="EN134" s="98"/>
      <c r="EO134" s="98"/>
      <c r="EP134" s="98"/>
      <c r="EQ134" s="98"/>
      <c r="ER134" s="98"/>
      <c r="ES134" s="98"/>
      <c r="ET134" s="98"/>
      <c r="EU134" s="98"/>
      <c r="EV134" s="98"/>
      <c r="EW134" s="98"/>
      <c r="EX134" s="98"/>
      <c r="EY134" s="98"/>
      <c r="EZ134" s="98"/>
      <c r="FA134" s="98"/>
      <c r="FB134" s="98"/>
      <c r="FC134" s="98"/>
      <c r="FD134" s="98"/>
      <c r="FE134" s="98"/>
      <c r="FF134" s="98"/>
      <c r="FG134" s="98"/>
      <c r="FH134" s="98"/>
      <c r="FI134" s="98"/>
      <c r="FJ134" s="98"/>
      <c r="FK134" s="98"/>
      <c r="FL134" s="98"/>
      <c r="FM134" s="98"/>
      <c r="FN134" s="98"/>
      <c r="FO134" s="98"/>
      <c r="FP134" s="98"/>
      <c r="FQ134" s="98"/>
      <c r="FR134" s="98"/>
      <c r="FS134" s="98"/>
      <c r="FT134" s="98"/>
      <c r="FU134" s="98"/>
      <c r="FV134" s="98"/>
      <c r="FW134" s="98"/>
      <c r="FX134" s="98"/>
      <c r="FY134" s="98"/>
      <c r="FZ134" s="98"/>
      <c r="GA134" s="98"/>
      <c r="GB134" s="98"/>
      <c r="GC134" s="98"/>
      <c r="GD134" s="98"/>
      <c r="GE134" s="98"/>
      <c r="GF134" s="98"/>
      <c r="GG134" s="98"/>
      <c r="GH134" s="98"/>
      <c r="GI134" s="98"/>
      <c r="GJ134" s="98"/>
      <c r="GK134" s="98"/>
      <c r="GL134" s="98"/>
      <c r="GM134" s="98"/>
      <c r="GN134" s="98"/>
      <c r="GO134" s="98"/>
      <c r="GP134" s="98"/>
      <c r="GQ134" s="98"/>
      <c r="GR134" s="98"/>
      <c r="GS134" s="98"/>
      <c r="GT134" s="98"/>
      <c r="GU134" s="98"/>
      <c r="GV134" s="98"/>
      <c r="GW134" s="98"/>
      <c r="GX134" s="98"/>
      <c r="GY134" s="98"/>
      <c r="GZ134" s="98"/>
      <c r="HA134" s="98"/>
      <c r="HB134" s="98"/>
      <c r="HC134" s="98"/>
      <c r="HD134" s="98"/>
      <c r="HE134" s="98"/>
      <c r="HF134" s="98"/>
      <c r="HG134" s="98"/>
      <c r="HH134" s="98"/>
      <c r="HI134" s="98"/>
      <c r="HJ134" s="98"/>
      <c r="HK134" s="98"/>
      <c r="HL134" s="98"/>
      <c r="HM134" s="98"/>
      <c r="HN134" s="98"/>
      <c r="HO134" s="98"/>
      <c r="HP134" s="98"/>
      <c r="HQ134" s="98"/>
      <c r="HR134" s="98"/>
      <c r="HS134" s="98"/>
      <c r="HT134" s="98"/>
      <c r="HU134" s="98"/>
      <c r="HV134" s="98"/>
      <c r="HW134" s="98"/>
      <c r="HX134" s="98"/>
      <c r="HY134" s="98"/>
      <c r="HZ134" s="98"/>
      <c r="IA134" s="98"/>
      <c r="IB134" s="98"/>
      <c r="IC134" s="98"/>
      <c r="ID134" s="98"/>
      <c r="IE134" s="98"/>
      <c r="IF134" s="98"/>
      <c r="IG134" s="98"/>
      <c r="IH134" s="98"/>
      <c r="II134" s="98"/>
      <c r="IJ134" s="98"/>
      <c r="IK134" s="98"/>
      <c r="IL134" s="98"/>
      <c r="IM134" s="98"/>
      <c r="IN134" s="98"/>
      <c r="IO134" s="98"/>
      <c r="IP134" s="98"/>
      <c r="IQ134" s="98"/>
      <c r="IR134" s="98"/>
      <c r="IS134" s="98"/>
      <c r="IT134" s="98"/>
      <c r="IU134" s="98"/>
      <c r="IV134" s="98"/>
      <c r="IW134" s="98"/>
      <c r="IX134" s="98"/>
      <c r="IY134" s="98"/>
      <c r="IZ134" s="98"/>
      <c r="JA134" s="98"/>
      <c r="JB134" s="98"/>
      <c r="JC134" s="98"/>
      <c r="JD134" s="98"/>
      <c r="JE134" s="98"/>
      <c r="JF134" s="98"/>
      <c r="JG134" s="98"/>
      <c r="JH134" s="98"/>
    </row>
    <row r="135" spans="11:268" s="88" customFormat="1" ht="14.4" hidden="1" x14ac:dyDescent="0.3">
      <c r="K135" s="90"/>
      <c r="L135" s="89"/>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98"/>
      <c r="DJ135" s="98"/>
      <c r="DK135" s="98"/>
      <c r="DL135" s="98"/>
      <c r="DM135" s="98"/>
      <c r="DN135" s="98"/>
      <c r="DO135" s="98"/>
      <c r="DP135" s="98"/>
      <c r="DQ135" s="98"/>
      <c r="DR135" s="98"/>
      <c r="DS135" s="98"/>
      <c r="DT135" s="98"/>
      <c r="DU135" s="98"/>
      <c r="DV135" s="98"/>
      <c r="DW135" s="98"/>
      <c r="DX135" s="98"/>
      <c r="DY135" s="98"/>
      <c r="DZ135" s="98"/>
      <c r="EA135" s="98"/>
      <c r="EB135" s="98"/>
      <c r="EC135" s="98"/>
      <c r="ED135" s="98"/>
      <c r="EE135" s="98"/>
      <c r="EF135" s="98"/>
      <c r="EG135" s="98"/>
      <c r="EH135" s="98"/>
      <c r="EI135" s="98"/>
      <c r="EJ135" s="98"/>
      <c r="EK135" s="98"/>
      <c r="EL135" s="98"/>
      <c r="EM135" s="98"/>
      <c r="EN135" s="98"/>
      <c r="EO135" s="98"/>
      <c r="EP135" s="98"/>
      <c r="EQ135" s="98"/>
      <c r="ER135" s="98"/>
      <c r="ES135" s="98"/>
      <c r="ET135" s="98"/>
      <c r="EU135" s="98"/>
      <c r="EV135" s="98"/>
      <c r="EW135" s="98"/>
      <c r="EX135" s="98"/>
      <c r="EY135" s="98"/>
      <c r="EZ135" s="98"/>
      <c r="FA135" s="98"/>
      <c r="FB135" s="98"/>
      <c r="FC135" s="98"/>
      <c r="FD135" s="98"/>
      <c r="FE135" s="98"/>
      <c r="FF135" s="98"/>
      <c r="FG135" s="98"/>
      <c r="FH135" s="98"/>
      <c r="FI135" s="98"/>
      <c r="FJ135" s="98"/>
      <c r="FK135" s="98"/>
      <c r="FL135" s="98"/>
      <c r="FM135" s="98"/>
      <c r="FN135" s="98"/>
      <c r="FO135" s="98"/>
      <c r="FP135" s="98"/>
      <c r="FQ135" s="98"/>
      <c r="FR135" s="98"/>
      <c r="FS135" s="98"/>
      <c r="FT135" s="98"/>
      <c r="FU135" s="98"/>
      <c r="FV135" s="98"/>
      <c r="FW135" s="98"/>
      <c r="FX135" s="98"/>
      <c r="FY135" s="98"/>
      <c r="FZ135" s="98"/>
      <c r="GA135" s="98"/>
      <c r="GB135" s="98"/>
      <c r="GC135" s="98"/>
      <c r="GD135" s="98"/>
      <c r="GE135" s="98"/>
      <c r="GF135" s="98"/>
      <c r="GG135" s="98"/>
      <c r="GH135" s="98"/>
      <c r="GI135" s="98"/>
      <c r="GJ135" s="98"/>
      <c r="GK135" s="98"/>
      <c r="GL135" s="98"/>
      <c r="GM135" s="98"/>
      <c r="GN135" s="98"/>
      <c r="GO135" s="98"/>
      <c r="GP135" s="98"/>
      <c r="GQ135" s="98"/>
      <c r="GR135" s="98"/>
      <c r="GS135" s="98"/>
      <c r="GT135" s="98"/>
      <c r="GU135" s="98"/>
      <c r="GV135" s="98"/>
      <c r="GW135" s="98"/>
      <c r="GX135" s="98"/>
      <c r="GY135" s="98"/>
      <c r="GZ135" s="98"/>
      <c r="HA135" s="98"/>
      <c r="HB135" s="98"/>
      <c r="HC135" s="98"/>
      <c r="HD135" s="98"/>
      <c r="HE135" s="98"/>
      <c r="HF135" s="98"/>
      <c r="HG135" s="98"/>
      <c r="HH135" s="98"/>
      <c r="HI135" s="98"/>
      <c r="HJ135" s="98"/>
      <c r="HK135" s="98"/>
      <c r="HL135" s="98"/>
      <c r="HM135" s="98"/>
      <c r="HN135" s="98"/>
      <c r="HO135" s="98"/>
      <c r="HP135" s="98"/>
      <c r="HQ135" s="98"/>
      <c r="HR135" s="98"/>
      <c r="HS135" s="98"/>
      <c r="HT135" s="98"/>
      <c r="HU135" s="98"/>
      <c r="HV135" s="98"/>
      <c r="HW135" s="98"/>
      <c r="HX135" s="98"/>
      <c r="HY135" s="98"/>
      <c r="HZ135" s="98"/>
      <c r="IA135" s="98"/>
      <c r="IB135" s="98"/>
      <c r="IC135" s="98"/>
      <c r="ID135" s="98"/>
      <c r="IE135" s="98"/>
      <c r="IF135" s="98"/>
      <c r="IG135" s="98"/>
      <c r="IH135" s="98"/>
      <c r="II135" s="98"/>
      <c r="IJ135" s="98"/>
      <c r="IK135" s="98"/>
      <c r="IL135" s="98"/>
      <c r="IM135" s="98"/>
      <c r="IN135" s="98"/>
      <c r="IO135" s="98"/>
      <c r="IP135" s="98"/>
      <c r="IQ135" s="98"/>
      <c r="IR135" s="98"/>
      <c r="IS135" s="98"/>
      <c r="IT135" s="98"/>
      <c r="IU135" s="98"/>
      <c r="IV135" s="98"/>
      <c r="IW135" s="98"/>
      <c r="IX135" s="98"/>
      <c r="IY135" s="98"/>
      <c r="IZ135" s="98"/>
      <c r="JA135" s="98"/>
      <c r="JB135" s="98"/>
      <c r="JC135" s="98"/>
      <c r="JD135" s="98"/>
      <c r="JE135" s="98"/>
      <c r="JF135" s="98"/>
      <c r="JG135" s="98"/>
      <c r="JH135" s="98"/>
    </row>
    <row r="136" spans="11:268" s="88" customFormat="1" ht="14.4" hidden="1" x14ac:dyDescent="0.3">
      <c r="K136" s="90"/>
      <c r="L136" s="89"/>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c r="AJ136" s="98"/>
      <c r="AK136" s="98"/>
      <c r="AL136" s="98"/>
      <c r="AM136" s="98"/>
      <c r="AN136" s="98"/>
      <c r="AO136" s="98"/>
      <c r="AP136" s="98"/>
      <c r="AQ136" s="98"/>
      <c r="AR136" s="98"/>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c r="BQ136" s="98"/>
      <c r="BR136" s="98"/>
      <c r="BS136" s="98"/>
      <c r="BT136" s="98"/>
      <c r="BU136" s="98"/>
      <c r="BV136" s="98"/>
      <c r="BW136" s="98"/>
      <c r="BX136" s="98"/>
      <c r="BY136" s="98"/>
      <c r="BZ136" s="98"/>
      <c r="CA136" s="98"/>
      <c r="CB136" s="98"/>
      <c r="CC136" s="98"/>
      <c r="CD136" s="98"/>
      <c r="CE136" s="98"/>
      <c r="CF136" s="98"/>
      <c r="CG136" s="98"/>
      <c r="CH136" s="98"/>
      <c r="CI136" s="98"/>
      <c r="CJ136" s="98"/>
      <c r="CK136" s="98"/>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8"/>
      <c r="DM136" s="98"/>
      <c r="DN136" s="98"/>
      <c r="DO136" s="98"/>
      <c r="DP136" s="98"/>
      <c r="DQ136" s="98"/>
      <c r="DR136" s="98"/>
      <c r="DS136" s="98"/>
      <c r="DT136" s="98"/>
      <c r="DU136" s="98"/>
      <c r="DV136" s="98"/>
      <c r="DW136" s="98"/>
      <c r="DX136" s="98"/>
      <c r="DY136" s="98"/>
      <c r="DZ136" s="98"/>
      <c r="EA136" s="98"/>
      <c r="EB136" s="98"/>
      <c r="EC136" s="98"/>
      <c r="ED136" s="98"/>
      <c r="EE136" s="98"/>
      <c r="EF136" s="98"/>
      <c r="EG136" s="98"/>
      <c r="EH136" s="98"/>
      <c r="EI136" s="98"/>
      <c r="EJ136" s="98"/>
      <c r="EK136" s="98"/>
      <c r="EL136" s="98"/>
      <c r="EM136" s="98"/>
      <c r="EN136" s="98"/>
      <c r="EO136" s="98"/>
      <c r="EP136" s="98"/>
      <c r="EQ136" s="98"/>
      <c r="ER136" s="98"/>
      <c r="ES136" s="98"/>
      <c r="ET136" s="98"/>
      <c r="EU136" s="98"/>
      <c r="EV136" s="98"/>
      <c r="EW136" s="98"/>
      <c r="EX136" s="98"/>
      <c r="EY136" s="98"/>
      <c r="EZ136" s="98"/>
      <c r="FA136" s="98"/>
      <c r="FB136" s="98"/>
      <c r="FC136" s="98"/>
      <c r="FD136" s="98"/>
      <c r="FE136" s="98"/>
      <c r="FF136" s="98"/>
      <c r="FG136" s="98"/>
      <c r="FH136" s="98"/>
      <c r="FI136" s="98"/>
      <c r="FJ136" s="98"/>
      <c r="FK136" s="98"/>
      <c r="FL136" s="98"/>
      <c r="FM136" s="98"/>
      <c r="FN136" s="98"/>
      <c r="FO136" s="98"/>
      <c r="FP136" s="98"/>
      <c r="FQ136" s="98"/>
      <c r="FR136" s="98"/>
      <c r="FS136" s="98"/>
      <c r="FT136" s="98"/>
      <c r="FU136" s="98"/>
      <c r="FV136" s="98"/>
      <c r="FW136" s="98"/>
      <c r="FX136" s="98"/>
      <c r="FY136" s="98"/>
      <c r="FZ136" s="98"/>
      <c r="GA136" s="98"/>
      <c r="GB136" s="98"/>
      <c r="GC136" s="98"/>
      <c r="GD136" s="98"/>
      <c r="GE136" s="98"/>
      <c r="GF136" s="98"/>
      <c r="GG136" s="98"/>
      <c r="GH136" s="98"/>
      <c r="GI136" s="98"/>
      <c r="GJ136" s="98"/>
      <c r="GK136" s="98"/>
      <c r="GL136" s="98"/>
      <c r="GM136" s="98"/>
      <c r="GN136" s="98"/>
      <c r="GO136" s="98"/>
      <c r="GP136" s="98"/>
      <c r="GQ136" s="98"/>
      <c r="GR136" s="98"/>
      <c r="GS136" s="98"/>
      <c r="GT136" s="98"/>
      <c r="GU136" s="98"/>
      <c r="GV136" s="98"/>
      <c r="GW136" s="98"/>
      <c r="GX136" s="98"/>
      <c r="GY136" s="98"/>
      <c r="GZ136" s="98"/>
      <c r="HA136" s="98"/>
      <c r="HB136" s="98"/>
      <c r="HC136" s="98"/>
      <c r="HD136" s="98"/>
      <c r="HE136" s="98"/>
      <c r="HF136" s="98"/>
      <c r="HG136" s="98"/>
      <c r="HH136" s="98"/>
      <c r="HI136" s="98"/>
      <c r="HJ136" s="98"/>
      <c r="HK136" s="98"/>
      <c r="HL136" s="98"/>
      <c r="HM136" s="98"/>
      <c r="HN136" s="98"/>
      <c r="HO136" s="98"/>
      <c r="HP136" s="98"/>
      <c r="HQ136" s="98"/>
      <c r="HR136" s="98"/>
      <c r="HS136" s="98"/>
      <c r="HT136" s="98"/>
      <c r="HU136" s="98"/>
      <c r="HV136" s="98"/>
      <c r="HW136" s="98"/>
      <c r="HX136" s="98"/>
      <c r="HY136" s="98"/>
      <c r="HZ136" s="98"/>
      <c r="IA136" s="98"/>
      <c r="IB136" s="98"/>
      <c r="IC136" s="98"/>
      <c r="ID136" s="98"/>
      <c r="IE136" s="98"/>
      <c r="IF136" s="98"/>
      <c r="IG136" s="98"/>
      <c r="IH136" s="98"/>
      <c r="II136" s="98"/>
      <c r="IJ136" s="98"/>
      <c r="IK136" s="98"/>
      <c r="IL136" s="98"/>
      <c r="IM136" s="98"/>
      <c r="IN136" s="98"/>
      <c r="IO136" s="98"/>
      <c r="IP136" s="98"/>
      <c r="IQ136" s="98"/>
      <c r="IR136" s="98"/>
      <c r="IS136" s="98"/>
      <c r="IT136" s="98"/>
      <c r="IU136" s="98"/>
      <c r="IV136" s="98"/>
      <c r="IW136" s="98"/>
      <c r="IX136" s="98"/>
      <c r="IY136" s="98"/>
      <c r="IZ136" s="98"/>
      <c r="JA136" s="98"/>
      <c r="JB136" s="98"/>
      <c r="JC136" s="98"/>
      <c r="JD136" s="98"/>
      <c r="JE136" s="98"/>
      <c r="JF136" s="98"/>
      <c r="JG136" s="98"/>
      <c r="JH136" s="98"/>
    </row>
    <row r="137" spans="11:268" s="88" customFormat="1" ht="14.4" hidden="1" x14ac:dyDescent="0.3">
      <c r="K137" s="90"/>
      <c r="L137" s="89"/>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c r="AJ137" s="98"/>
      <c r="AK137" s="98"/>
      <c r="AL137" s="98"/>
      <c r="AM137" s="98"/>
      <c r="AN137" s="98"/>
      <c r="AO137" s="98"/>
      <c r="AP137" s="98"/>
      <c r="AQ137" s="98"/>
      <c r="AR137" s="98"/>
      <c r="AS137" s="98"/>
      <c r="AT137" s="98"/>
      <c r="AU137" s="98"/>
      <c r="AV137" s="98"/>
      <c r="AW137" s="98"/>
      <c r="AX137" s="98"/>
      <c r="AY137" s="98"/>
      <c r="AZ137" s="98"/>
      <c r="BA137" s="98"/>
      <c r="BB137" s="98"/>
      <c r="BC137" s="98"/>
      <c r="BD137" s="98"/>
      <c r="BE137" s="98"/>
      <c r="BF137" s="98"/>
      <c r="BG137" s="98"/>
      <c r="BH137" s="98"/>
      <c r="BI137" s="98"/>
      <c r="BJ137" s="98"/>
      <c r="BK137" s="98"/>
      <c r="BL137" s="98"/>
      <c r="BM137" s="98"/>
      <c r="BN137" s="98"/>
      <c r="BO137" s="98"/>
      <c r="BP137" s="98"/>
      <c r="BQ137" s="98"/>
      <c r="BR137" s="98"/>
      <c r="BS137" s="98"/>
      <c r="BT137" s="98"/>
      <c r="BU137" s="98"/>
      <c r="BV137" s="98"/>
      <c r="BW137" s="98"/>
      <c r="BX137" s="98"/>
      <c r="BY137" s="98"/>
      <c r="BZ137" s="98"/>
      <c r="CA137" s="98"/>
      <c r="CB137" s="98"/>
      <c r="CC137" s="98"/>
      <c r="CD137" s="98"/>
      <c r="CE137" s="98"/>
      <c r="CF137" s="98"/>
      <c r="CG137" s="98"/>
      <c r="CH137" s="98"/>
      <c r="CI137" s="98"/>
      <c r="CJ137" s="98"/>
      <c r="CK137" s="98"/>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8"/>
      <c r="DM137" s="98"/>
      <c r="DN137" s="98"/>
      <c r="DO137" s="98"/>
      <c r="DP137" s="98"/>
      <c r="DQ137" s="98"/>
      <c r="DR137" s="98"/>
      <c r="DS137" s="98"/>
      <c r="DT137" s="98"/>
      <c r="DU137" s="98"/>
      <c r="DV137" s="98"/>
      <c r="DW137" s="98"/>
      <c r="DX137" s="98"/>
      <c r="DY137" s="98"/>
      <c r="DZ137" s="98"/>
      <c r="EA137" s="98"/>
      <c r="EB137" s="98"/>
      <c r="EC137" s="98"/>
      <c r="ED137" s="98"/>
      <c r="EE137" s="98"/>
      <c r="EF137" s="98"/>
      <c r="EG137" s="98"/>
      <c r="EH137" s="98"/>
      <c r="EI137" s="98"/>
      <c r="EJ137" s="98"/>
      <c r="EK137" s="98"/>
      <c r="EL137" s="98"/>
      <c r="EM137" s="98"/>
      <c r="EN137" s="98"/>
      <c r="EO137" s="98"/>
      <c r="EP137" s="98"/>
      <c r="EQ137" s="98"/>
      <c r="ER137" s="98"/>
      <c r="ES137" s="98"/>
      <c r="ET137" s="98"/>
      <c r="EU137" s="98"/>
      <c r="EV137" s="98"/>
      <c r="EW137" s="98"/>
      <c r="EX137" s="98"/>
      <c r="EY137" s="98"/>
      <c r="EZ137" s="98"/>
      <c r="FA137" s="98"/>
      <c r="FB137" s="98"/>
      <c r="FC137" s="98"/>
      <c r="FD137" s="98"/>
      <c r="FE137" s="98"/>
      <c r="FF137" s="98"/>
      <c r="FG137" s="98"/>
      <c r="FH137" s="98"/>
      <c r="FI137" s="98"/>
      <c r="FJ137" s="98"/>
      <c r="FK137" s="98"/>
      <c r="FL137" s="98"/>
      <c r="FM137" s="98"/>
      <c r="FN137" s="98"/>
      <c r="FO137" s="98"/>
      <c r="FP137" s="98"/>
      <c r="FQ137" s="98"/>
      <c r="FR137" s="98"/>
      <c r="FS137" s="98"/>
      <c r="FT137" s="98"/>
      <c r="FU137" s="98"/>
      <c r="FV137" s="98"/>
      <c r="FW137" s="98"/>
      <c r="FX137" s="98"/>
      <c r="FY137" s="98"/>
      <c r="FZ137" s="98"/>
      <c r="GA137" s="98"/>
      <c r="GB137" s="98"/>
      <c r="GC137" s="98"/>
      <c r="GD137" s="98"/>
      <c r="GE137" s="98"/>
      <c r="GF137" s="98"/>
      <c r="GG137" s="98"/>
      <c r="GH137" s="98"/>
      <c r="GI137" s="98"/>
      <c r="GJ137" s="98"/>
      <c r="GK137" s="98"/>
      <c r="GL137" s="98"/>
      <c r="GM137" s="98"/>
      <c r="GN137" s="98"/>
      <c r="GO137" s="98"/>
      <c r="GP137" s="98"/>
      <c r="GQ137" s="98"/>
      <c r="GR137" s="98"/>
      <c r="GS137" s="98"/>
      <c r="GT137" s="98"/>
      <c r="GU137" s="98"/>
      <c r="GV137" s="98"/>
      <c r="GW137" s="98"/>
      <c r="GX137" s="98"/>
      <c r="GY137" s="98"/>
      <c r="GZ137" s="98"/>
      <c r="HA137" s="98"/>
      <c r="HB137" s="98"/>
      <c r="HC137" s="98"/>
      <c r="HD137" s="98"/>
      <c r="HE137" s="98"/>
      <c r="HF137" s="98"/>
      <c r="HG137" s="98"/>
      <c r="HH137" s="98"/>
      <c r="HI137" s="98"/>
      <c r="HJ137" s="98"/>
      <c r="HK137" s="98"/>
      <c r="HL137" s="98"/>
      <c r="HM137" s="98"/>
      <c r="HN137" s="98"/>
      <c r="HO137" s="98"/>
      <c r="HP137" s="98"/>
      <c r="HQ137" s="98"/>
      <c r="HR137" s="98"/>
      <c r="HS137" s="98"/>
      <c r="HT137" s="98"/>
      <c r="HU137" s="98"/>
      <c r="HV137" s="98"/>
      <c r="HW137" s="98"/>
      <c r="HX137" s="98"/>
      <c r="HY137" s="98"/>
      <c r="HZ137" s="98"/>
      <c r="IA137" s="98"/>
      <c r="IB137" s="98"/>
      <c r="IC137" s="98"/>
      <c r="ID137" s="98"/>
      <c r="IE137" s="98"/>
      <c r="IF137" s="98"/>
      <c r="IG137" s="98"/>
      <c r="IH137" s="98"/>
      <c r="II137" s="98"/>
      <c r="IJ137" s="98"/>
      <c r="IK137" s="98"/>
      <c r="IL137" s="98"/>
      <c r="IM137" s="98"/>
      <c r="IN137" s="98"/>
      <c r="IO137" s="98"/>
      <c r="IP137" s="98"/>
      <c r="IQ137" s="98"/>
      <c r="IR137" s="98"/>
      <c r="IS137" s="98"/>
      <c r="IT137" s="98"/>
      <c r="IU137" s="98"/>
      <c r="IV137" s="98"/>
      <c r="IW137" s="98"/>
      <c r="IX137" s="98"/>
      <c r="IY137" s="98"/>
      <c r="IZ137" s="98"/>
      <c r="JA137" s="98"/>
      <c r="JB137" s="98"/>
      <c r="JC137" s="98"/>
      <c r="JD137" s="98"/>
      <c r="JE137" s="98"/>
      <c r="JF137" s="98"/>
      <c r="JG137" s="98"/>
      <c r="JH137" s="98"/>
    </row>
    <row r="138" spans="11:268" s="88" customFormat="1" ht="14.4" hidden="1" x14ac:dyDescent="0.3">
      <c r="K138" s="90"/>
      <c r="L138" s="89"/>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c r="AJ138" s="98"/>
      <c r="AK138" s="98"/>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98"/>
      <c r="DJ138" s="98"/>
      <c r="DK138" s="98"/>
      <c r="DL138" s="98"/>
      <c r="DM138" s="98"/>
      <c r="DN138" s="98"/>
      <c r="DO138" s="98"/>
      <c r="DP138" s="98"/>
      <c r="DQ138" s="98"/>
      <c r="DR138" s="98"/>
      <c r="DS138" s="98"/>
      <c r="DT138" s="98"/>
      <c r="DU138" s="98"/>
      <c r="DV138" s="98"/>
      <c r="DW138" s="98"/>
      <c r="DX138" s="98"/>
      <c r="DY138" s="98"/>
      <c r="DZ138" s="98"/>
      <c r="EA138" s="98"/>
      <c r="EB138" s="98"/>
      <c r="EC138" s="98"/>
      <c r="ED138" s="98"/>
      <c r="EE138" s="98"/>
      <c r="EF138" s="98"/>
      <c r="EG138" s="98"/>
      <c r="EH138" s="98"/>
      <c r="EI138" s="98"/>
      <c r="EJ138" s="98"/>
      <c r="EK138" s="98"/>
      <c r="EL138" s="98"/>
      <c r="EM138" s="98"/>
      <c r="EN138" s="98"/>
      <c r="EO138" s="98"/>
      <c r="EP138" s="98"/>
      <c r="EQ138" s="98"/>
      <c r="ER138" s="98"/>
      <c r="ES138" s="98"/>
      <c r="ET138" s="98"/>
      <c r="EU138" s="98"/>
      <c r="EV138" s="98"/>
      <c r="EW138" s="98"/>
      <c r="EX138" s="98"/>
      <c r="EY138" s="98"/>
      <c r="EZ138" s="98"/>
      <c r="FA138" s="98"/>
      <c r="FB138" s="98"/>
      <c r="FC138" s="98"/>
      <c r="FD138" s="98"/>
      <c r="FE138" s="98"/>
      <c r="FF138" s="98"/>
      <c r="FG138" s="98"/>
      <c r="FH138" s="98"/>
      <c r="FI138" s="98"/>
      <c r="FJ138" s="98"/>
      <c r="FK138" s="98"/>
      <c r="FL138" s="98"/>
      <c r="FM138" s="98"/>
      <c r="FN138" s="98"/>
      <c r="FO138" s="98"/>
      <c r="FP138" s="98"/>
      <c r="FQ138" s="98"/>
      <c r="FR138" s="98"/>
      <c r="FS138" s="98"/>
      <c r="FT138" s="98"/>
      <c r="FU138" s="98"/>
      <c r="FV138" s="98"/>
      <c r="FW138" s="98"/>
      <c r="FX138" s="98"/>
      <c r="FY138" s="98"/>
      <c r="FZ138" s="98"/>
      <c r="GA138" s="98"/>
      <c r="GB138" s="98"/>
      <c r="GC138" s="98"/>
      <c r="GD138" s="98"/>
      <c r="GE138" s="98"/>
      <c r="GF138" s="98"/>
      <c r="GG138" s="98"/>
      <c r="GH138" s="98"/>
      <c r="GI138" s="98"/>
      <c r="GJ138" s="98"/>
      <c r="GK138" s="98"/>
      <c r="GL138" s="98"/>
      <c r="GM138" s="98"/>
      <c r="GN138" s="98"/>
      <c r="GO138" s="98"/>
      <c r="GP138" s="98"/>
      <c r="GQ138" s="98"/>
      <c r="GR138" s="98"/>
      <c r="GS138" s="98"/>
      <c r="GT138" s="98"/>
      <c r="GU138" s="98"/>
      <c r="GV138" s="98"/>
      <c r="GW138" s="98"/>
      <c r="GX138" s="98"/>
      <c r="GY138" s="98"/>
      <c r="GZ138" s="98"/>
      <c r="HA138" s="98"/>
      <c r="HB138" s="98"/>
      <c r="HC138" s="98"/>
      <c r="HD138" s="98"/>
      <c r="HE138" s="98"/>
      <c r="HF138" s="98"/>
      <c r="HG138" s="98"/>
      <c r="HH138" s="98"/>
      <c r="HI138" s="98"/>
      <c r="HJ138" s="98"/>
      <c r="HK138" s="98"/>
      <c r="HL138" s="98"/>
      <c r="HM138" s="98"/>
      <c r="HN138" s="98"/>
      <c r="HO138" s="98"/>
      <c r="HP138" s="98"/>
      <c r="HQ138" s="98"/>
      <c r="HR138" s="98"/>
      <c r="HS138" s="98"/>
      <c r="HT138" s="98"/>
      <c r="HU138" s="98"/>
      <c r="HV138" s="98"/>
      <c r="HW138" s="98"/>
      <c r="HX138" s="98"/>
      <c r="HY138" s="98"/>
      <c r="HZ138" s="98"/>
      <c r="IA138" s="98"/>
      <c r="IB138" s="98"/>
      <c r="IC138" s="98"/>
      <c r="ID138" s="98"/>
      <c r="IE138" s="98"/>
      <c r="IF138" s="98"/>
      <c r="IG138" s="98"/>
      <c r="IH138" s="98"/>
      <c r="II138" s="98"/>
      <c r="IJ138" s="98"/>
      <c r="IK138" s="98"/>
      <c r="IL138" s="98"/>
      <c r="IM138" s="98"/>
      <c r="IN138" s="98"/>
      <c r="IO138" s="98"/>
      <c r="IP138" s="98"/>
      <c r="IQ138" s="98"/>
      <c r="IR138" s="98"/>
      <c r="IS138" s="98"/>
      <c r="IT138" s="98"/>
      <c r="IU138" s="98"/>
      <c r="IV138" s="98"/>
      <c r="IW138" s="98"/>
      <c r="IX138" s="98"/>
      <c r="IY138" s="98"/>
      <c r="IZ138" s="98"/>
      <c r="JA138" s="98"/>
      <c r="JB138" s="98"/>
      <c r="JC138" s="98"/>
      <c r="JD138" s="98"/>
      <c r="JE138" s="98"/>
      <c r="JF138" s="98"/>
      <c r="JG138" s="98"/>
      <c r="JH138" s="98"/>
    </row>
    <row r="139" spans="11:268" s="88" customFormat="1" ht="14.4" hidden="1" x14ac:dyDescent="0.3">
      <c r="K139" s="90"/>
      <c r="L139" s="89"/>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c r="AJ139" s="98"/>
      <c r="AK139" s="98"/>
      <c r="AL139" s="98"/>
      <c r="AM139" s="98"/>
      <c r="AN139" s="98"/>
      <c r="AO139" s="98"/>
      <c r="AP139" s="98"/>
      <c r="AQ139" s="98"/>
      <c r="AR139" s="98"/>
      <c r="AS139" s="98"/>
      <c r="AT139" s="98"/>
      <c r="AU139" s="98"/>
      <c r="AV139" s="98"/>
      <c r="AW139" s="98"/>
      <c r="AX139" s="98"/>
      <c r="AY139" s="98"/>
      <c r="AZ139" s="98"/>
      <c r="BA139" s="98"/>
      <c r="BB139" s="98"/>
      <c r="BC139" s="98"/>
      <c r="BD139" s="98"/>
      <c r="BE139" s="98"/>
      <c r="BF139" s="98"/>
      <c r="BG139" s="98"/>
      <c r="BH139" s="98"/>
      <c r="BI139" s="98"/>
      <c r="BJ139" s="98"/>
      <c r="BK139" s="98"/>
      <c r="BL139" s="98"/>
      <c r="BM139" s="98"/>
      <c r="BN139" s="98"/>
      <c r="BO139" s="98"/>
      <c r="BP139" s="98"/>
      <c r="BQ139" s="98"/>
      <c r="BR139" s="98"/>
      <c r="BS139" s="98"/>
      <c r="BT139" s="98"/>
      <c r="BU139" s="98"/>
      <c r="BV139" s="98"/>
      <c r="BW139" s="98"/>
      <c r="BX139" s="98"/>
      <c r="BY139" s="98"/>
      <c r="BZ139" s="98"/>
      <c r="CA139" s="98"/>
      <c r="CB139" s="98"/>
      <c r="CC139" s="98"/>
      <c r="CD139" s="98"/>
      <c r="CE139" s="98"/>
      <c r="CF139" s="98"/>
      <c r="CG139" s="98"/>
      <c r="CH139" s="98"/>
      <c r="CI139" s="98"/>
      <c r="CJ139" s="98"/>
      <c r="CK139" s="98"/>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8"/>
      <c r="DM139" s="98"/>
      <c r="DN139" s="98"/>
      <c r="DO139" s="98"/>
      <c r="DP139" s="98"/>
      <c r="DQ139" s="98"/>
      <c r="DR139" s="98"/>
      <c r="DS139" s="98"/>
      <c r="DT139" s="98"/>
      <c r="DU139" s="98"/>
      <c r="DV139" s="98"/>
      <c r="DW139" s="98"/>
      <c r="DX139" s="98"/>
      <c r="DY139" s="98"/>
      <c r="DZ139" s="98"/>
      <c r="EA139" s="98"/>
      <c r="EB139" s="98"/>
      <c r="EC139" s="98"/>
      <c r="ED139" s="98"/>
      <c r="EE139" s="98"/>
      <c r="EF139" s="98"/>
      <c r="EG139" s="98"/>
      <c r="EH139" s="98"/>
      <c r="EI139" s="98"/>
      <c r="EJ139" s="98"/>
      <c r="EK139" s="98"/>
      <c r="EL139" s="98"/>
      <c r="EM139" s="98"/>
      <c r="EN139" s="98"/>
      <c r="EO139" s="98"/>
      <c r="EP139" s="98"/>
      <c r="EQ139" s="98"/>
      <c r="ER139" s="98"/>
      <c r="ES139" s="98"/>
      <c r="ET139" s="98"/>
      <c r="EU139" s="98"/>
      <c r="EV139" s="98"/>
      <c r="EW139" s="98"/>
      <c r="EX139" s="98"/>
      <c r="EY139" s="98"/>
      <c r="EZ139" s="98"/>
      <c r="FA139" s="98"/>
      <c r="FB139" s="98"/>
      <c r="FC139" s="98"/>
      <c r="FD139" s="98"/>
      <c r="FE139" s="98"/>
      <c r="FF139" s="98"/>
      <c r="FG139" s="98"/>
      <c r="FH139" s="98"/>
      <c r="FI139" s="98"/>
      <c r="FJ139" s="98"/>
      <c r="FK139" s="98"/>
      <c r="FL139" s="98"/>
      <c r="FM139" s="98"/>
      <c r="FN139" s="98"/>
      <c r="FO139" s="98"/>
      <c r="FP139" s="98"/>
      <c r="FQ139" s="98"/>
      <c r="FR139" s="98"/>
      <c r="FS139" s="98"/>
      <c r="FT139" s="98"/>
      <c r="FU139" s="98"/>
      <c r="FV139" s="98"/>
      <c r="FW139" s="98"/>
      <c r="FX139" s="98"/>
      <c r="FY139" s="98"/>
      <c r="FZ139" s="98"/>
      <c r="GA139" s="98"/>
      <c r="GB139" s="98"/>
      <c r="GC139" s="98"/>
      <c r="GD139" s="98"/>
      <c r="GE139" s="98"/>
      <c r="GF139" s="98"/>
      <c r="GG139" s="98"/>
      <c r="GH139" s="98"/>
      <c r="GI139" s="98"/>
      <c r="GJ139" s="98"/>
      <c r="GK139" s="98"/>
      <c r="GL139" s="98"/>
      <c r="GM139" s="98"/>
      <c r="GN139" s="98"/>
      <c r="GO139" s="98"/>
      <c r="GP139" s="98"/>
      <c r="GQ139" s="98"/>
      <c r="GR139" s="98"/>
      <c r="GS139" s="98"/>
      <c r="GT139" s="98"/>
      <c r="GU139" s="98"/>
      <c r="GV139" s="98"/>
      <c r="GW139" s="98"/>
      <c r="GX139" s="98"/>
      <c r="GY139" s="98"/>
      <c r="GZ139" s="98"/>
      <c r="HA139" s="98"/>
      <c r="HB139" s="98"/>
      <c r="HC139" s="98"/>
      <c r="HD139" s="98"/>
      <c r="HE139" s="98"/>
      <c r="HF139" s="98"/>
      <c r="HG139" s="98"/>
      <c r="HH139" s="98"/>
      <c r="HI139" s="98"/>
      <c r="HJ139" s="98"/>
      <c r="HK139" s="98"/>
      <c r="HL139" s="98"/>
      <c r="HM139" s="98"/>
      <c r="HN139" s="98"/>
      <c r="HO139" s="98"/>
      <c r="HP139" s="98"/>
      <c r="HQ139" s="98"/>
      <c r="HR139" s="98"/>
      <c r="HS139" s="98"/>
      <c r="HT139" s="98"/>
      <c r="HU139" s="98"/>
      <c r="HV139" s="98"/>
      <c r="HW139" s="98"/>
      <c r="HX139" s="98"/>
      <c r="HY139" s="98"/>
      <c r="HZ139" s="98"/>
      <c r="IA139" s="98"/>
      <c r="IB139" s="98"/>
      <c r="IC139" s="98"/>
      <c r="ID139" s="98"/>
      <c r="IE139" s="98"/>
      <c r="IF139" s="98"/>
      <c r="IG139" s="98"/>
      <c r="IH139" s="98"/>
      <c r="II139" s="98"/>
      <c r="IJ139" s="98"/>
      <c r="IK139" s="98"/>
      <c r="IL139" s="98"/>
      <c r="IM139" s="98"/>
      <c r="IN139" s="98"/>
      <c r="IO139" s="98"/>
      <c r="IP139" s="98"/>
      <c r="IQ139" s="98"/>
      <c r="IR139" s="98"/>
      <c r="IS139" s="98"/>
      <c r="IT139" s="98"/>
      <c r="IU139" s="98"/>
      <c r="IV139" s="98"/>
      <c r="IW139" s="98"/>
      <c r="IX139" s="98"/>
      <c r="IY139" s="98"/>
      <c r="IZ139" s="98"/>
      <c r="JA139" s="98"/>
      <c r="JB139" s="98"/>
      <c r="JC139" s="98"/>
      <c r="JD139" s="98"/>
      <c r="JE139" s="98"/>
      <c r="JF139" s="98"/>
      <c r="JG139" s="98"/>
      <c r="JH139" s="98"/>
    </row>
    <row r="140" spans="11:268" s="88" customFormat="1" ht="14.4" hidden="1" x14ac:dyDescent="0.3">
      <c r="K140" s="90"/>
      <c r="L140" s="89"/>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c r="AJ140" s="98"/>
      <c r="AK140" s="98"/>
      <c r="AL140" s="98"/>
      <c r="AM140" s="98"/>
      <c r="AN140" s="98"/>
      <c r="AO140" s="98"/>
      <c r="AP140" s="98"/>
      <c r="AQ140" s="98"/>
      <c r="AR140" s="98"/>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c r="BQ140" s="98"/>
      <c r="BR140" s="98"/>
      <c r="BS140" s="98"/>
      <c r="BT140" s="98"/>
      <c r="BU140" s="98"/>
      <c r="BV140" s="98"/>
      <c r="BW140" s="98"/>
      <c r="BX140" s="98"/>
      <c r="BY140" s="98"/>
      <c r="BZ140" s="98"/>
      <c r="CA140" s="98"/>
      <c r="CB140" s="98"/>
      <c r="CC140" s="98"/>
      <c r="CD140" s="98"/>
      <c r="CE140" s="98"/>
      <c r="CF140" s="98"/>
      <c r="CG140" s="98"/>
      <c r="CH140" s="98"/>
      <c r="CI140" s="98"/>
      <c r="CJ140" s="98"/>
      <c r="CK140" s="98"/>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8"/>
      <c r="DM140" s="98"/>
      <c r="DN140" s="98"/>
      <c r="DO140" s="98"/>
      <c r="DP140" s="98"/>
      <c r="DQ140" s="98"/>
      <c r="DR140" s="98"/>
      <c r="DS140" s="98"/>
      <c r="DT140" s="98"/>
      <c r="DU140" s="98"/>
      <c r="DV140" s="98"/>
      <c r="DW140" s="98"/>
      <c r="DX140" s="98"/>
      <c r="DY140" s="98"/>
      <c r="DZ140" s="98"/>
      <c r="EA140" s="98"/>
      <c r="EB140" s="98"/>
      <c r="EC140" s="98"/>
      <c r="ED140" s="98"/>
      <c r="EE140" s="98"/>
      <c r="EF140" s="98"/>
      <c r="EG140" s="98"/>
      <c r="EH140" s="98"/>
      <c r="EI140" s="98"/>
      <c r="EJ140" s="98"/>
      <c r="EK140" s="98"/>
      <c r="EL140" s="98"/>
      <c r="EM140" s="98"/>
      <c r="EN140" s="98"/>
      <c r="EO140" s="98"/>
      <c r="EP140" s="98"/>
      <c r="EQ140" s="98"/>
      <c r="ER140" s="98"/>
      <c r="ES140" s="98"/>
      <c r="ET140" s="98"/>
      <c r="EU140" s="98"/>
      <c r="EV140" s="98"/>
      <c r="EW140" s="98"/>
      <c r="EX140" s="98"/>
      <c r="EY140" s="98"/>
      <c r="EZ140" s="98"/>
      <c r="FA140" s="98"/>
      <c r="FB140" s="98"/>
      <c r="FC140" s="98"/>
      <c r="FD140" s="98"/>
      <c r="FE140" s="98"/>
      <c r="FF140" s="98"/>
      <c r="FG140" s="98"/>
      <c r="FH140" s="98"/>
      <c r="FI140" s="98"/>
      <c r="FJ140" s="98"/>
      <c r="FK140" s="98"/>
      <c r="FL140" s="98"/>
      <c r="FM140" s="98"/>
      <c r="FN140" s="98"/>
      <c r="FO140" s="98"/>
      <c r="FP140" s="98"/>
      <c r="FQ140" s="98"/>
      <c r="FR140" s="98"/>
      <c r="FS140" s="98"/>
      <c r="FT140" s="98"/>
      <c r="FU140" s="98"/>
      <c r="FV140" s="98"/>
      <c r="FW140" s="98"/>
      <c r="FX140" s="98"/>
      <c r="FY140" s="98"/>
      <c r="FZ140" s="98"/>
      <c r="GA140" s="98"/>
      <c r="GB140" s="98"/>
      <c r="GC140" s="98"/>
      <c r="GD140" s="98"/>
      <c r="GE140" s="98"/>
      <c r="GF140" s="98"/>
      <c r="GG140" s="98"/>
      <c r="GH140" s="98"/>
      <c r="GI140" s="98"/>
      <c r="GJ140" s="98"/>
      <c r="GK140" s="98"/>
      <c r="GL140" s="98"/>
      <c r="GM140" s="98"/>
      <c r="GN140" s="98"/>
      <c r="GO140" s="98"/>
      <c r="GP140" s="98"/>
      <c r="GQ140" s="98"/>
      <c r="GR140" s="98"/>
      <c r="GS140" s="98"/>
      <c r="GT140" s="98"/>
      <c r="GU140" s="98"/>
      <c r="GV140" s="98"/>
      <c r="GW140" s="98"/>
      <c r="GX140" s="98"/>
      <c r="GY140" s="98"/>
      <c r="GZ140" s="98"/>
      <c r="HA140" s="98"/>
      <c r="HB140" s="98"/>
      <c r="HC140" s="98"/>
      <c r="HD140" s="98"/>
      <c r="HE140" s="98"/>
      <c r="HF140" s="98"/>
      <c r="HG140" s="98"/>
      <c r="HH140" s="98"/>
      <c r="HI140" s="98"/>
      <c r="HJ140" s="98"/>
      <c r="HK140" s="98"/>
      <c r="HL140" s="98"/>
      <c r="HM140" s="98"/>
      <c r="HN140" s="98"/>
      <c r="HO140" s="98"/>
      <c r="HP140" s="98"/>
      <c r="HQ140" s="98"/>
      <c r="HR140" s="98"/>
      <c r="HS140" s="98"/>
      <c r="HT140" s="98"/>
      <c r="HU140" s="98"/>
      <c r="HV140" s="98"/>
      <c r="HW140" s="98"/>
      <c r="HX140" s="98"/>
      <c r="HY140" s="98"/>
      <c r="HZ140" s="98"/>
      <c r="IA140" s="98"/>
      <c r="IB140" s="98"/>
      <c r="IC140" s="98"/>
      <c r="ID140" s="98"/>
      <c r="IE140" s="98"/>
      <c r="IF140" s="98"/>
      <c r="IG140" s="98"/>
      <c r="IH140" s="98"/>
      <c r="II140" s="98"/>
      <c r="IJ140" s="98"/>
      <c r="IK140" s="98"/>
      <c r="IL140" s="98"/>
      <c r="IM140" s="98"/>
      <c r="IN140" s="98"/>
      <c r="IO140" s="98"/>
      <c r="IP140" s="98"/>
      <c r="IQ140" s="98"/>
      <c r="IR140" s="98"/>
      <c r="IS140" s="98"/>
      <c r="IT140" s="98"/>
      <c r="IU140" s="98"/>
      <c r="IV140" s="98"/>
      <c r="IW140" s="98"/>
      <c r="IX140" s="98"/>
      <c r="IY140" s="98"/>
      <c r="IZ140" s="98"/>
      <c r="JA140" s="98"/>
      <c r="JB140" s="98"/>
      <c r="JC140" s="98"/>
      <c r="JD140" s="98"/>
      <c r="JE140" s="98"/>
      <c r="JF140" s="98"/>
      <c r="JG140" s="98"/>
      <c r="JH140" s="98"/>
    </row>
    <row r="141" spans="11:268" s="88" customFormat="1" ht="14.4" hidden="1" x14ac:dyDescent="0.3">
      <c r="K141" s="90"/>
      <c r="L141" s="89"/>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c r="AJ141" s="98"/>
      <c r="AK141" s="98"/>
      <c r="AL141" s="98"/>
      <c r="AM141" s="98"/>
      <c r="AN141" s="98"/>
      <c r="AO141" s="98"/>
      <c r="AP141" s="98"/>
      <c r="AQ141" s="98"/>
      <c r="AR141" s="98"/>
      <c r="AS141" s="98"/>
      <c r="AT141" s="98"/>
      <c r="AU141" s="98"/>
      <c r="AV141" s="98"/>
      <c r="AW141" s="98"/>
      <c r="AX141" s="98"/>
      <c r="AY141" s="98"/>
      <c r="AZ141" s="98"/>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98"/>
      <c r="DJ141" s="98"/>
      <c r="DK141" s="98"/>
      <c r="DL141" s="98"/>
      <c r="DM141" s="98"/>
      <c r="DN141" s="98"/>
      <c r="DO141" s="98"/>
      <c r="DP141" s="98"/>
      <c r="DQ141" s="98"/>
      <c r="DR141" s="98"/>
      <c r="DS141" s="98"/>
      <c r="DT141" s="98"/>
      <c r="DU141" s="98"/>
      <c r="DV141" s="98"/>
      <c r="DW141" s="98"/>
      <c r="DX141" s="98"/>
      <c r="DY141" s="98"/>
      <c r="DZ141" s="98"/>
      <c r="EA141" s="98"/>
      <c r="EB141" s="98"/>
      <c r="EC141" s="98"/>
      <c r="ED141" s="98"/>
      <c r="EE141" s="98"/>
      <c r="EF141" s="98"/>
      <c r="EG141" s="98"/>
      <c r="EH141" s="98"/>
      <c r="EI141" s="98"/>
      <c r="EJ141" s="98"/>
      <c r="EK141" s="98"/>
      <c r="EL141" s="98"/>
      <c r="EM141" s="98"/>
      <c r="EN141" s="98"/>
      <c r="EO141" s="98"/>
      <c r="EP141" s="98"/>
      <c r="EQ141" s="98"/>
      <c r="ER141" s="98"/>
      <c r="ES141" s="98"/>
      <c r="ET141" s="98"/>
      <c r="EU141" s="98"/>
      <c r="EV141" s="98"/>
      <c r="EW141" s="98"/>
      <c r="EX141" s="98"/>
      <c r="EY141" s="98"/>
      <c r="EZ141" s="98"/>
      <c r="FA141" s="98"/>
      <c r="FB141" s="98"/>
      <c r="FC141" s="98"/>
      <c r="FD141" s="98"/>
      <c r="FE141" s="98"/>
      <c r="FF141" s="98"/>
      <c r="FG141" s="98"/>
      <c r="FH141" s="98"/>
      <c r="FI141" s="98"/>
      <c r="FJ141" s="98"/>
      <c r="FK141" s="98"/>
      <c r="FL141" s="98"/>
      <c r="FM141" s="98"/>
      <c r="FN141" s="98"/>
      <c r="FO141" s="98"/>
      <c r="FP141" s="98"/>
      <c r="FQ141" s="98"/>
      <c r="FR141" s="98"/>
      <c r="FS141" s="98"/>
      <c r="FT141" s="98"/>
      <c r="FU141" s="98"/>
      <c r="FV141" s="98"/>
      <c r="FW141" s="98"/>
      <c r="FX141" s="98"/>
      <c r="FY141" s="98"/>
      <c r="FZ141" s="98"/>
      <c r="GA141" s="98"/>
      <c r="GB141" s="98"/>
      <c r="GC141" s="98"/>
      <c r="GD141" s="98"/>
      <c r="GE141" s="98"/>
      <c r="GF141" s="98"/>
      <c r="GG141" s="98"/>
      <c r="GH141" s="98"/>
      <c r="GI141" s="98"/>
      <c r="GJ141" s="98"/>
      <c r="GK141" s="98"/>
      <c r="GL141" s="98"/>
      <c r="GM141" s="98"/>
      <c r="GN141" s="98"/>
      <c r="GO141" s="98"/>
      <c r="GP141" s="98"/>
      <c r="GQ141" s="98"/>
      <c r="GR141" s="98"/>
      <c r="GS141" s="98"/>
      <c r="GT141" s="98"/>
      <c r="GU141" s="98"/>
      <c r="GV141" s="98"/>
      <c r="GW141" s="98"/>
      <c r="GX141" s="98"/>
      <c r="GY141" s="98"/>
      <c r="GZ141" s="98"/>
      <c r="HA141" s="98"/>
      <c r="HB141" s="98"/>
      <c r="HC141" s="98"/>
      <c r="HD141" s="98"/>
      <c r="HE141" s="98"/>
      <c r="HF141" s="98"/>
      <c r="HG141" s="98"/>
      <c r="HH141" s="98"/>
      <c r="HI141" s="98"/>
      <c r="HJ141" s="98"/>
      <c r="HK141" s="98"/>
      <c r="HL141" s="98"/>
      <c r="HM141" s="98"/>
      <c r="HN141" s="98"/>
      <c r="HO141" s="98"/>
      <c r="HP141" s="98"/>
      <c r="HQ141" s="98"/>
      <c r="HR141" s="98"/>
      <c r="HS141" s="98"/>
      <c r="HT141" s="98"/>
      <c r="HU141" s="98"/>
      <c r="HV141" s="98"/>
      <c r="HW141" s="98"/>
      <c r="HX141" s="98"/>
      <c r="HY141" s="98"/>
      <c r="HZ141" s="98"/>
      <c r="IA141" s="98"/>
      <c r="IB141" s="98"/>
      <c r="IC141" s="98"/>
      <c r="ID141" s="98"/>
      <c r="IE141" s="98"/>
      <c r="IF141" s="98"/>
      <c r="IG141" s="98"/>
      <c r="IH141" s="98"/>
      <c r="II141" s="98"/>
      <c r="IJ141" s="98"/>
      <c r="IK141" s="98"/>
      <c r="IL141" s="98"/>
      <c r="IM141" s="98"/>
      <c r="IN141" s="98"/>
      <c r="IO141" s="98"/>
      <c r="IP141" s="98"/>
      <c r="IQ141" s="98"/>
      <c r="IR141" s="98"/>
      <c r="IS141" s="98"/>
      <c r="IT141" s="98"/>
      <c r="IU141" s="98"/>
      <c r="IV141" s="98"/>
      <c r="IW141" s="98"/>
      <c r="IX141" s="98"/>
      <c r="IY141" s="98"/>
      <c r="IZ141" s="98"/>
      <c r="JA141" s="98"/>
      <c r="JB141" s="98"/>
      <c r="JC141" s="98"/>
      <c r="JD141" s="98"/>
      <c r="JE141" s="98"/>
      <c r="JF141" s="98"/>
      <c r="JG141" s="98"/>
      <c r="JH141" s="98"/>
    </row>
    <row r="142" spans="11:268" s="88" customFormat="1" ht="14.4" hidden="1" x14ac:dyDescent="0.3">
      <c r="K142" s="90"/>
      <c r="L142" s="89"/>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c r="AJ142" s="98"/>
      <c r="AK142" s="98"/>
      <c r="AL142" s="98"/>
      <c r="AM142" s="98"/>
      <c r="AN142" s="98"/>
      <c r="AO142" s="98"/>
      <c r="AP142" s="98"/>
      <c r="AQ142" s="98"/>
      <c r="AR142" s="98"/>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c r="BQ142" s="98"/>
      <c r="BR142" s="98"/>
      <c r="BS142" s="98"/>
      <c r="BT142" s="98"/>
      <c r="BU142" s="98"/>
      <c r="BV142" s="98"/>
      <c r="BW142" s="98"/>
      <c r="BX142" s="98"/>
      <c r="BY142" s="98"/>
      <c r="BZ142" s="98"/>
      <c r="CA142" s="98"/>
      <c r="CB142" s="98"/>
      <c r="CC142" s="98"/>
      <c r="CD142" s="98"/>
      <c r="CE142" s="98"/>
      <c r="CF142" s="98"/>
      <c r="CG142" s="98"/>
      <c r="CH142" s="98"/>
      <c r="CI142" s="98"/>
      <c r="CJ142" s="98"/>
      <c r="CK142" s="98"/>
      <c r="CL142" s="98"/>
      <c r="CM142" s="98"/>
      <c r="CN142" s="98"/>
      <c r="CO142" s="98"/>
      <c r="CP142" s="98"/>
      <c r="CQ142" s="98"/>
      <c r="CR142" s="98"/>
      <c r="CS142" s="98"/>
      <c r="CT142" s="98"/>
      <c r="CU142" s="98"/>
      <c r="CV142" s="98"/>
      <c r="CW142" s="98"/>
      <c r="CX142" s="98"/>
      <c r="CY142" s="98"/>
      <c r="CZ142" s="98"/>
      <c r="DA142" s="98"/>
      <c r="DB142" s="98"/>
      <c r="DC142" s="98"/>
      <c r="DD142" s="98"/>
      <c r="DE142" s="98"/>
      <c r="DF142" s="98"/>
      <c r="DG142" s="98"/>
      <c r="DH142" s="98"/>
      <c r="DI142" s="98"/>
      <c r="DJ142" s="98"/>
      <c r="DK142" s="98"/>
      <c r="DL142" s="98"/>
      <c r="DM142" s="98"/>
      <c r="DN142" s="98"/>
      <c r="DO142" s="98"/>
      <c r="DP142" s="98"/>
      <c r="DQ142" s="98"/>
      <c r="DR142" s="98"/>
      <c r="DS142" s="98"/>
      <c r="DT142" s="98"/>
      <c r="DU142" s="98"/>
      <c r="DV142" s="98"/>
      <c r="DW142" s="98"/>
      <c r="DX142" s="98"/>
      <c r="DY142" s="98"/>
      <c r="DZ142" s="98"/>
      <c r="EA142" s="98"/>
      <c r="EB142" s="98"/>
      <c r="EC142" s="98"/>
      <c r="ED142" s="98"/>
      <c r="EE142" s="98"/>
      <c r="EF142" s="98"/>
      <c r="EG142" s="98"/>
      <c r="EH142" s="98"/>
      <c r="EI142" s="98"/>
      <c r="EJ142" s="98"/>
      <c r="EK142" s="98"/>
      <c r="EL142" s="98"/>
      <c r="EM142" s="98"/>
      <c r="EN142" s="98"/>
      <c r="EO142" s="98"/>
      <c r="EP142" s="98"/>
      <c r="EQ142" s="98"/>
      <c r="ER142" s="98"/>
      <c r="ES142" s="98"/>
      <c r="ET142" s="98"/>
      <c r="EU142" s="98"/>
      <c r="EV142" s="98"/>
      <c r="EW142" s="98"/>
      <c r="EX142" s="98"/>
      <c r="EY142" s="98"/>
      <c r="EZ142" s="98"/>
      <c r="FA142" s="98"/>
      <c r="FB142" s="98"/>
      <c r="FC142" s="98"/>
      <c r="FD142" s="98"/>
      <c r="FE142" s="98"/>
      <c r="FF142" s="98"/>
      <c r="FG142" s="98"/>
      <c r="FH142" s="98"/>
      <c r="FI142" s="98"/>
      <c r="FJ142" s="98"/>
      <c r="FK142" s="98"/>
      <c r="FL142" s="98"/>
      <c r="FM142" s="98"/>
      <c r="FN142" s="98"/>
      <c r="FO142" s="98"/>
      <c r="FP142" s="98"/>
      <c r="FQ142" s="98"/>
      <c r="FR142" s="98"/>
      <c r="FS142" s="98"/>
      <c r="FT142" s="98"/>
      <c r="FU142" s="98"/>
      <c r="FV142" s="98"/>
      <c r="FW142" s="98"/>
      <c r="FX142" s="98"/>
      <c r="FY142" s="98"/>
      <c r="FZ142" s="98"/>
      <c r="GA142" s="98"/>
      <c r="GB142" s="98"/>
      <c r="GC142" s="98"/>
      <c r="GD142" s="98"/>
      <c r="GE142" s="98"/>
      <c r="GF142" s="98"/>
      <c r="GG142" s="98"/>
      <c r="GH142" s="98"/>
      <c r="GI142" s="98"/>
      <c r="GJ142" s="98"/>
      <c r="GK142" s="98"/>
      <c r="GL142" s="98"/>
      <c r="GM142" s="98"/>
      <c r="GN142" s="98"/>
      <c r="GO142" s="98"/>
      <c r="GP142" s="98"/>
      <c r="GQ142" s="98"/>
      <c r="GR142" s="98"/>
      <c r="GS142" s="98"/>
      <c r="GT142" s="98"/>
      <c r="GU142" s="98"/>
      <c r="GV142" s="98"/>
      <c r="GW142" s="98"/>
      <c r="GX142" s="98"/>
      <c r="GY142" s="98"/>
      <c r="GZ142" s="98"/>
      <c r="HA142" s="98"/>
      <c r="HB142" s="98"/>
      <c r="HC142" s="98"/>
      <c r="HD142" s="98"/>
      <c r="HE142" s="98"/>
      <c r="HF142" s="98"/>
      <c r="HG142" s="98"/>
      <c r="HH142" s="98"/>
      <c r="HI142" s="98"/>
      <c r="HJ142" s="98"/>
      <c r="HK142" s="98"/>
      <c r="HL142" s="98"/>
      <c r="HM142" s="98"/>
      <c r="HN142" s="98"/>
      <c r="HO142" s="98"/>
      <c r="HP142" s="98"/>
      <c r="HQ142" s="98"/>
      <c r="HR142" s="98"/>
      <c r="HS142" s="98"/>
      <c r="HT142" s="98"/>
      <c r="HU142" s="98"/>
      <c r="HV142" s="98"/>
      <c r="HW142" s="98"/>
      <c r="HX142" s="98"/>
      <c r="HY142" s="98"/>
      <c r="HZ142" s="98"/>
      <c r="IA142" s="98"/>
      <c r="IB142" s="98"/>
      <c r="IC142" s="98"/>
      <c r="ID142" s="98"/>
      <c r="IE142" s="98"/>
      <c r="IF142" s="98"/>
      <c r="IG142" s="98"/>
      <c r="IH142" s="98"/>
      <c r="II142" s="98"/>
      <c r="IJ142" s="98"/>
      <c r="IK142" s="98"/>
      <c r="IL142" s="98"/>
      <c r="IM142" s="98"/>
      <c r="IN142" s="98"/>
      <c r="IO142" s="98"/>
      <c r="IP142" s="98"/>
      <c r="IQ142" s="98"/>
      <c r="IR142" s="98"/>
      <c r="IS142" s="98"/>
      <c r="IT142" s="98"/>
      <c r="IU142" s="98"/>
      <c r="IV142" s="98"/>
      <c r="IW142" s="98"/>
      <c r="IX142" s="98"/>
      <c r="IY142" s="98"/>
      <c r="IZ142" s="98"/>
      <c r="JA142" s="98"/>
      <c r="JB142" s="98"/>
      <c r="JC142" s="98"/>
      <c r="JD142" s="98"/>
      <c r="JE142" s="98"/>
      <c r="JF142" s="98"/>
      <c r="JG142" s="98"/>
      <c r="JH142" s="98"/>
    </row>
    <row r="143" spans="11:268" s="88" customFormat="1" ht="14.4" hidden="1" x14ac:dyDescent="0.3">
      <c r="K143" s="90"/>
      <c r="L143" s="89"/>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c r="AJ143" s="98"/>
      <c r="AK143" s="98"/>
      <c r="AL143" s="98"/>
      <c r="AM143" s="98"/>
      <c r="AN143" s="98"/>
      <c r="AO143" s="98"/>
      <c r="AP143" s="98"/>
      <c r="AQ143" s="98"/>
      <c r="AR143" s="98"/>
      <c r="AS143" s="98"/>
      <c r="AT143" s="98"/>
      <c r="AU143" s="98"/>
      <c r="AV143" s="98"/>
      <c r="AW143" s="98"/>
      <c r="AX143" s="98"/>
      <c r="AY143" s="98"/>
      <c r="AZ143" s="98"/>
      <c r="BA143" s="98"/>
      <c r="BB143" s="98"/>
      <c r="BC143" s="98"/>
      <c r="BD143" s="98"/>
      <c r="BE143" s="98"/>
      <c r="BF143" s="98"/>
      <c r="BG143" s="98"/>
      <c r="BH143" s="98"/>
      <c r="BI143" s="98"/>
      <c r="BJ143" s="98"/>
      <c r="BK143" s="98"/>
      <c r="BL143" s="98"/>
      <c r="BM143" s="98"/>
      <c r="BN143" s="98"/>
      <c r="BO143" s="98"/>
      <c r="BP143" s="98"/>
      <c r="BQ143" s="98"/>
      <c r="BR143" s="98"/>
      <c r="BS143" s="98"/>
      <c r="BT143" s="98"/>
      <c r="BU143" s="98"/>
      <c r="BV143" s="98"/>
      <c r="BW143" s="98"/>
      <c r="BX143" s="98"/>
      <c r="BY143" s="98"/>
      <c r="BZ143" s="98"/>
      <c r="CA143" s="98"/>
      <c r="CB143" s="98"/>
      <c r="CC143" s="98"/>
      <c r="CD143" s="98"/>
      <c r="CE143" s="98"/>
      <c r="CF143" s="98"/>
      <c r="CG143" s="98"/>
      <c r="CH143" s="98"/>
      <c r="CI143" s="98"/>
      <c r="CJ143" s="98"/>
      <c r="CK143" s="98"/>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8"/>
      <c r="DM143" s="98"/>
      <c r="DN143" s="98"/>
      <c r="DO143" s="98"/>
      <c r="DP143" s="98"/>
      <c r="DQ143" s="98"/>
      <c r="DR143" s="98"/>
      <c r="DS143" s="98"/>
      <c r="DT143" s="98"/>
      <c r="DU143" s="98"/>
      <c r="DV143" s="98"/>
      <c r="DW143" s="98"/>
      <c r="DX143" s="98"/>
      <c r="DY143" s="98"/>
      <c r="DZ143" s="98"/>
      <c r="EA143" s="98"/>
      <c r="EB143" s="98"/>
      <c r="EC143" s="98"/>
      <c r="ED143" s="98"/>
      <c r="EE143" s="98"/>
      <c r="EF143" s="98"/>
      <c r="EG143" s="98"/>
      <c r="EH143" s="98"/>
      <c r="EI143" s="98"/>
      <c r="EJ143" s="98"/>
      <c r="EK143" s="98"/>
      <c r="EL143" s="98"/>
      <c r="EM143" s="98"/>
      <c r="EN143" s="98"/>
      <c r="EO143" s="98"/>
      <c r="EP143" s="98"/>
      <c r="EQ143" s="98"/>
      <c r="ER143" s="98"/>
      <c r="ES143" s="98"/>
      <c r="ET143" s="98"/>
      <c r="EU143" s="98"/>
      <c r="EV143" s="98"/>
      <c r="EW143" s="98"/>
      <c r="EX143" s="98"/>
      <c r="EY143" s="98"/>
      <c r="EZ143" s="98"/>
      <c r="FA143" s="98"/>
      <c r="FB143" s="98"/>
      <c r="FC143" s="98"/>
      <c r="FD143" s="98"/>
      <c r="FE143" s="98"/>
      <c r="FF143" s="98"/>
      <c r="FG143" s="98"/>
      <c r="FH143" s="98"/>
      <c r="FI143" s="98"/>
      <c r="FJ143" s="98"/>
      <c r="FK143" s="98"/>
      <c r="FL143" s="98"/>
      <c r="FM143" s="98"/>
      <c r="FN143" s="98"/>
      <c r="FO143" s="98"/>
      <c r="FP143" s="98"/>
      <c r="FQ143" s="98"/>
      <c r="FR143" s="98"/>
      <c r="FS143" s="98"/>
      <c r="FT143" s="98"/>
      <c r="FU143" s="98"/>
      <c r="FV143" s="98"/>
      <c r="FW143" s="98"/>
      <c r="FX143" s="98"/>
      <c r="FY143" s="98"/>
      <c r="FZ143" s="98"/>
      <c r="GA143" s="98"/>
      <c r="GB143" s="98"/>
      <c r="GC143" s="98"/>
      <c r="GD143" s="98"/>
      <c r="GE143" s="98"/>
      <c r="GF143" s="98"/>
      <c r="GG143" s="98"/>
      <c r="GH143" s="98"/>
      <c r="GI143" s="98"/>
      <c r="GJ143" s="98"/>
      <c r="GK143" s="98"/>
      <c r="GL143" s="98"/>
      <c r="GM143" s="98"/>
      <c r="GN143" s="98"/>
      <c r="GO143" s="98"/>
      <c r="GP143" s="98"/>
      <c r="GQ143" s="98"/>
      <c r="GR143" s="98"/>
      <c r="GS143" s="98"/>
      <c r="GT143" s="98"/>
      <c r="GU143" s="98"/>
      <c r="GV143" s="98"/>
      <c r="GW143" s="98"/>
      <c r="GX143" s="98"/>
      <c r="GY143" s="98"/>
      <c r="GZ143" s="98"/>
      <c r="HA143" s="98"/>
      <c r="HB143" s="98"/>
      <c r="HC143" s="98"/>
      <c r="HD143" s="98"/>
      <c r="HE143" s="98"/>
      <c r="HF143" s="98"/>
      <c r="HG143" s="98"/>
      <c r="HH143" s="98"/>
      <c r="HI143" s="98"/>
      <c r="HJ143" s="98"/>
      <c r="HK143" s="98"/>
      <c r="HL143" s="98"/>
      <c r="HM143" s="98"/>
      <c r="HN143" s="98"/>
      <c r="HO143" s="98"/>
      <c r="HP143" s="98"/>
      <c r="HQ143" s="98"/>
      <c r="HR143" s="98"/>
      <c r="HS143" s="98"/>
      <c r="HT143" s="98"/>
      <c r="HU143" s="98"/>
      <c r="HV143" s="98"/>
      <c r="HW143" s="98"/>
      <c r="HX143" s="98"/>
      <c r="HY143" s="98"/>
      <c r="HZ143" s="98"/>
      <c r="IA143" s="98"/>
      <c r="IB143" s="98"/>
      <c r="IC143" s="98"/>
      <c r="ID143" s="98"/>
      <c r="IE143" s="98"/>
      <c r="IF143" s="98"/>
      <c r="IG143" s="98"/>
      <c r="IH143" s="98"/>
      <c r="II143" s="98"/>
      <c r="IJ143" s="98"/>
      <c r="IK143" s="98"/>
      <c r="IL143" s="98"/>
      <c r="IM143" s="98"/>
      <c r="IN143" s="98"/>
      <c r="IO143" s="98"/>
      <c r="IP143" s="98"/>
      <c r="IQ143" s="98"/>
      <c r="IR143" s="98"/>
      <c r="IS143" s="98"/>
      <c r="IT143" s="98"/>
      <c r="IU143" s="98"/>
      <c r="IV143" s="98"/>
      <c r="IW143" s="98"/>
      <c r="IX143" s="98"/>
      <c r="IY143" s="98"/>
      <c r="IZ143" s="98"/>
      <c r="JA143" s="98"/>
      <c r="JB143" s="98"/>
      <c r="JC143" s="98"/>
      <c r="JD143" s="98"/>
      <c r="JE143" s="98"/>
      <c r="JF143" s="98"/>
      <c r="JG143" s="98"/>
      <c r="JH143" s="98"/>
    </row>
    <row r="144" spans="11:268" s="88" customFormat="1" ht="14.4" hidden="1" x14ac:dyDescent="0.3">
      <c r="K144" s="90"/>
      <c r="L144" s="89"/>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c r="AJ144" s="98"/>
      <c r="AK144" s="98"/>
      <c r="AL144" s="98"/>
      <c r="AM144" s="98"/>
      <c r="AN144" s="98"/>
      <c r="AO144" s="98"/>
      <c r="AP144" s="98"/>
      <c r="AQ144" s="98"/>
      <c r="AR144" s="98"/>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c r="CA144" s="98"/>
      <c r="CB144" s="98"/>
      <c r="CC144" s="98"/>
      <c r="CD144" s="98"/>
      <c r="CE144" s="98"/>
      <c r="CF144" s="98"/>
      <c r="CG144" s="98"/>
      <c r="CH144" s="98"/>
      <c r="CI144" s="98"/>
      <c r="CJ144" s="98"/>
      <c r="CK144" s="98"/>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8"/>
      <c r="DM144" s="98"/>
      <c r="DN144" s="98"/>
      <c r="DO144" s="98"/>
      <c r="DP144" s="98"/>
      <c r="DQ144" s="98"/>
      <c r="DR144" s="98"/>
      <c r="DS144" s="98"/>
      <c r="DT144" s="98"/>
      <c r="DU144" s="98"/>
      <c r="DV144" s="98"/>
      <c r="DW144" s="98"/>
      <c r="DX144" s="98"/>
      <c r="DY144" s="98"/>
      <c r="DZ144" s="98"/>
      <c r="EA144" s="98"/>
      <c r="EB144" s="98"/>
      <c r="EC144" s="98"/>
      <c r="ED144" s="98"/>
      <c r="EE144" s="98"/>
      <c r="EF144" s="98"/>
      <c r="EG144" s="98"/>
      <c r="EH144" s="98"/>
      <c r="EI144" s="98"/>
      <c r="EJ144" s="98"/>
      <c r="EK144" s="98"/>
      <c r="EL144" s="98"/>
      <c r="EM144" s="98"/>
      <c r="EN144" s="98"/>
      <c r="EO144" s="98"/>
      <c r="EP144" s="98"/>
      <c r="EQ144" s="98"/>
      <c r="ER144" s="98"/>
      <c r="ES144" s="98"/>
      <c r="ET144" s="98"/>
      <c r="EU144" s="98"/>
      <c r="EV144" s="98"/>
      <c r="EW144" s="98"/>
      <c r="EX144" s="98"/>
      <c r="EY144" s="98"/>
      <c r="EZ144" s="98"/>
      <c r="FA144" s="98"/>
      <c r="FB144" s="98"/>
      <c r="FC144" s="98"/>
      <c r="FD144" s="98"/>
      <c r="FE144" s="98"/>
      <c r="FF144" s="98"/>
      <c r="FG144" s="98"/>
      <c r="FH144" s="98"/>
      <c r="FI144" s="98"/>
      <c r="FJ144" s="98"/>
      <c r="FK144" s="98"/>
      <c r="FL144" s="98"/>
      <c r="FM144" s="98"/>
      <c r="FN144" s="98"/>
      <c r="FO144" s="98"/>
      <c r="FP144" s="98"/>
      <c r="FQ144" s="98"/>
      <c r="FR144" s="98"/>
      <c r="FS144" s="98"/>
      <c r="FT144" s="98"/>
      <c r="FU144" s="98"/>
      <c r="FV144" s="98"/>
      <c r="FW144" s="98"/>
      <c r="FX144" s="98"/>
      <c r="FY144" s="98"/>
      <c r="FZ144" s="98"/>
      <c r="GA144" s="98"/>
      <c r="GB144" s="98"/>
      <c r="GC144" s="98"/>
      <c r="GD144" s="98"/>
      <c r="GE144" s="98"/>
      <c r="GF144" s="98"/>
      <c r="GG144" s="98"/>
      <c r="GH144" s="98"/>
      <c r="GI144" s="98"/>
      <c r="GJ144" s="98"/>
      <c r="GK144" s="98"/>
      <c r="GL144" s="98"/>
      <c r="GM144" s="98"/>
      <c r="GN144" s="98"/>
      <c r="GO144" s="98"/>
      <c r="GP144" s="98"/>
      <c r="GQ144" s="98"/>
      <c r="GR144" s="98"/>
      <c r="GS144" s="98"/>
      <c r="GT144" s="98"/>
      <c r="GU144" s="98"/>
      <c r="GV144" s="98"/>
      <c r="GW144" s="98"/>
      <c r="GX144" s="98"/>
      <c r="GY144" s="98"/>
      <c r="GZ144" s="98"/>
      <c r="HA144" s="98"/>
      <c r="HB144" s="98"/>
      <c r="HC144" s="98"/>
      <c r="HD144" s="98"/>
      <c r="HE144" s="98"/>
      <c r="HF144" s="98"/>
      <c r="HG144" s="98"/>
      <c r="HH144" s="98"/>
      <c r="HI144" s="98"/>
      <c r="HJ144" s="98"/>
      <c r="HK144" s="98"/>
      <c r="HL144" s="98"/>
      <c r="HM144" s="98"/>
      <c r="HN144" s="98"/>
      <c r="HO144" s="98"/>
      <c r="HP144" s="98"/>
      <c r="HQ144" s="98"/>
      <c r="HR144" s="98"/>
      <c r="HS144" s="98"/>
      <c r="HT144" s="98"/>
      <c r="HU144" s="98"/>
      <c r="HV144" s="98"/>
      <c r="HW144" s="98"/>
      <c r="HX144" s="98"/>
      <c r="HY144" s="98"/>
      <c r="HZ144" s="98"/>
      <c r="IA144" s="98"/>
      <c r="IB144" s="98"/>
      <c r="IC144" s="98"/>
      <c r="ID144" s="98"/>
      <c r="IE144" s="98"/>
      <c r="IF144" s="98"/>
      <c r="IG144" s="98"/>
      <c r="IH144" s="98"/>
      <c r="II144" s="98"/>
      <c r="IJ144" s="98"/>
      <c r="IK144" s="98"/>
      <c r="IL144" s="98"/>
      <c r="IM144" s="98"/>
      <c r="IN144" s="98"/>
      <c r="IO144" s="98"/>
      <c r="IP144" s="98"/>
      <c r="IQ144" s="98"/>
      <c r="IR144" s="98"/>
      <c r="IS144" s="98"/>
      <c r="IT144" s="98"/>
      <c r="IU144" s="98"/>
      <c r="IV144" s="98"/>
      <c r="IW144" s="98"/>
      <c r="IX144" s="98"/>
      <c r="IY144" s="98"/>
      <c r="IZ144" s="98"/>
      <c r="JA144" s="98"/>
      <c r="JB144" s="98"/>
      <c r="JC144" s="98"/>
      <c r="JD144" s="98"/>
      <c r="JE144" s="98"/>
      <c r="JF144" s="98"/>
      <c r="JG144" s="98"/>
      <c r="JH144" s="98"/>
    </row>
    <row r="145" spans="11:268" s="88" customFormat="1" ht="14.4" hidden="1" x14ac:dyDescent="0.3">
      <c r="K145" s="90"/>
      <c r="L145" s="89"/>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c r="AJ145" s="98"/>
      <c r="AK145" s="98"/>
      <c r="AL145" s="98"/>
      <c r="AM145" s="98"/>
      <c r="AN145" s="98"/>
      <c r="AO145" s="98"/>
      <c r="AP145" s="98"/>
      <c r="AQ145" s="98"/>
      <c r="AR145" s="98"/>
      <c r="AS145" s="98"/>
      <c r="AT145" s="98"/>
      <c r="AU145" s="98"/>
      <c r="AV145" s="98"/>
      <c r="AW145" s="98"/>
      <c r="AX145" s="98"/>
      <c r="AY145" s="98"/>
      <c r="AZ145" s="98"/>
      <c r="BA145" s="98"/>
      <c r="BB145" s="98"/>
      <c r="BC145" s="98"/>
      <c r="BD145" s="98"/>
      <c r="BE145" s="98"/>
      <c r="BF145" s="98"/>
      <c r="BG145" s="98"/>
      <c r="BH145" s="98"/>
      <c r="BI145" s="98"/>
      <c r="BJ145" s="98"/>
      <c r="BK145" s="98"/>
      <c r="BL145" s="98"/>
      <c r="BM145" s="98"/>
      <c r="BN145" s="98"/>
      <c r="BO145" s="98"/>
      <c r="BP145" s="98"/>
      <c r="BQ145" s="98"/>
      <c r="BR145" s="98"/>
      <c r="BS145" s="98"/>
      <c r="BT145" s="98"/>
      <c r="BU145" s="98"/>
      <c r="BV145" s="98"/>
      <c r="BW145" s="98"/>
      <c r="BX145" s="98"/>
      <c r="BY145" s="98"/>
      <c r="BZ145" s="98"/>
      <c r="CA145" s="98"/>
      <c r="CB145" s="98"/>
      <c r="CC145" s="98"/>
      <c r="CD145" s="98"/>
      <c r="CE145" s="98"/>
      <c r="CF145" s="98"/>
      <c r="CG145" s="98"/>
      <c r="CH145" s="98"/>
      <c r="CI145" s="98"/>
      <c r="CJ145" s="98"/>
      <c r="CK145" s="98"/>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8"/>
      <c r="DM145" s="98"/>
      <c r="DN145" s="98"/>
      <c r="DO145" s="98"/>
      <c r="DP145" s="98"/>
      <c r="DQ145" s="98"/>
      <c r="DR145" s="98"/>
      <c r="DS145" s="98"/>
      <c r="DT145" s="98"/>
      <c r="DU145" s="98"/>
      <c r="DV145" s="98"/>
      <c r="DW145" s="98"/>
      <c r="DX145" s="98"/>
      <c r="DY145" s="98"/>
      <c r="DZ145" s="98"/>
      <c r="EA145" s="98"/>
      <c r="EB145" s="98"/>
      <c r="EC145" s="98"/>
      <c r="ED145" s="98"/>
      <c r="EE145" s="98"/>
      <c r="EF145" s="98"/>
      <c r="EG145" s="98"/>
      <c r="EH145" s="98"/>
      <c r="EI145" s="98"/>
      <c r="EJ145" s="98"/>
      <c r="EK145" s="98"/>
      <c r="EL145" s="98"/>
      <c r="EM145" s="98"/>
      <c r="EN145" s="98"/>
      <c r="EO145" s="98"/>
      <c r="EP145" s="98"/>
      <c r="EQ145" s="98"/>
      <c r="ER145" s="98"/>
      <c r="ES145" s="98"/>
      <c r="ET145" s="98"/>
      <c r="EU145" s="98"/>
      <c r="EV145" s="98"/>
      <c r="EW145" s="98"/>
      <c r="EX145" s="98"/>
      <c r="EY145" s="98"/>
      <c r="EZ145" s="98"/>
      <c r="FA145" s="98"/>
      <c r="FB145" s="98"/>
      <c r="FC145" s="98"/>
      <c r="FD145" s="98"/>
      <c r="FE145" s="98"/>
      <c r="FF145" s="98"/>
      <c r="FG145" s="98"/>
      <c r="FH145" s="98"/>
      <c r="FI145" s="98"/>
      <c r="FJ145" s="98"/>
      <c r="FK145" s="98"/>
      <c r="FL145" s="98"/>
      <c r="FM145" s="98"/>
      <c r="FN145" s="98"/>
      <c r="FO145" s="98"/>
      <c r="FP145" s="98"/>
      <c r="FQ145" s="98"/>
      <c r="FR145" s="98"/>
      <c r="FS145" s="98"/>
      <c r="FT145" s="98"/>
      <c r="FU145" s="98"/>
      <c r="FV145" s="98"/>
      <c r="FW145" s="98"/>
      <c r="FX145" s="98"/>
      <c r="FY145" s="98"/>
      <c r="FZ145" s="98"/>
      <c r="GA145" s="98"/>
      <c r="GB145" s="98"/>
      <c r="GC145" s="98"/>
      <c r="GD145" s="98"/>
      <c r="GE145" s="98"/>
      <c r="GF145" s="98"/>
      <c r="GG145" s="98"/>
      <c r="GH145" s="98"/>
      <c r="GI145" s="98"/>
      <c r="GJ145" s="98"/>
      <c r="GK145" s="98"/>
      <c r="GL145" s="98"/>
      <c r="GM145" s="98"/>
      <c r="GN145" s="98"/>
      <c r="GO145" s="98"/>
      <c r="GP145" s="98"/>
      <c r="GQ145" s="98"/>
      <c r="GR145" s="98"/>
      <c r="GS145" s="98"/>
      <c r="GT145" s="98"/>
      <c r="GU145" s="98"/>
      <c r="GV145" s="98"/>
      <c r="GW145" s="98"/>
      <c r="GX145" s="98"/>
      <c r="GY145" s="98"/>
      <c r="GZ145" s="98"/>
      <c r="HA145" s="98"/>
      <c r="HB145" s="98"/>
      <c r="HC145" s="98"/>
      <c r="HD145" s="98"/>
      <c r="HE145" s="98"/>
      <c r="HF145" s="98"/>
      <c r="HG145" s="98"/>
      <c r="HH145" s="98"/>
      <c r="HI145" s="98"/>
      <c r="HJ145" s="98"/>
      <c r="HK145" s="98"/>
      <c r="HL145" s="98"/>
      <c r="HM145" s="98"/>
      <c r="HN145" s="98"/>
      <c r="HO145" s="98"/>
      <c r="HP145" s="98"/>
      <c r="HQ145" s="98"/>
      <c r="HR145" s="98"/>
      <c r="HS145" s="98"/>
      <c r="HT145" s="98"/>
      <c r="HU145" s="98"/>
      <c r="HV145" s="98"/>
      <c r="HW145" s="98"/>
      <c r="HX145" s="98"/>
      <c r="HY145" s="98"/>
      <c r="HZ145" s="98"/>
      <c r="IA145" s="98"/>
      <c r="IB145" s="98"/>
      <c r="IC145" s="98"/>
      <c r="ID145" s="98"/>
      <c r="IE145" s="98"/>
      <c r="IF145" s="98"/>
      <c r="IG145" s="98"/>
      <c r="IH145" s="98"/>
      <c r="II145" s="98"/>
      <c r="IJ145" s="98"/>
      <c r="IK145" s="98"/>
      <c r="IL145" s="98"/>
      <c r="IM145" s="98"/>
      <c r="IN145" s="98"/>
      <c r="IO145" s="98"/>
      <c r="IP145" s="98"/>
      <c r="IQ145" s="98"/>
      <c r="IR145" s="98"/>
      <c r="IS145" s="98"/>
      <c r="IT145" s="98"/>
      <c r="IU145" s="98"/>
      <c r="IV145" s="98"/>
      <c r="IW145" s="98"/>
      <c r="IX145" s="98"/>
      <c r="IY145" s="98"/>
      <c r="IZ145" s="98"/>
      <c r="JA145" s="98"/>
      <c r="JB145" s="98"/>
      <c r="JC145" s="98"/>
      <c r="JD145" s="98"/>
      <c r="JE145" s="98"/>
      <c r="JF145" s="98"/>
      <c r="JG145" s="98"/>
      <c r="JH145" s="98"/>
    </row>
    <row r="146" spans="11:268" s="88" customFormat="1" ht="14.4" hidden="1" x14ac:dyDescent="0.3">
      <c r="K146" s="90"/>
      <c r="L146" s="89"/>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c r="AJ146" s="98"/>
      <c r="AK146" s="98"/>
      <c r="AL146" s="98"/>
      <c r="AM146" s="98"/>
      <c r="AN146" s="98"/>
      <c r="AO146" s="98"/>
      <c r="AP146" s="98"/>
      <c r="AQ146" s="98"/>
      <c r="AR146" s="98"/>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c r="BQ146" s="98"/>
      <c r="BR146" s="98"/>
      <c r="BS146" s="98"/>
      <c r="BT146" s="98"/>
      <c r="BU146" s="98"/>
      <c r="BV146" s="98"/>
      <c r="BW146" s="98"/>
      <c r="BX146" s="98"/>
      <c r="BY146" s="98"/>
      <c r="BZ146" s="98"/>
      <c r="CA146" s="98"/>
      <c r="CB146" s="98"/>
      <c r="CC146" s="98"/>
      <c r="CD146" s="98"/>
      <c r="CE146" s="98"/>
      <c r="CF146" s="98"/>
      <c r="CG146" s="98"/>
      <c r="CH146" s="98"/>
      <c r="CI146" s="98"/>
      <c r="CJ146" s="98"/>
      <c r="CK146" s="98"/>
      <c r="CL146" s="98"/>
      <c r="CM146" s="98"/>
      <c r="CN146" s="98"/>
      <c r="CO146" s="98"/>
      <c r="CP146" s="98"/>
      <c r="CQ146" s="98"/>
      <c r="CR146" s="98"/>
      <c r="CS146" s="98"/>
      <c r="CT146" s="98"/>
      <c r="CU146" s="98"/>
      <c r="CV146" s="98"/>
      <c r="CW146" s="98"/>
      <c r="CX146" s="98"/>
      <c r="CY146" s="98"/>
      <c r="CZ146" s="98"/>
      <c r="DA146" s="98"/>
      <c r="DB146" s="98"/>
      <c r="DC146" s="98"/>
      <c r="DD146" s="98"/>
      <c r="DE146" s="98"/>
      <c r="DF146" s="98"/>
      <c r="DG146" s="98"/>
      <c r="DH146" s="98"/>
      <c r="DI146" s="98"/>
      <c r="DJ146" s="98"/>
      <c r="DK146" s="98"/>
      <c r="DL146" s="98"/>
      <c r="DM146" s="98"/>
      <c r="DN146" s="98"/>
      <c r="DO146" s="98"/>
      <c r="DP146" s="98"/>
      <c r="DQ146" s="98"/>
      <c r="DR146" s="98"/>
      <c r="DS146" s="98"/>
      <c r="DT146" s="98"/>
      <c r="DU146" s="98"/>
      <c r="DV146" s="98"/>
      <c r="DW146" s="98"/>
      <c r="DX146" s="98"/>
      <c r="DY146" s="98"/>
      <c r="DZ146" s="98"/>
      <c r="EA146" s="98"/>
      <c r="EB146" s="98"/>
      <c r="EC146" s="98"/>
      <c r="ED146" s="98"/>
      <c r="EE146" s="98"/>
      <c r="EF146" s="98"/>
      <c r="EG146" s="98"/>
      <c r="EH146" s="98"/>
      <c r="EI146" s="98"/>
      <c r="EJ146" s="98"/>
      <c r="EK146" s="98"/>
      <c r="EL146" s="98"/>
      <c r="EM146" s="98"/>
      <c r="EN146" s="98"/>
      <c r="EO146" s="98"/>
      <c r="EP146" s="98"/>
      <c r="EQ146" s="98"/>
      <c r="ER146" s="98"/>
      <c r="ES146" s="98"/>
      <c r="ET146" s="98"/>
      <c r="EU146" s="98"/>
      <c r="EV146" s="98"/>
      <c r="EW146" s="98"/>
      <c r="EX146" s="98"/>
      <c r="EY146" s="98"/>
      <c r="EZ146" s="98"/>
      <c r="FA146" s="98"/>
      <c r="FB146" s="98"/>
      <c r="FC146" s="98"/>
      <c r="FD146" s="98"/>
      <c r="FE146" s="98"/>
      <c r="FF146" s="98"/>
      <c r="FG146" s="98"/>
      <c r="FH146" s="98"/>
      <c r="FI146" s="98"/>
      <c r="FJ146" s="98"/>
      <c r="FK146" s="98"/>
      <c r="FL146" s="98"/>
      <c r="FM146" s="98"/>
      <c r="FN146" s="98"/>
      <c r="FO146" s="98"/>
      <c r="FP146" s="98"/>
      <c r="FQ146" s="98"/>
      <c r="FR146" s="98"/>
      <c r="FS146" s="98"/>
      <c r="FT146" s="98"/>
      <c r="FU146" s="98"/>
      <c r="FV146" s="98"/>
      <c r="FW146" s="98"/>
      <c r="FX146" s="98"/>
      <c r="FY146" s="98"/>
      <c r="FZ146" s="98"/>
      <c r="GA146" s="98"/>
      <c r="GB146" s="98"/>
      <c r="GC146" s="98"/>
      <c r="GD146" s="98"/>
      <c r="GE146" s="98"/>
      <c r="GF146" s="98"/>
      <c r="GG146" s="98"/>
      <c r="GH146" s="98"/>
      <c r="GI146" s="98"/>
      <c r="GJ146" s="98"/>
      <c r="GK146" s="98"/>
      <c r="GL146" s="98"/>
      <c r="GM146" s="98"/>
      <c r="GN146" s="98"/>
      <c r="GO146" s="98"/>
      <c r="GP146" s="98"/>
      <c r="GQ146" s="98"/>
      <c r="GR146" s="98"/>
      <c r="GS146" s="98"/>
      <c r="GT146" s="98"/>
      <c r="GU146" s="98"/>
      <c r="GV146" s="98"/>
      <c r="GW146" s="98"/>
      <c r="GX146" s="98"/>
      <c r="GY146" s="98"/>
      <c r="GZ146" s="98"/>
      <c r="HA146" s="98"/>
      <c r="HB146" s="98"/>
      <c r="HC146" s="98"/>
      <c r="HD146" s="98"/>
      <c r="HE146" s="98"/>
      <c r="HF146" s="98"/>
      <c r="HG146" s="98"/>
      <c r="HH146" s="98"/>
      <c r="HI146" s="98"/>
      <c r="HJ146" s="98"/>
      <c r="HK146" s="98"/>
      <c r="HL146" s="98"/>
      <c r="HM146" s="98"/>
      <c r="HN146" s="98"/>
      <c r="HO146" s="98"/>
      <c r="HP146" s="98"/>
      <c r="HQ146" s="98"/>
      <c r="HR146" s="98"/>
      <c r="HS146" s="98"/>
      <c r="HT146" s="98"/>
      <c r="HU146" s="98"/>
      <c r="HV146" s="98"/>
      <c r="HW146" s="98"/>
      <c r="HX146" s="98"/>
      <c r="HY146" s="98"/>
      <c r="HZ146" s="98"/>
      <c r="IA146" s="98"/>
      <c r="IB146" s="98"/>
      <c r="IC146" s="98"/>
      <c r="ID146" s="98"/>
      <c r="IE146" s="98"/>
      <c r="IF146" s="98"/>
      <c r="IG146" s="98"/>
      <c r="IH146" s="98"/>
      <c r="II146" s="98"/>
      <c r="IJ146" s="98"/>
      <c r="IK146" s="98"/>
      <c r="IL146" s="98"/>
      <c r="IM146" s="98"/>
      <c r="IN146" s="98"/>
      <c r="IO146" s="98"/>
      <c r="IP146" s="98"/>
      <c r="IQ146" s="98"/>
      <c r="IR146" s="98"/>
      <c r="IS146" s="98"/>
      <c r="IT146" s="98"/>
      <c r="IU146" s="98"/>
      <c r="IV146" s="98"/>
      <c r="IW146" s="98"/>
      <c r="IX146" s="98"/>
      <c r="IY146" s="98"/>
      <c r="IZ146" s="98"/>
      <c r="JA146" s="98"/>
      <c r="JB146" s="98"/>
      <c r="JC146" s="98"/>
      <c r="JD146" s="98"/>
      <c r="JE146" s="98"/>
      <c r="JF146" s="98"/>
      <c r="JG146" s="98"/>
      <c r="JH146" s="98"/>
    </row>
    <row r="147" spans="11:268" s="88" customFormat="1" ht="14.4" hidden="1" x14ac:dyDescent="0.3">
      <c r="K147" s="90"/>
      <c r="L147" s="89"/>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c r="AJ147" s="98"/>
      <c r="AK147" s="98"/>
      <c r="AL147" s="98"/>
      <c r="AM147" s="98"/>
      <c r="AN147" s="98"/>
      <c r="AO147" s="98"/>
      <c r="AP147" s="98"/>
      <c r="AQ147" s="98"/>
      <c r="AR147" s="98"/>
      <c r="AS147" s="98"/>
      <c r="AT147" s="98"/>
      <c r="AU147" s="98"/>
      <c r="AV147" s="98"/>
      <c r="AW147" s="98"/>
      <c r="AX147" s="98"/>
      <c r="AY147" s="98"/>
      <c r="AZ147" s="98"/>
      <c r="BA147" s="98"/>
      <c r="BB147" s="98"/>
      <c r="BC147" s="98"/>
      <c r="BD147" s="98"/>
      <c r="BE147" s="98"/>
      <c r="BF147" s="98"/>
      <c r="BG147" s="98"/>
      <c r="BH147" s="98"/>
      <c r="BI147" s="98"/>
      <c r="BJ147" s="98"/>
      <c r="BK147" s="98"/>
      <c r="BL147" s="98"/>
      <c r="BM147" s="98"/>
      <c r="BN147" s="98"/>
      <c r="BO147" s="98"/>
      <c r="BP147" s="98"/>
      <c r="BQ147" s="98"/>
      <c r="BR147" s="98"/>
      <c r="BS147" s="98"/>
      <c r="BT147" s="98"/>
      <c r="BU147" s="98"/>
      <c r="BV147" s="98"/>
      <c r="BW147" s="98"/>
      <c r="BX147" s="98"/>
      <c r="BY147" s="98"/>
      <c r="BZ147" s="98"/>
      <c r="CA147" s="98"/>
      <c r="CB147" s="98"/>
      <c r="CC147" s="98"/>
      <c r="CD147" s="98"/>
      <c r="CE147" s="98"/>
      <c r="CF147" s="98"/>
      <c r="CG147" s="98"/>
      <c r="CH147" s="98"/>
      <c r="CI147" s="98"/>
      <c r="CJ147" s="98"/>
      <c r="CK147" s="98"/>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8"/>
      <c r="DM147" s="98"/>
      <c r="DN147" s="98"/>
      <c r="DO147" s="98"/>
      <c r="DP147" s="98"/>
      <c r="DQ147" s="98"/>
      <c r="DR147" s="98"/>
      <c r="DS147" s="98"/>
      <c r="DT147" s="98"/>
      <c r="DU147" s="98"/>
      <c r="DV147" s="98"/>
      <c r="DW147" s="98"/>
      <c r="DX147" s="98"/>
      <c r="DY147" s="98"/>
      <c r="DZ147" s="98"/>
      <c r="EA147" s="98"/>
      <c r="EB147" s="98"/>
      <c r="EC147" s="98"/>
      <c r="ED147" s="98"/>
      <c r="EE147" s="98"/>
      <c r="EF147" s="98"/>
      <c r="EG147" s="98"/>
      <c r="EH147" s="98"/>
      <c r="EI147" s="98"/>
      <c r="EJ147" s="98"/>
      <c r="EK147" s="98"/>
      <c r="EL147" s="98"/>
      <c r="EM147" s="98"/>
      <c r="EN147" s="98"/>
      <c r="EO147" s="98"/>
      <c r="EP147" s="98"/>
      <c r="EQ147" s="98"/>
      <c r="ER147" s="98"/>
      <c r="ES147" s="98"/>
      <c r="ET147" s="98"/>
      <c r="EU147" s="98"/>
      <c r="EV147" s="98"/>
      <c r="EW147" s="98"/>
      <c r="EX147" s="98"/>
      <c r="EY147" s="98"/>
      <c r="EZ147" s="98"/>
      <c r="FA147" s="98"/>
      <c r="FB147" s="98"/>
      <c r="FC147" s="98"/>
      <c r="FD147" s="98"/>
      <c r="FE147" s="98"/>
      <c r="FF147" s="98"/>
      <c r="FG147" s="98"/>
      <c r="FH147" s="98"/>
      <c r="FI147" s="98"/>
      <c r="FJ147" s="98"/>
      <c r="FK147" s="98"/>
      <c r="FL147" s="98"/>
      <c r="FM147" s="98"/>
      <c r="FN147" s="98"/>
      <c r="FO147" s="98"/>
      <c r="FP147" s="98"/>
      <c r="FQ147" s="98"/>
      <c r="FR147" s="98"/>
      <c r="FS147" s="98"/>
      <c r="FT147" s="98"/>
      <c r="FU147" s="98"/>
      <c r="FV147" s="98"/>
      <c r="FW147" s="98"/>
      <c r="FX147" s="98"/>
      <c r="FY147" s="98"/>
      <c r="FZ147" s="98"/>
      <c r="GA147" s="98"/>
      <c r="GB147" s="98"/>
      <c r="GC147" s="98"/>
      <c r="GD147" s="98"/>
      <c r="GE147" s="98"/>
      <c r="GF147" s="98"/>
      <c r="GG147" s="98"/>
      <c r="GH147" s="98"/>
      <c r="GI147" s="98"/>
      <c r="GJ147" s="98"/>
      <c r="GK147" s="98"/>
      <c r="GL147" s="98"/>
      <c r="GM147" s="98"/>
      <c r="GN147" s="98"/>
      <c r="GO147" s="98"/>
      <c r="GP147" s="98"/>
      <c r="GQ147" s="98"/>
      <c r="GR147" s="98"/>
      <c r="GS147" s="98"/>
      <c r="GT147" s="98"/>
      <c r="GU147" s="98"/>
      <c r="GV147" s="98"/>
      <c r="GW147" s="98"/>
      <c r="GX147" s="98"/>
      <c r="GY147" s="98"/>
      <c r="GZ147" s="98"/>
      <c r="HA147" s="98"/>
      <c r="HB147" s="98"/>
      <c r="HC147" s="98"/>
      <c r="HD147" s="98"/>
      <c r="HE147" s="98"/>
      <c r="HF147" s="98"/>
      <c r="HG147" s="98"/>
      <c r="HH147" s="98"/>
      <c r="HI147" s="98"/>
      <c r="HJ147" s="98"/>
      <c r="HK147" s="98"/>
      <c r="HL147" s="98"/>
      <c r="HM147" s="98"/>
      <c r="HN147" s="98"/>
      <c r="HO147" s="98"/>
      <c r="HP147" s="98"/>
      <c r="HQ147" s="98"/>
      <c r="HR147" s="98"/>
      <c r="HS147" s="98"/>
      <c r="HT147" s="98"/>
      <c r="HU147" s="98"/>
      <c r="HV147" s="98"/>
      <c r="HW147" s="98"/>
      <c r="HX147" s="98"/>
      <c r="HY147" s="98"/>
      <c r="HZ147" s="98"/>
      <c r="IA147" s="98"/>
      <c r="IB147" s="98"/>
      <c r="IC147" s="98"/>
      <c r="ID147" s="98"/>
      <c r="IE147" s="98"/>
      <c r="IF147" s="98"/>
      <c r="IG147" s="98"/>
      <c r="IH147" s="98"/>
      <c r="II147" s="98"/>
      <c r="IJ147" s="98"/>
      <c r="IK147" s="98"/>
      <c r="IL147" s="98"/>
      <c r="IM147" s="98"/>
      <c r="IN147" s="98"/>
      <c r="IO147" s="98"/>
      <c r="IP147" s="98"/>
      <c r="IQ147" s="98"/>
      <c r="IR147" s="98"/>
      <c r="IS147" s="98"/>
      <c r="IT147" s="98"/>
      <c r="IU147" s="98"/>
      <c r="IV147" s="98"/>
      <c r="IW147" s="98"/>
      <c r="IX147" s="98"/>
      <c r="IY147" s="98"/>
      <c r="IZ147" s="98"/>
      <c r="JA147" s="98"/>
      <c r="JB147" s="98"/>
      <c r="JC147" s="98"/>
      <c r="JD147" s="98"/>
      <c r="JE147" s="98"/>
      <c r="JF147" s="98"/>
      <c r="JG147" s="98"/>
      <c r="JH147" s="98"/>
    </row>
    <row r="148" spans="11:268" s="88" customFormat="1" ht="14.4" hidden="1" x14ac:dyDescent="0.3">
      <c r="K148" s="90"/>
      <c r="L148" s="89"/>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c r="AJ148" s="98"/>
      <c r="AK148" s="98"/>
      <c r="AL148" s="98"/>
      <c r="AM148" s="98"/>
      <c r="AN148" s="98"/>
      <c r="AO148" s="98"/>
      <c r="AP148" s="98"/>
      <c r="AQ148" s="98"/>
      <c r="AR148" s="98"/>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c r="BQ148" s="98"/>
      <c r="BR148" s="98"/>
      <c r="BS148" s="98"/>
      <c r="BT148" s="98"/>
      <c r="BU148" s="98"/>
      <c r="BV148" s="98"/>
      <c r="BW148" s="98"/>
      <c r="BX148" s="98"/>
      <c r="BY148" s="98"/>
      <c r="BZ148" s="98"/>
      <c r="CA148" s="98"/>
      <c r="CB148" s="98"/>
      <c r="CC148" s="98"/>
      <c r="CD148" s="98"/>
      <c r="CE148" s="98"/>
      <c r="CF148" s="98"/>
      <c r="CG148" s="98"/>
      <c r="CH148" s="98"/>
      <c r="CI148" s="98"/>
      <c r="CJ148" s="98"/>
      <c r="CK148" s="98"/>
      <c r="CL148" s="98"/>
      <c r="CM148" s="98"/>
      <c r="CN148" s="98"/>
      <c r="CO148" s="98"/>
      <c r="CP148" s="98"/>
      <c r="CQ148" s="98"/>
      <c r="CR148" s="98"/>
      <c r="CS148" s="98"/>
      <c r="CT148" s="98"/>
      <c r="CU148" s="98"/>
      <c r="CV148" s="98"/>
      <c r="CW148" s="98"/>
      <c r="CX148" s="98"/>
      <c r="CY148" s="98"/>
      <c r="CZ148" s="98"/>
      <c r="DA148" s="98"/>
      <c r="DB148" s="98"/>
      <c r="DC148" s="98"/>
      <c r="DD148" s="98"/>
      <c r="DE148" s="98"/>
      <c r="DF148" s="98"/>
      <c r="DG148" s="98"/>
      <c r="DH148" s="98"/>
      <c r="DI148" s="98"/>
      <c r="DJ148" s="98"/>
      <c r="DK148" s="98"/>
      <c r="DL148" s="98"/>
      <c r="DM148" s="98"/>
      <c r="DN148" s="98"/>
      <c r="DO148" s="98"/>
      <c r="DP148" s="98"/>
      <c r="DQ148" s="98"/>
      <c r="DR148" s="98"/>
      <c r="DS148" s="98"/>
      <c r="DT148" s="98"/>
      <c r="DU148" s="98"/>
      <c r="DV148" s="98"/>
      <c r="DW148" s="98"/>
      <c r="DX148" s="98"/>
      <c r="DY148" s="98"/>
      <c r="DZ148" s="98"/>
      <c r="EA148" s="98"/>
      <c r="EB148" s="98"/>
      <c r="EC148" s="98"/>
      <c r="ED148" s="98"/>
      <c r="EE148" s="98"/>
      <c r="EF148" s="98"/>
      <c r="EG148" s="98"/>
      <c r="EH148" s="98"/>
      <c r="EI148" s="98"/>
      <c r="EJ148" s="98"/>
      <c r="EK148" s="98"/>
      <c r="EL148" s="98"/>
      <c r="EM148" s="98"/>
      <c r="EN148" s="98"/>
      <c r="EO148" s="98"/>
      <c r="EP148" s="98"/>
      <c r="EQ148" s="98"/>
      <c r="ER148" s="98"/>
      <c r="ES148" s="98"/>
      <c r="ET148" s="98"/>
      <c r="EU148" s="98"/>
      <c r="EV148" s="98"/>
      <c r="EW148" s="98"/>
      <c r="EX148" s="98"/>
      <c r="EY148" s="98"/>
      <c r="EZ148" s="98"/>
      <c r="FA148" s="98"/>
      <c r="FB148" s="98"/>
      <c r="FC148" s="98"/>
      <c r="FD148" s="98"/>
      <c r="FE148" s="98"/>
      <c r="FF148" s="98"/>
      <c r="FG148" s="98"/>
      <c r="FH148" s="98"/>
      <c r="FI148" s="98"/>
      <c r="FJ148" s="98"/>
      <c r="FK148" s="98"/>
      <c r="FL148" s="98"/>
      <c r="FM148" s="98"/>
      <c r="FN148" s="98"/>
      <c r="FO148" s="98"/>
      <c r="FP148" s="98"/>
      <c r="FQ148" s="98"/>
      <c r="FR148" s="98"/>
      <c r="FS148" s="98"/>
      <c r="FT148" s="98"/>
      <c r="FU148" s="98"/>
      <c r="FV148" s="98"/>
      <c r="FW148" s="98"/>
      <c r="FX148" s="98"/>
      <c r="FY148" s="98"/>
      <c r="FZ148" s="98"/>
      <c r="GA148" s="98"/>
      <c r="GB148" s="98"/>
      <c r="GC148" s="98"/>
      <c r="GD148" s="98"/>
      <c r="GE148" s="98"/>
      <c r="GF148" s="98"/>
      <c r="GG148" s="98"/>
      <c r="GH148" s="98"/>
      <c r="GI148" s="98"/>
      <c r="GJ148" s="98"/>
      <c r="GK148" s="98"/>
      <c r="GL148" s="98"/>
      <c r="GM148" s="98"/>
      <c r="GN148" s="98"/>
      <c r="GO148" s="98"/>
      <c r="GP148" s="98"/>
      <c r="GQ148" s="98"/>
      <c r="GR148" s="98"/>
      <c r="GS148" s="98"/>
      <c r="GT148" s="98"/>
      <c r="GU148" s="98"/>
      <c r="GV148" s="98"/>
      <c r="GW148" s="98"/>
      <c r="GX148" s="98"/>
      <c r="GY148" s="98"/>
      <c r="GZ148" s="98"/>
      <c r="HA148" s="98"/>
      <c r="HB148" s="98"/>
      <c r="HC148" s="98"/>
      <c r="HD148" s="98"/>
      <c r="HE148" s="98"/>
      <c r="HF148" s="98"/>
      <c r="HG148" s="98"/>
      <c r="HH148" s="98"/>
      <c r="HI148" s="98"/>
      <c r="HJ148" s="98"/>
      <c r="HK148" s="98"/>
      <c r="HL148" s="98"/>
      <c r="HM148" s="98"/>
      <c r="HN148" s="98"/>
      <c r="HO148" s="98"/>
      <c r="HP148" s="98"/>
      <c r="HQ148" s="98"/>
      <c r="HR148" s="98"/>
      <c r="HS148" s="98"/>
      <c r="HT148" s="98"/>
      <c r="HU148" s="98"/>
      <c r="HV148" s="98"/>
      <c r="HW148" s="98"/>
      <c r="HX148" s="98"/>
      <c r="HY148" s="98"/>
      <c r="HZ148" s="98"/>
      <c r="IA148" s="98"/>
      <c r="IB148" s="98"/>
      <c r="IC148" s="98"/>
      <c r="ID148" s="98"/>
      <c r="IE148" s="98"/>
      <c r="IF148" s="98"/>
      <c r="IG148" s="98"/>
      <c r="IH148" s="98"/>
      <c r="II148" s="98"/>
      <c r="IJ148" s="98"/>
      <c r="IK148" s="98"/>
      <c r="IL148" s="98"/>
      <c r="IM148" s="98"/>
      <c r="IN148" s="98"/>
      <c r="IO148" s="98"/>
      <c r="IP148" s="98"/>
      <c r="IQ148" s="98"/>
      <c r="IR148" s="98"/>
      <c r="IS148" s="98"/>
      <c r="IT148" s="98"/>
      <c r="IU148" s="98"/>
      <c r="IV148" s="98"/>
      <c r="IW148" s="98"/>
      <c r="IX148" s="98"/>
      <c r="IY148" s="98"/>
      <c r="IZ148" s="98"/>
      <c r="JA148" s="98"/>
      <c r="JB148" s="98"/>
      <c r="JC148" s="98"/>
      <c r="JD148" s="98"/>
      <c r="JE148" s="98"/>
      <c r="JF148" s="98"/>
      <c r="JG148" s="98"/>
      <c r="JH148" s="98"/>
    </row>
    <row r="149" spans="11:268" s="88" customFormat="1" ht="14.4" hidden="1" x14ac:dyDescent="0.3">
      <c r="K149" s="90"/>
      <c r="L149" s="89"/>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c r="AJ149" s="98"/>
      <c r="AK149" s="98"/>
      <c r="AL149" s="98"/>
      <c r="AM149" s="98"/>
      <c r="AN149" s="98"/>
      <c r="AO149" s="98"/>
      <c r="AP149" s="98"/>
      <c r="AQ149" s="98"/>
      <c r="AR149" s="98"/>
      <c r="AS149" s="98"/>
      <c r="AT149" s="98"/>
      <c r="AU149" s="98"/>
      <c r="AV149" s="98"/>
      <c r="AW149" s="98"/>
      <c r="AX149" s="98"/>
      <c r="AY149" s="98"/>
      <c r="AZ149" s="98"/>
      <c r="BA149" s="98"/>
      <c r="BB149" s="98"/>
      <c r="BC149" s="98"/>
      <c r="BD149" s="98"/>
      <c r="BE149" s="98"/>
      <c r="BF149" s="98"/>
      <c r="BG149" s="98"/>
      <c r="BH149" s="98"/>
      <c r="BI149" s="98"/>
      <c r="BJ149" s="98"/>
      <c r="BK149" s="98"/>
      <c r="BL149" s="98"/>
      <c r="BM149" s="98"/>
      <c r="BN149" s="98"/>
      <c r="BO149" s="98"/>
      <c r="BP149" s="98"/>
      <c r="BQ149" s="98"/>
      <c r="BR149" s="98"/>
      <c r="BS149" s="98"/>
      <c r="BT149" s="98"/>
      <c r="BU149" s="98"/>
      <c r="BV149" s="98"/>
      <c r="BW149" s="98"/>
      <c r="BX149" s="98"/>
      <c r="BY149" s="98"/>
      <c r="BZ149" s="98"/>
      <c r="CA149" s="98"/>
      <c r="CB149" s="98"/>
      <c r="CC149" s="98"/>
      <c r="CD149" s="98"/>
      <c r="CE149" s="98"/>
      <c r="CF149" s="98"/>
      <c r="CG149" s="98"/>
      <c r="CH149" s="98"/>
      <c r="CI149" s="98"/>
      <c r="CJ149" s="98"/>
      <c r="CK149" s="98"/>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8"/>
      <c r="DM149" s="98"/>
      <c r="DN149" s="98"/>
      <c r="DO149" s="98"/>
      <c r="DP149" s="98"/>
      <c r="DQ149" s="98"/>
      <c r="DR149" s="98"/>
      <c r="DS149" s="98"/>
      <c r="DT149" s="98"/>
      <c r="DU149" s="98"/>
      <c r="DV149" s="98"/>
      <c r="DW149" s="98"/>
      <c r="DX149" s="98"/>
      <c r="DY149" s="98"/>
      <c r="DZ149" s="98"/>
      <c r="EA149" s="98"/>
      <c r="EB149" s="98"/>
      <c r="EC149" s="98"/>
      <c r="ED149" s="98"/>
      <c r="EE149" s="98"/>
      <c r="EF149" s="98"/>
      <c r="EG149" s="98"/>
      <c r="EH149" s="98"/>
      <c r="EI149" s="98"/>
      <c r="EJ149" s="98"/>
      <c r="EK149" s="98"/>
      <c r="EL149" s="98"/>
      <c r="EM149" s="98"/>
      <c r="EN149" s="98"/>
      <c r="EO149" s="98"/>
      <c r="EP149" s="98"/>
      <c r="EQ149" s="98"/>
      <c r="ER149" s="98"/>
      <c r="ES149" s="98"/>
      <c r="ET149" s="98"/>
      <c r="EU149" s="98"/>
      <c r="EV149" s="98"/>
      <c r="EW149" s="98"/>
      <c r="EX149" s="98"/>
      <c r="EY149" s="98"/>
      <c r="EZ149" s="98"/>
      <c r="FA149" s="98"/>
      <c r="FB149" s="98"/>
      <c r="FC149" s="98"/>
      <c r="FD149" s="98"/>
      <c r="FE149" s="98"/>
      <c r="FF149" s="98"/>
      <c r="FG149" s="98"/>
      <c r="FH149" s="98"/>
      <c r="FI149" s="98"/>
      <c r="FJ149" s="98"/>
      <c r="FK149" s="98"/>
      <c r="FL149" s="98"/>
      <c r="FM149" s="98"/>
      <c r="FN149" s="98"/>
      <c r="FO149" s="98"/>
      <c r="FP149" s="98"/>
      <c r="FQ149" s="98"/>
      <c r="FR149" s="98"/>
      <c r="FS149" s="98"/>
      <c r="FT149" s="98"/>
      <c r="FU149" s="98"/>
      <c r="FV149" s="98"/>
      <c r="FW149" s="98"/>
      <c r="FX149" s="98"/>
      <c r="FY149" s="98"/>
      <c r="FZ149" s="98"/>
      <c r="GA149" s="98"/>
      <c r="GB149" s="98"/>
      <c r="GC149" s="98"/>
      <c r="GD149" s="98"/>
      <c r="GE149" s="98"/>
      <c r="GF149" s="98"/>
      <c r="GG149" s="98"/>
      <c r="GH149" s="98"/>
      <c r="GI149" s="98"/>
      <c r="GJ149" s="98"/>
      <c r="GK149" s="98"/>
      <c r="GL149" s="98"/>
      <c r="GM149" s="98"/>
      <c r="GN149" s="98"/>
      <c r="GO149" s="98"/>
      <c r="GP149" s="98"/>
      <c r="GQ149" s="98"/>
      <c r="GR149" s="98"/>
      <c r="GS149" s="98"/>
      <c r="GT149" s="98"/>
      <c r="GU149" s="98"/>
      <c r="GV149" s="98"/>
      <c r="GW149" s="98"/>
      <c r="GX149" s="98"/>
      <c r="GY149" s="98"/>
      <c r="GZ149" s="98"/>
      <c r="HA149" s="98"/>
      <c r="HB149" s="98"/>
      <c r="HC149" s="98"/>
      <c r="HD149" s="98"/>
      <c r="HE149" s="98"/>
      <c r="HF149" s="98"/>
      <c r="HG149" s="98"/>
      <c r="HH149" s="98"/>
      <c r="HI149" s="98"/>
      <c r="HJ149" s="98"/>
      <c r="HK149" s="98"/>
      <c r="HL149" s="98"/>
      <c r="HM149" s="98"/>
      <c r="HN149" s="98"/>
      <c r="HO149" s="98"/>
      <c r="HP149" s="98"/>
      <c r="HQ149" s="98"/>
      <c r="HR149" s="98"/>
      <c r="HS149" s="98"/>
      <c r="HT149" s="98"/>
      <c r="HU149" s="98"/>
      <c r="HV149" s="98"/>
      <c r="HW149" s="98"/>
      <c r="HX149" s="98"/>
      <c r="HY149" s="98"/>
      <c r="HZ149" s="98"/>
      <c r="IA149" s="98"/>
      <c r="IB149" s="98"/>
      <c r="IC149" s="98"/>
      <c r="ID149" s="98"/>
      <c r="IE149" s="98"/>
      <c r="IF149" s="98"/>
      <c r="IG149" s="98"/>
      <c r="IH149" s="98"/>
      <c r="II149" s="98"/>
      <c r="IJ149" s="98"/>
      <c r="IK149" s="98"/>
      <c r="IL149" s="98"/>
      <c r="IM149" s="98"/>
      <c r="IN149" s="98"/>
      <c r="IO149" s="98"/>
      <c r="IP149" s="98"/>
      <c r="IQ149" s="98"/>
      <c r="IR149" s="98"/>
      <c r="IS149" s="98"/>
      <c r="IT149" s="98"/>
      <c r="IU149" s="98"/>
      <c r="IV149" s="98"/>
      <c r="IW149" s="98"/>
      <c r="IX149" s="98"/>
      <c r="IY149" s="98"/>
      <c r="IZ149" s="98"/>
      <c r="JA149" s="98"/>
      <c r="JB149" s="98"/>
      <c r="JC149" s="98"/>
      <c r="JD149" s="98"/>
      <c r="JE149" s="98"/>
      <c r="JF149" s="98"/>
      <c r="JG149" s="98"/>
      <c r="JH149" s="98"/>
    </row>
    <row r="150" spans="11:268" s="88" customFormat="1" ht="14.4" hidden="1" x14ac:dyDescent="0.3">
      <c r="K150" s="90"/>
      <c r="L150" s="89"/>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c r="AJ150" s="98"/>
      <c r="AK150" s="98"/>
      <c r="AL150" s="98"/>
      <c r="AM150" s="98"/>
      <c r="AN150" s="98"/>
      <c r="AO150" s="98"/>
      <c r="AP150" s="98"/>
      <c r="AQ150" s="98"/>
      <c r="AR150" s="98"/>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c r="BQ150" s="98"/>
      <c r="BR150" s="98"/>
      <c r="BS150" s="98"/>
      <c r="BT150" s="98"/>
      <c r="BU150" s="98"/>
      <c r="BV150" s="98"/>
      <c r="BW150" s="98"/>
      <c r="BX150" s="98"/>
      <c r="BY150" s="98"/>
      <c r="BZ150" s="98"/>
      <c r="CA150" s="98"/>
      <c r="CB150" s="98"/>
      <c r="CC150" s="98"/>
      <c r="CD150" s="98"/>
      <c r="CE150" s="98"/>
      <c r="CF150" s="98"/>
      <c r="CG150" s="98"/>
      <c r="CH150" s="98"/>
      <c r="CI150" s="98"/>
      <c r="CJ150" s="98"/>
      <c r="CK150" s="98"/>
      <c r="CL150" s="98"/>
      <c r="CM150" s="98"/>
      <c r="CN150" s="98"/>
      <c r="CO150" s="98"/>
      <c r="CP150" s="98"/>
      <c r="CQ150" s="98"/>
      <c r="CR150" s="98"/>
      <c r="CS150" s="98"/>
      <c r="CT150" s="98"/>
      <c r="CU150" s="98"/>
      <c r="CV150" s="98"/>
      <c r="CW150" s="98"/>
      <c r="CX150" s="98"/>
      <c r="CY150" s="98"/>
      <c r="CZ150" s="98"/>
      <c r="DA150" s="98"/>
      <c r="DB150" s="98"/>
      <c r="DC150" s="98"/>
      <c r="DD150" s="98"/>
      <c r="DE150" s="98"/>
      <c r="DF150" s="98"/>
      <c r="DG150" s="98"/>
      <c r="DH150" s="98"/>
      <c r="DI150" s="98"/>
      <c r="DJ150" s="98"/>
      <c r="DK150" s="98"/>
      <c r="DL150" s="98"/>
      <c r="DM150" s="98"/>
      <c r="DN150" s="98"/>
      <c r="DO150" s="98"/>
      <c r="DP150" s="98"/>
      <c r="DQ150" s="98"/>
      <c r="DR150" s="98"/>
      <c r="DS150" s="98"/>
      <c r="DT150" s="98"/>
      <c r="DU150" s="98"/>
      <c r="DV150" s="98"/>
      <c r="DW150" s="98"/>
      <c r="DX150" s="98"/>
      <c r="DY150" s="98"/>
      <c r="DZ150" s="98"/>
      <c r="EA150" s="98"/>
      <c r="EB150" s="98"/>
      <c r="EC150" s="98"/>
      <c r="ED150" s="98"/>
      <c r="EE150" s="98"/>
      <c r="EF150" s="98"/>
      <c r="EG150" s="98"/>
      <c r="EH150" s="98"/>
      <c r="EI150" s="98"/>
      <c r="EJ150" s="98"/>
      <c r="EK150" s="98"/>
      <c r="EL150" s="98"/>
      <c r="EM150" s="98"/>
      <c r="EN150" s="98"/>
      <c r="EO150" s="98"/>
      <c r="EP150" s="98"/>
      <c r="EQ150" s="98"/>
      <c r="ER150" s="98"/>
      <c r="ES150" s="98"/>
      <c r="ET150" s="98"/>
      <c r="EU150" s="98"/>
      <c r="EV150" s="98"/>
      <c r="EW150" s="98"/>
      <c r="EX150" s="98"/>
      <c r="EY150" s="98"/>
      <c r="EZ150" s="98"/>
      <c r="FA150" s="98"/>
      <c r="FB150" s="98"/>
      <c r="FC150" s="98"/>
      <c r="FD150" s="98"/>
      <c r="FE150" s="98"/>
      <c r="FF150" s="98"/>
      <c r="FG150" s="98"/>
      <c r="FH150" s="98"/>
      <c r="FI150" s="98"/>
      <c r="FJ150" s="98"/>
      <c r="FK150" s="98"/>
      <c r="FL150" s="98"/>
      <c r="FM150" s="98"/>
      <c r="FN150" s="98"/>
      <c r="FO150" s="98"/>
      <c r="FP150" s="98"/>
      <c r="FQ150" s="98"/>
      <c r="FR150" s="98"/>
      <c r="FS150" s="98"/>
      <c r="FT150" s="98"/>
      <c r="FU150" s="98"/>
      <c r="FV150" s="98"/>
      <c r="FW150" s="98"/>
      <c r="FX150" s="98"/>
      <c r="FY150" s="98"/>
      <c r="FZ150" s="98"/>
      <c r="GA150" s="98"/>
      <c r="GB150" s="98"/>
      <c r="GC150" s="98"/>
      <c r="GD150" s="98"/>
      <c r="GE150" s="98"/>
      <c r="GF150" s="98"/>
      <c r="GG150" s="98"/>
      <c r="GH150" s="98"/>
      <c r="GI150" s="98"/>
      <c r="GJ150" s="98"/>
      <c r="GK150" s="98"/>
      <c r="GL150" s="98"/>
      <c r="GM150" s="98"/>
      <c r="GN150" s="98"/>
      <c r="GO150" s="98"/>
      <c r="GP150" s="98"/>
      <c r="GQ150" s="98"/>
      <c r="GR150" s="98"/>
      <c r="GS150" s="98"/>
      <c r="GT150" s="98"/>
      <c r="GU150" s="98"/>
      <c r="GV150" s="98"/>
      <c r="GW150" s="98"/>
      <c r="GX150" s="98"/>
      <c r="GY150" s="98"/>
      <c r="GZ150" s="98"/>
      <c r="HA150" s="98"/>
      <c r="HB150" s="98"/>
      <c r="HC150" s="98"/>
      <c r="HD150" s="98"/>
      <c r="HE150" s="98"/>
      <c r="HF150" s="98"/>
      <c r="HG150" s="98"/>
      <c r="HH150" s="98"/>
      <c r="HI150" s="98"/>
      <c r="HJ150" s="98"/>
      <c r="HK150" s="98"/>
      <c r="HL150" s="98"/>
      <c r="HM150" s="98"/>
      <c r="HN150" s="98"/>
      <c r="HO150" s="98"/>
      <c r="HP150" s="98"/>
      <c r="HQ150" s="98"/>
      <c r="HR150" s="98"/>
      <c r="HS150" s="98"/>
      <c r="HT150" s="98"/>
      <c r="HU150" s="98"/>
      <c r="HV150" s="98"/>
      <c r="HW150" s="98"/>
      <c r="HX150" s="98"/>
      <c r="HY150" s="98"/>
      <c r="HZ150" s="98"/>
      <c r="IA150" s="98"/>
      <c r="IB150" s="98"/>
      <c r="IC150" s="98"/>
      <c r="ID150" s="98"/>
      <c r="IE150" s="98"/>
      <c r="IF150" s="98"/>
      <c r="IG150" s="98"/>
      <c r="IH150" s="98"/>
      <c r="II150" s="98"/>
      <c r="IJ150" s="98"/>
      <c r="IK150" s="98"/>
      <c r="IL150" s="98"/>
      <c r="IM150" s="98"/>
      <c r="IN150" s="98"/>
      <c r="IO150" s="98"/>
      <c r="IP150" s="98"/>
      <c r="IQ150" s="98"/>
      <c r="IR150" s="98"/>
      <c r="IS150" s="98"/>
      <c r="IT150" s="98"/>
      <c r="IU150" s="98"/>
      <c r="IV150" s="98"/>
      <c r="IW150" s="98"/>
      <c r="IX150" s="98"/>
      <c r="IY150" s="98"/>
      <c r="IZ150" s="98"/>
      <c r="JA150" s="98"/>
      <c r="JB150" s="98"/>
      <c r="JC150" s="98"/>
      <c r="JD150" s="98"/>
      <c r="JE150" s="98"/>
      <c r="JF150" s="98"/>
      <c r="JG150" s="98"/>
      <c r="JH150" s="98"/>
    </row>
    <row r="151" spans="11:268" s="88" customFormat="1" ht="14.4" hidden="1" x14ac:dyDescent="0.3">
      <c r="K151" s="90"/>
      <c r="L151" s="89"/>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c r="AJ151" s="98"/>
      <c r="AK151" s="98"/>
      <c r="AL151" s="98"/>
      <c r="AM151" s="98"/>
      <c r="AN151" s="98"/>
      <c r="AO151" s="98"/>
      <c r="AP151" s="98"/>
      <c r="AQ151" s="98"/>
      <c r="AR151" s="98"/>
      <c r="AS151" s="98"/>
      <c r="AT151" s="98"/>
      <c r="AU151" s="98"/>
      <c r="AV151" s="98"/>
      <c r="AW151" s="98"/>
      <c r="AX151" s="98"/>
      <c r="AY151" s="98"/>
      <c r="AZ151" s="98"/>
      <c r="BA151" s="98"/>
      <c r="BB151" s="98"/>
      <c r="BC151" s="98"/>
      <c r="BD151" s="98"/>
      <c r="BE151" s="98"/>
      <c r="BF151" s="98"/>
      <c r="BG151" s="98"/>
      <c r="BH151" s="98"/>
      <c r="BI151" s="98"/>
      <c r="BJ151" s="98"/>
      <c r="BK151" s="98"/>
      <c r="BL151" s="98"/>
      <c r="BM151" s="98"/>
      <c r="BN151" s="98"/>
      <c r="BO151" s="98"/>
      <c r="BP151" s="98"/>
      <c r="BQ151" s="98"/>
      <c r="BR151" s="98"/>
      <c r="BS151" s="98"/>
      <c r="BT151" s="98"/>
      <c r="BU151" s="98"/>
      <c r="BV151" s="98"/>
      <c r="BW151" s="98"/>
      <c r="BX151" s="98"/>
      <c r="BY151" s="98"/>
      <c r="BZ151" s="98"/>
      <c r="CA151" s="98"/>
      <c r="CB151" s="98"/>
      <c r="CC151" s="98"/>
      <c r="CD151" s="98"/>
      <c r="CE151" s="98"/>
      <c r="CF151" s="98"/>
      <c r="CG151" s="98"/>
      <c r="CH151" s="98"/>
      <c r="CI151" s="98"/>
      <c r="CJ151" s="98"/>
      <c r="CK151" s="98"/>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8"/>
      <c r="DM151" s="98"/>
      <c r="DN151" s="98"/>
      <c r="DO151" s="98"/>
      <c r="DP151" s="98"/>
      <c r="DQ151" s="98"/>
      <c r="DR151" s="98"/>
      <c r="DS151" s="98"/>
      <c r="DT151" s="98"/>
      <c r="DU151" s="98"/>
      <c r="DV151" s="98"/>
      <c r="DW151" s="98"/>
      <c r="DX151" s="98"/>
      <c r="DY151" s="98"/>
      <c r="DZ151" s="98"/>
      <c r="EA151" s="98"/>
      <c r="EB151" s="98"/>
      <c r="EC151" s="98"/>
      <c r="ED151" s="98"/>
      <c r="EE151" s="98"/>
      <c r="EF151" s="98"/>
      <c r="EG151" s="98"/>
      <c r="EH151" s="98"/>
      <c r="EI151" s="98"/>
      <c r="EJ151" s="98"/>
      <c r="EK151" s="98"/>
      <c r="EL151" s="98"/>
      <c r="EM151" s="98"/>
      <c r="EN151" s="98"/>
      <c r="EO151" s="98"/>
      <c r="EP151" s="98"/>
      <c r="EQ151" s="98"/>
      <c r="ER151" s="98"/>
      <c r="ES151" s="98"/>
      <c r="ET151" s="98"/>
      <c r="EU151" s="98"/>
      <c r="EV151" s="98"/>
      <c r="EW151" s="98"/>
      <c r="EX151" s="98"/>
      <c r="EY151" s="98"/>
      <c r="EZ151" s="98"/>
      <c r="FA151" s="98"/>
      <c r="FB151" s="98"/>
      <c r="FC151" s="98"/>
      <c r="FD151" s="98"/>
      <c r="FE151" s="98"/>
      <c r="FF151" s="98"/>
      <c r="FG151" s="98"/>
      <c r="FH151" s="98"/>
      <c r="FI151" s="98"/>
      <c r="FJ151" s="98"/>
      <c r="FK151" s="98"/>
      <c r="FL151" s="98"/>
      <c r="FM151" s="98"/>
      <c r="FN151" s="98"/>
      <c r="FO151" s="98"/>
      <c r="FP151" s="98"/>
      <c r="FQ151" s="98"/>
      <c r="FR151" s="98"/>
      <c r="FS151" s="98"/>
      <c r="FT151" s="98"/>
      <c r="FU151" s="98"/>
      <c r="FV151" s="98"/>
      <c r="FW151" s="98"/>
      <c r="FX151" s="98"/>
      <c r="FY151" s="98"/>
      <c r="FZ151" s="98"/>
      <c r="GA151" s="98"/>
      <c r="GB151" s="98"/>
      <c r="GC151" s="98"/>
      <c r="GD151" s="98"/>
      <c r="GE151" s="98"/>
      <c r="GF151" s="98"/>
      <c r="GG151" s="98"/>
      <c r="GH151" s="98"/>
      <c r="GI151" s="98"/>
      <c r="GJ151" s="98"/>
      <c r="GK151" s="98"/>
      <c r="GL151" s="98"/>
      <c r="GM151" s="98"/>
      <c r="GN151" s="98"/>
      <c r="GO151" s="98"/>
      <c r="GP151" s="98"/>
      <c r="GQ151" s="98"/>
      <c r="GR151" s="98"/>
      <c r="GS151" s="98"/>
      <c r="GT151" s="98"/>
      <c r="GU151" s="98"/>
      <c r="GV151" s="98"/>
      <c r="GW151" s="98"/>
      <c r="GX151" s="98"/>
      <c r="GY151" s="98"/>
      <c r="GZ151" s="98"/>
      <c r="HA151" s="98"/>
      <c r="HB151" s="98"/>
      <c r="HC151" s="98"/>
      <c r="HD151" s="98"/>
      <c r="HE151" s="98"/>
      <c r="HF151" s="98"/>
      <c r="HG151" s="98"/>
      <c r="HH151" s="98"/>
      <c r="HI151" s="98"/>
      <c r="HJ151" s="98"/>
      <c r="HK151" s="98"/>
      <c r="HL151" s="98"/>
      <c r="HM151" s="98"/>
      <c r="HN151" s="98"/>
      <c r="HO151" s="98"/>
      <c r="HP151" s="98"/>
      <c r="HQ151" s="98"/>
      <c r="HR151" s="98"/>
      <c r="HS151" s="98"/>
      <c r="HT151" s="98"/>
      <c r="HU151" s="98"/>
      <c r="HV151" s="98"/>
      <c r="HW151" s="98"/>
      <c r="HX151" s="98"/>
      <c r="HY151" s="98"/>
      <c r="HZ151" s="98"/>
      <c r="IA151" s="98"/>
      <c r="IB151" s="98"/>
      <c r="IC151" s="98"/>
      <c r="ID151" s="98"/>
      <c r="IE151" s="98"/>
      <c r="IF151" s="98"/>
      <c r="IG151" s="98"/>
      <c r="IH151" s="98"/>
      <c r="II151" s="98"/>
      <c r="IJ151" s="98"/>
      <c r="IK151" s="98"/>
      <c r="IL151" s="98"/>
      <c r="IM151" s="98"/>
      <c r="IN151" s="98"/>
      <c r="IO151" s="98"/>
      <c r="IP151" s="98"/>
      <c r="IQ151" s="98"/>
      <c r="IR151" s="98"/>
      <c r="IS151" s="98"/>
      <c r="IT151" s="98"/>
      <c r="IU151" s="98"/>
      <c r="IV151" s="98"/>
      <c r="IW151" s="98"/>
      <c r="IX151" s="98"/>
      <c r="IY151" s="98"/>
      <c r="IZ151" s="98"/>
      <c r="JA151" s="98"/>
      <c r="JB151" s="98"/>
      <c r="JC151" s="98"/>
      <c r="JD151" s="98"/>
      <c r="JE151" s="98"/>
      <c r="JF151" s="98"/>
      <c r="JG151" s="98"/>
      <c r="JH151" s="98"/>
    </row>
    <row r="152" spans="11:268" s="88" customFormat="1" ht="14.4" hidden="1" x14ac:dyDescent="0.3">
      <c r="K152" s="90"/>
      <c r="L152" s="89"/>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c r="AJ152" s="98"/>
      <c r="AK152" s="98"/>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98"/>
      <c r="DJ152" s="98"/>
      <c r="DK152" s="98"/>
      <c r="DL152" s="98"/>
      <c r="DM152" s="98"/>
      <c r="DN152" s="98"/>
      <c r="DO152" s="98"/>
      <c r="DP152" s="98"/>
      <c r="DQ152" s="98"/>
      <c r="DR152" s="98"/>
      <c r="DS152" s="98"/>
      <c r="DT152" s="98"/>
      <c r="DU152" s="98"/>
      <c r="DV152" s="98"/>
      <c r="DW152" s="98"/>
      <c r="DX152" s="98"/>
      <c r="DY152" s="98"/>
      <c r="DZ152" s="98"/>
      <c r="EA152" s="98"/>
      <c r="EB152" s="98"/>
      <c r="EC152" s="98"/>
      <c r="ED152" s="98"/>
      <c r="EE152" s="98"/>
      <c r="EF152" s="98"/>
      <c r="EG152" s="98"/>
      <c r="EH152" s="98"/>
      <c r="EI152" s="98"/>
      <c r="EJ152" s="98"/>
      <c r="EK152" s="98"/>
      <c r="EL152" s="98"/>
      <c r="EM152" s="98"/>
      <c r="EN152" s="98"/>
      <c r="EO152" s="98"/>
      <c r="EP152" s="98"/>
      <c r="EQ152" s="98"/>
      <c r="ER152" s="98"/>
      <c r="ES152" s="98"/>
      <c r="ET152" s="98"/>
      <c r="EU152" s="98"/>
      <c r="EV152" s="98"/>
      <c r="EW152" s="98"/>
      <c r="EX152" s="98"/>
      <c r="EY152" s="98"/>
      <c r="EZ152" s="98"/>
      <c r="FA152" s="98"/>
      <c r="FB152" s="98"/>
      <c r="FC152" s="98"/>
      <c r="FD152" s="98"/>
      <c r="FE152" s="98"/>
      <c r="FF152" s="98"/>
      <c r="FG152" s="98"/>
      <c r="FH152" s="98"/>
      <c r="FI152" s="98"/>
      <c r="FJ152" s="98"/>
      <c r="FK152" s="98"/>
      <c r="FL152" s="98"/>
      <c r="FM152" s="98"/>
      <c r="FN152" s="98"/>
      <c r="FO152" s="98"/>
      <c r="FP152" s="98"/>
      <c r="FQ152" s="98"/>
      <c r="FR152" s="98"/>
      <c r="FS152" s="98"/>
      <c r="FT152" s="98"/>
      <c r="FU152" s="98"/>
      <c r="FV152" s="98"/>
      <c r="FW152" s="98"/>
      <c r="FX152" s="98"/>
      <c r="FY152" s="98"/>
      <c r="FZ152" s="98"/>
      <c r="GA152" s="98"/>
      <c r="GB152" s="98"/>
      <c r="GC152" s="98"/>
      <c r="GD152" s="98"/>
      <c r="GE152" s="98"/>
      <c r="GF152" s="98"/>
      <c r="GG152" s="98"/>
      <c r="GH152" s="98"/>
      <c r="GI152" s="98"/>
      <c r="GJ152" s="98"/>
      <c r="GK152" s="98"/>
      <c r="GL152" s="98"/>
      <c r="GM152" s="98"/>
      <c r="GN152" s="98"/>
      <c r="GO152" s="98"/>
      <c r="GP152" s="98"/>
      <c r="GQ152" s="98"/>
      <c r="GR152" s="98"/>
      <c r="GS152" s="98"/>
      <c r="GT152" s="98"/>
      <c r="GU152" s="98"/>
      <c r="GV152" s="98"/>
      <c r="GW152" s="98"/>
      <c r="GX152" s="98"/>
      <c r="GY152" s="98"/>
      <c r="GZ152" s="98"/>
      <c r="HA152" s="98"/>
      <c r="HB152" s="98"/>
      <c r="HC152" s="98"/>
      <c r="HD152" s="98"/>
      <c r="HE152" s="98"/>
      <c r="HF152" s="98"/>
      <c r="HG152" s="98"/>
      <c r="HH152" s="98"/>
      <c r="HI152" s="98"/>
      <c r="HJ152" s="98"/>
      <c r="HK152" s="98"/>
      <c r="HL152" s="98"/>
      <c r="HM152" s="98"/>
      <c r="HN152" s="98"/>
      <c r="HO152" s="98"/>
      <c r="HP152" s="98"/>
      <c r="HQ152" s="98"/>
      <c r="HR152" s="98"/>
      <c r="HS152" s="98"/>
      <c r="HT152" s="98"/>
      <c r="HU152" s="98"/>
      <c r="HV152" s="98"/>
      <c r="HW152" s="98"/>
      <c r="HX152" s="98"/>
      <c r="HY152" s="98"/>
      <c r="HZ152" s="98"/>
      <c r="IA152" s="98"/>
      <c r="IB152" s="98"/>
      <c r="IC152" s="98"/>
      <c r="ID152" s="98"/>
      <c r="IE152" s="98"/>
      <c r="IF152" s="98"/>
      <c r="IG152" s="98"/>
      <c r="IH152" s="98"/>
      <c r="II152" s="98"/>
      <c r="IJ152" s="98"/>
      <c r="IK152" s="98"/>
      <c r="IL152" s="98"/>
      <c r="IM152" s="98"/>
      <c r="IN152" s="98"/>
      <c r="IO152" s="98"/>
      <c r="IP152" s="98"/>
      <c r="IQ152" s="98"/>
      <c r="IR152" s="98"/>
      <c r="IS152" s="98"/>
      <c r="IT152" s="98"/>
      <c r="IU152" s="98"/>
      <c r="IV152" s="98"/>
      <c r="IW152" s="98"/>
      <c r="IX152" s="98"/>
      <c r="IY152" s="98"/>
      <c r="IZ152" s="98"/>
      <c r="JA152" s="98"/>
      <c r="JB152" s="98"/>
      <c r="JC152" s="98"/>
      <c r="JD152" s="98"/>
      <c r="JE152" s="98"/>
      <c r="JF152" s="98"/>
      <c r="JG152" s="98"/>
      <c r="JH152" s="98"/>
    </row>
    <row r="153" spans="11:268" s="88" customFormat="1" ht="14.4" hidden="1" x14ac:dyDescent="0.3">
      <c r="K153" s="90"/>
      <c r="L153" s="89"/>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c r="AJ153" s="98"/>
      <c r="AK153" s="98"/>
      <c r="AL153" s="98"/>
      <c r="AM153" s="98"/>
      <c r="AN153" s="98"/>
      <c r="AO153" s="98"/>
      <c r="AP153" s="98"/>
      <c r="AQ153" s="98"/>
      <c r="AR153" s="98"/>
      <c r="AS153" s="98"/>
      <c r="AT153" s="98"/>
      <c r="AU153" s="98"/>
      <c r="AV153" s="98"/>
      <c r="AW153" s="98"/>
      <c r="AX153" s="98"/>
      <c r="AY153" s="98"/>
      <c r="AZ153" s="98"/>
      <c r="BA153" s="98"/>
      <c r="BB153" s="98"/>
      <c r="BC153" s="98"/>
      <c r="BD153" s="98"/>
      <c r="BE153" s="98"/>
      <c r="BF153" s="98"/>
      <c r="BG153" s="98"/>
      <c r="BH153" s="98"/>
      <c r="BI153" s="98"/>
      <c r="BJ153" s="98"/>
      <c r="BK153" s="98"/>
      <c r="BL153" s="98"/>
      <c r="BM153" s="98"/>
      <c r="BN153" s="98"/>
      <c r="BO153" s="98"/>
      <c r="BP153" s="98"/>
      <c r="BQ153" s="98"/>
      <c r="BR153" s="98"/>
      <c r="BS153" s="98"/>
      <c r="BT153" s="98"/>
      <c r="BU153" s="98"/>
      <c r="BV153" s="98"/>
      <c r="BW153" s="98"/>
      <c r="BX153" s="98"/>
      <c r="BY153" s="98"/>
      <c r="BZ153" s="98"/>
      <c r="CA153" s="98"/>
      <c r="CB153" s="98"/>
      <c r="CC153" s="98"/>
      <c r="CD153" s="98"/>
      <c r="CE153" s="98"/>
      <c r="CF153" s="98"/>
      <c r="CG153" s="98"/>
      <c r="CH153" s="98"/>
      <c r="CI153" s="98"/>
      <c r="CJ153" s="98"/>
      <c r="CK153" s="98"/>
      <c r="CL153" s="98"/>
      <c r="CM153" s="98"/>
      <c r="CN153" s="98"/>
      <c r="CO153" s="98"/>
      <c r="CP153" s="98"/>
      <c r="CQ153" s="98"/>
      <c r="CR153" s="98"/>
      <c r="CS153" s="98"/>
      <c r="CT153" s="98"/>
      <c r="CU153" s="98"/>
      <c r="CV153" s="98"/>
      <c r="CW153" s="98"/>
      <c r="CX153" s="98"/>
      <c r="CY153" s="98"/>
      <c r="CZ153" s="98"/>
      <c r="DA153" s="98"/>
      <c r="DB153" s="98"/>
      <c r="DC153" s="98"/>
      <c r="DD153" s="98"/>
      <c r="DE153" s="98"/>
      <c r="DF153" s="98"/>
      <c r="DG153" s="98"/>
      <c r="DH153" s="98"/>
      <c r="DI153" s="98"/>
      <c r="DJ153" s="98"/>
      <c r="DK153" s="98"/>
      <c r="DL153" s="98"/>
      <c r="DM153" s="98"/>
      <c r="DN153" s="98"/>
      <c r="DO153" s="98"/>
      <c r="DP153" s="98"/>
      <c r="DQ153" s="98"/>
      <c r="DR153" s="98"/>
      <c r="DS153" s="98"/>
      <c r="DT153" s="98"/>
      <c r="DU153" s="98"/>
      <c r="DV153" s="98"/>
      <c r="DW153" s="98"/>
      <c r="DX153" s="98"/>
      <c r="DY153" s="98"/>
      <c r="DZ153" s="98"/>
      <c r="EA153" s="98"/>
      <c r="EB153" s="98"/>
      <c r="EC153" s="98"/>
      <c r="ED153" s="98"/>
      <c r="EE153" s="98"/>
      <c r="EF153" s="98"/>
      <c r="EG153" s="98"/>
      <c r="EH153" s="98"/>
      <c r="EI153" s="98"/>
      <c r="EJ153" s="98"/>
      <c r="EK153" s="98"/>
      <c r="EL153" s="98"/>
      <c r="EM153" s="98"/>
      <c r="EN153" s="98"/>
      <c r="EO153" s="98"/>
      <c r="EP153" s="98"/>
      <c r="EQ153" s="98"/>
      <c r="ER153" s="98"/>
      <c r="ES153" s="98"/>
      <c r="ET153" s="98"/>
      <c r="EU153" s="98"/>
      <c r="EV153" s="98"/>
      <c r="EW153" s="98"/>
      <c r="EX153" s="98"/>
      <c r="EY153" s="98"/>
      <c r="EZ153" s="98"/>
      <c r="FA153" s="98"/>
      <c r="FB153" s="98"/>
      <c r="FC153" s="98"/>
      <c r="FD153" s="98"/>
      <c r="FE153" s="98"/>
      <c r="FF153" s="98"/>
      <c r="FG153" s="98"/>
      <c r="FH153" s="98"/>
      <c r="FI153" s="98"/>
      <c r="FJ153" s="98"/>
      <c r="FK153" s="98"/>
      <c r="FL153" s="98"/>
      <c r="FM153" s="98"/>
      <c r="FN153" s="98"/>
      <c r="FO153" s="98"/>
      <c r="FP153" s="98"/>
      <c r="FQ153" s="98"/>
      <c r="FR153" s="98"/>
      <c r="FS153" s="98"/>
      <c r="FT153" s="98"/>
      <c r="FU153" s="98"/>
      <c r="FV153" s="98"/>
      <c r="FW153" s="98"/>
      <c r="FX153" s="98"/>
      <c r="FY153" s="98"/>
      <c r="FZ153" s="98"/>
      <c r="GA153" s="98"/>
      <c r="GB153" s="98"/>
      <c r="GC153" s="98"/>
      <c r="GD153" s="98"/>
      <c r="GE153" s="98"/>
      <c r="GF153" s="98"/>
      <c r="GG153" s="98"/>
      <c r="GH153" s="98"/>
      <c r="GI153" s="98"/>
      <c r="GJ153" s="98"/>
      <c r="GK153" s="98"/>
      <c r="GL153" s="98"/>
      <c r="GM153" s="98"/>
      <c r="GN153" s="98"/>
      <c r="GO153" s="98"/>
      <c r="GP153" s="98"/>
      <c r="GQ153" s="98"/>
      <c r="GR153" s="98"/>
      <c r="GS153" s="98"/>
      <c r="GT153" s="98"/>
      <c r="GU153" s="98"/>
      <c r="GV153" s="98"/>
      <c r="GW153" s="98"/>
      <c r="GX153" s="98"/>
      <c r="GY153" s="98"/>
      <c r="GZ153" s="98"/>
      <c r="HA153" s="98"/>
      <c r="HB153" s="98"/>
      <c r="HC153" s="98"/>
      <c r="HD153" s="98"/>
      <c r="HE153" s="98"/>
      <c r="HF153" s="98"/>
      <c r="HG153" s="98"/>
      <c r="HH153" s="98"/>
      <c r="HI153" s="98"/>
      <c r="HJ153" s="98"/>
      <c r="HK153" s="98"/>
      <c r="HL153" s="98"/>
      <c r="HM153" s="98"/>
      <c r="HN153" s="98"/>
      <c r="HO153" s="98"/>
      <c r="HP153" s="98"/>
      <c r="HQ153" s="98"/>
      <c r="HR153" s="98"/>
      <c r="HS153" s="98"/>
      <c r="HT153" s="98"/>
      <c r="HU153" s="98"/>
      <c r="HV153" s="98"/>
      <c r="HW153" s="98"/>
      <c r="HX153" s="98"/>
      <c r="HY153" s="98"/>
      <c r="HZ153" s="98"/>
      <c r="IA153" s="98"/>
      <c r="IB153" s="98"/>
      <c r="IC153" s="98"/>
      <c r="ID153" s="98"/>
      <c r="IE153" s="98"/>
      <c r="IF153" s="98"/>
      <c r="IG153" s="98"/>
      <c r="IH153" s="98"/>
      <c r="II153" s="98"/>
      <c r="IJ153" s="98"/>
      <c r="IK153" s="98"/>
      <c r="IL153" s="98"/>
      <c r="IM153" s="98"/>
      <c r="IN153" s="98"/>
      <c r="IO153" s="98"/>
      <c r="IP153" s="98"/>
      <c r="IQ153" s="98"/>
      <c r="IR153" s="98"/>
      <c r="IS153" s="98"/>
      <c r="IT153" s="98"/>
      <c r="IU153" s="98"/>
      <c r="IV153" s="98"/>
      <c r="IW153" s="98"/>
      <c r="IX153" s="98"/>
      <c r="IY153" s="98"/>
      <c r="IZ153" s="98"/>
      <c r="JA153" s="98"/>
      <c r="JB153" s="98"/>
      <c r="JC153" s="98"/>
      <c r="JD153" s="98"/>
      <c r="JE153" s="98"/>
      <c r="JF153" s="98"/>
      <c r="JG153" s="98"/>
      <c r="JH153" s="98"/>
    </row>
    <row r="154" spans="11:268" s="88" customFormat="1" ht="14.4" hidden="1" x14ac:dyDescent="0.3">
      <c r="K154" s="90"/>
      <c r="L154" s="89"/>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c r="AJ154" s="98"/>
      <c r="AK154" s="98"/>
      <c r="AL154" s="98"/>
      <c r="AM154" s="98"/>
      <c r="AN154" s="98"/>
      <c r="AO154" s="98"/>
      <c r="AP154" s="98"/>
      <c r="AQ154" s="98"/>
      <c r="AR154" s="98"/>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c r="BQ154" s="98"/>
      <c r="BR154" s="98"/>
      <c r="BS154" s="98"/>
      <c r="BT154" s="98"/>
      <c r="BU154" s="98"/>
      <c r="BV154" s="98"/>
      <c r="BW154" s="98"/>
      <c r="BX154" s="98"/>
      <c r="BY154" s="98"/>
      <c r="BZ154" s="98"/>
      <c r="CA154" s="98"/>
      <c r="CB154" s="98"/>
      <c r="CC154" s="98"/>
      <c r="CD154" s="98"/>
      <c r="CE154" s="98"/>
      <c r="CF154" s="98"/>
      <c r="CG154" s="98"/>
      <c r="CH154" s="98"/>
      <c r="CI154" s="98"/>
      <c r="CJ154" s="98"/>
      <c r="CK154" s="98"/>
      <c r="CL154" s="98"/>
      <c r="CM154" s="98"/>
      <c r="CN154" s="98"/>
      <c r="CO154" s="98"/>
      <c r="CP154" s="98"/>
      <c r="CQ154" s="98"/>
      <c r="CR154" s="98"/>
      <c r="CS154" s="98"/>
      <c r="CT154" s="98"/>
      <c r="CU154" s="98"/>
      <c r="CV154" s="98"/>
      <c r="CW154" s="98"/>
      <c r="CX154" s="98"/>
      <c r="CY154" s="98"/>
      <c r="CZ154" s="98"/>
      <c r="DA154" s="98"/>
      <c r="DB154" s="98"/>
      <c r="DC154" s="98"/>
      <c r="DD154" s="98"/>
      <c r="DE154" s="98"/>
      <c r="DF154" s="98"/>
      <c r="DG154" s="98"/>
      <c r="DH154" s="98"/>
      <c r="DI154" s="98"/>
      <c r="DJ154" s="98"/>
      <c r="DK154" s="98"/>
      <c r="DL154" s="98"/>
      <c r="DM154" s="98"/>
      <c r="DN154" s="98"/>
      <c r="DO154" s="98"/>
      <c r="DP154" s="98"/>
      <c r="DQ154" s="98"/>
      <c r="DR154" s="98"/>
      <c r="DS154" s="98"/>
      <c r="DT154" s="98"/>
      <c r="DU154" s="98"/>
      <c r="DV154" s="98"/>
      <c r="DW154" s="98"/>
      <c r="DX154" s="98"/>
      <c r="DY154" s="98"/>
      <c r="DZ154" s="98"/>
      <c r="EA154" s="98"/>
      <c r="EB154" s="98"/>
      <c r="EC154" s="98"/>
      <c r="ED154" s="98"/>
      <c r="EE154" s="98"/>
      <c r="EF154" s="98"/>
      <c r="EG154" s="98"/>
      <c r="EH154" s="98"/>
      <c r="EI154" s="98"/>
      <c r="EJ154" s="98"/>
      <c r="EK154" s="98"/>
      <c r="EL154" s="98"/>
      <c r="EM154" s="98"/>
      <c r="EN154" s="98"/>
      <c r="EO154" s="98"/>
      <c r="EP154" s="98"/>
      <c r="EQ154" s="98"/>
      <c r="ER154" s="98"/>
      <c r="ES154" s="98"/>
      <c r="ET154" s="98"/>
      <c r="EU154" s="98"/>
      <c r="EV154" s="98"/>
      <c r="EW154" s="98"/>
      <c r="EX154" s="98"/>
      <c r="EY154" s="98"/>
      <c r="EZ154" s="98"/>
      <c r="FA154" s="98"/>
      <c r="FB154" s="98"/>
      <c r="FC154" s="98"/>
      <c r="FD154" s="98"/>
      <c r="FE154" s="98"/>
      <c r="FF154" s="98"/>
      <c r="FG154" s="98"/>
      <c r="FH154" s="98"/>
      <c r="FI154" s="98"/>
      <c r="FJ154" s="98"/>
      <c r="FK154" s="98"/>
      <c r="FL154" s="98"/>
      <c r="FM154" s="98"/>
      <c r="FN154" s="98"/>
      <c r="FO154" s="98"/>
      <c r="FP154" s="98"/>
      <c r="FQ154" s="98"/>
      <c r="FR154" s="98"/>
      <c r="FS154" s="98"/>
      <c r="FT154" s="98"/>
      <c r="FU154" s="98"/>
      <c r="FV154" s="98"/>
      <c r="FW154" s="98"/>
      <c r="FX154" s="98"/>
      <c r="FY154" s="98"/>
      <c r="FZ154" s="98"/>
      <c r="GA154" s="98"/>
      <c r="GB154" s="98"/>
      <c r="GC154" s="98"/>
      <c r="GD154" s="98"/>
      <c r="GE154" s="98"/>
      <c r="GF154" s="98"/>
      <c r="GG154" s="98"/>
      <c r="GH154" s="98"/>
      <c r="GI154" s="98"/>
      <c r="GJ154" s="98"/>
      <c r="GK154" s="98"/>
      <c r="GL154" s="98"/>
      <c r="GM154" s="98"/>
      <c r="GN154" s="98"/>
      <c r="GO154" s="98"/>
      <c r="GP154" s="98"/>
      <c r="GQ154" s="98"/>
      <c r="GR154" s="98"/>
      <c r="GS154" s="98"/>
      <c r="GT154" s="98"/>
      <c r="GU154" s="98"/>
      <c r="GV154" s="98"/>
      <c r="GW154" s="98"/>
      <c r="GX154" s="98"/>
      <c r="GY154" s="98"/>
      <c r="GZ154" s="98"/>
      <c r="HA154" s="98"/>
      <c r="HB154" s="98"/>
      <c r="HC154" s="98"/>
      <c r="HD154" s="98"/>
      <c r="HE154" s="98"/>
      <c r="HF154" s="98"/>
      <c r="HG154" s="98"/>
      <c r="HH154" s="98"/>
      <c r="HI154" s="98"/>
      <c r="HJ154" s="98"/>
      <c r="HK154" s="98"/>
      <c r="HL154" s="98"/>
      <c r="HM154" s="98"/>
      <c r="HN154" s="98"/>
      <c r="HO154" s="98"/>
      <c r="HP154" s="98"/>
      <c r="HQ154" s="98"/>
      <c r="HR154" s="98"/>
      <c r="HS154" s="98"/>
      <c r="HT154" s="98"/>
      <c r="HU154" s="98"/>
      <c r="HV154" s="98"/>
      <c r="HW154" s="98"/>
      <c r="HX154" s="98"/>
      <c r="HY154" s="98"/>
      <c r="HZ154" s="98"/>
      <c r="IA154" s="98"/>
      <c r="IB154" s="98"/>
      <c r="IC154" s="98"/>
      <c r="ID154" s="98"/>
      <c r="IE154" s="98"/>
      <c r="IF154" s="98"/>
      <c r="IG154" s="98"/>
      <c r="IH154" s="98"/>
      <c r="II154" s="98"/>
      <c r="IJ154" s="98"/>
      <c r="IK154" s="98"/>
      <c r="IL154" s="98"/>
      <c r="IM154" s="98"/>
      <c r="IN154" s="98"/>
      <c r="IO154" s="98"/>
      <c r="IP154" s="98"/>
      <c r="IQ154" s="98"/>
      <c r="IR154" s="98"/>
      <c r="IS154" s="98"/>
      <c r="IT154" s="98"/>
      <c r="IU154" s="98"/>
      <c r="IV154" s="98"/>
      <c r="IW154" s="98"/>
      <c r="IX154" s="98"/>
      <c r="IY154" s="98"/>
      <c r="IZ154" s="98"/>
      <c r="JA154" s="98"/>
      <c r="JB154" s="98"/>
      <c r="JC154" s="98"/>
      <c r="JD154" s="98"/>
      <c r="JE154" s="98"/>
      <c r="JF154" s="98"/>
      <c r="JG154" s="98"/>
      <c r="JH154" s="98"/>
    </row>
    <row r="155" spans="11:268" s="88" customFormat="1" ht="14.4" hidden="1" x14ac:dyDescent="0.3">
      <c r="K155" s="90"/>
      <c r="L155" s="89"/>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c r="AJ155" s="98"/>
      <c r="AK155" s="98"/>
      <c r="AL155" s="98"/>
      <c r="AM155" s="98"/>
      <c r="AN155" s="98"/>
      <c r="AO155" s="98"/>
      <c r="AP155" s="98"/>
      <c r="AQ155" s="98"/>
      <c r="AR155" s="98"/>
      <c r="AS155" s="98"/>
      <c r="AT155" s="98"/>
      <c r="AU155" s="98"/>
      <c r="AV155" s="98"/>
      <c r="AW155" s="98"/>
      <c r="AX155" s="98"/>
      <c r="AY155" s="98"/>
      <c r="AZ155" s="98"/>
      <c r="BA155" s="98"/>
      <c r="BB155" s="98"/>
      <c r="BC155" s="98"/>
      <c r="BD155" s="98"/>
      <c r="BE155" s="98"/>
      <c r="BF155" s="98"/>
      <c r="BG155" s="98"/>
      <c r="BH155" s="98"/>
      <c r="BI155" s="98"/>
      <c r="BJ155" s="98"/>
      <c r="BK155" s="98"/>
      <c r="BL155" s="98"/>
      <c r="BM155" s="98"/>
      <c r="BN155" s="98"/>
      <c r="BO155" s="98"/>
      <c r="BP155" s="98"/>
      <c r="BQ155" s="98"/>
      <c r="BR155" s="98"/>
      <c r="BS155" s="98"/>
      <c r="BT155" s="98"/>
      <c r="BU155" s="98"/>
      <c r="BV155" s="98"/>
      <c r="BW155" s="98"/>
      <c r="BX155" s="98"/>
      <c r="BY155" s="98"/>
      <c r="BZ155" s="98"/>
      <c r="CA155" s="98"/>
      <c r="CB155" s="98"/>
      <c r="CC155" s="98"/>
      <c r="CD155" s="98"/>
      <c r="CE155" s="98"/>
      <c r="CF155" s="98"/>
      <c r="CG155" s="98"/>
      <c r="CH155" s="98"/>
      <c r="CI155" s="98"/>
      <c r="CJ155" s="98"/>
      <c r="CK155" s="98"/>
      <c r="CL155" s="98"/>
      <c r="CM155" s="98"/>
      <c r="CN155" s="98"/>
      <c r="CO155" s="98"/>
      <c r="CP155" s="98"/>
      <c r="CQ155" s="98"/>
      <c r="CR155" s="98"/>
      <c r="CS155" s="98"/>
      <c r="CT155" s="98"/>
      <c r="CU155" s="98"/>
      <c r="CV155" s="98"/>
      <c r="CW155" s="98"/>
      <c r="CX155" s="98"/>
      <c r="CY155" s="98"/>
      <c r="CZ155" s="98"/>
      <c r="DA155" s="98"/>
      <c r="DB155" s="98"/>
      <c r="DC155" s="98"/>
      <c r="DD155" s="98"/>
      <c r="DE155" s="98"/>
      <c r="DF155" s="98"/>
      <c r="DG155" s="98"/>
      <c r="DH155" s="98"/>
      <c r="DI155" s="98"/>
      <c r="DJ155" s="98"/>
      <c r="DK155" s="98"/>
      <c r="DL155" s="98"/>
      <c r="DM155" s="98"/>
      <c r="DN155" s="98"/>
      <c r="DO155" s="98"/>
      <c r="DP155" s="98"/>
      <c r="DQ155" s="98"/>
      <c r="DR155" s="98"/>
      <c r="DS155" s="98"/>
      <c r="DT155" s="98"/>
      <c r="DU155" s="98"/>
      <c r="DV155" s="98"/>
      <c r="DW155" s="98"/>
      <c r="DX155" s="98"/>
      <c r="DY155" s="98"/>
      <c r="DZ155" s="98"/>
      <c r="EA155" s="98"/>
      <c r="EB155" s="98"/>
      <c r="EC155" s="98"/>
      <c r="ED155" s="98"/>
      <c r="EE155" s="98"/>
      <c r="EF155" s="98"/>
      <c r="EG155" s="98"/>
      <c r="EH155" s="98"/>
      <c r="EI155" s="98"/>
      <c r="EJ155" s="98"/>
      <c r="EK155" s="98"/>
      <c r="EL155" s="98"/>
      <c r="EM155" s="98"/>
      <c r="EN155" s="98"/>
      <c r="EO155" s="98"/>
      <c r="EP155" s="98"/>
      <c r="EQ155" s="98"/>
      <c r="ER155" s="98"/>
      <c r="ES155" s="98"/>
      <c r="ET155" s="98"/>
      <c r="EU155" s="98"/>
      <c r="EV155" s="98"/>
      <c r="EW155" s="98"/>
      <c r="EX155" s="98"/>
      <c r="EY155" s="98"/>
      <c r="EZ155" s="98"/>
      <c r="FA155" s="98"/>
      <c r="FB155" s="98"/>
      <c r="FC155" s="98"/>
      <c r="FD155" s="98"/>
      <c r="FE155" s="98"/>
      <c r="FF155" s="98"/>
      <c r="FG155" s="98"/>
      <c r="FH155" s="98"/>
      <c r="FI155" s="98"/>
      <c r="FJ155" s="98"/>
      <c r="FK155" s="98"/>
      <c r="FL155" s="98"/>
      <c r="FM155" s="98"/>
      <c r="FN155" s="98"/>
      <c r="FO155" s="98"/>
      <c r="FP155" s="98"/>
      <c r="FQ155" s="98"/>
      <c r="FR155" s="98"/>
      <c r="FS155" s="98"/>
      <c r="FT155" s="98"/>
      <c r="FU155" s="98"/>
      <c r="FV155" s="98"/>
      <c r="FW155" s="98"/>
      <c r="FX155" s="98"/>
      <c r="FY155" s="98"/>
      <c r="FZ155" s="98"/>
      <c r="GA155" s="98"/>
      <c r="GB155" s="98"/>
      <c r="GC155" s="98"/>
      <c r="GD155" s="98"/>
      <c r="GE155" s="98"/>
      <c r="GF155" s="98"/>
      <c r="GG155" s="98"/>
      <c r="GH155" s="98"/>
      <c r="GI155" s="98"/>
      <c r="GJ155" s="98"/>
      <c r="GK155" s="98"/>
      <c r="GL155" s="98"/>
      <c r="GM155" s="98"/>
      <c r="GN155" s="98"/>
      <c r="GO155" s="98"/>
      <c r="GP155" s="98"/>
      <c r="GQ155" s="98"/>
      <c r="GR155" s="98"/>
      <c r="GS155" s="98"/>
      <c r="GT155" s="98"/>
      <c r="GU155" s="98"/>
      <c r="GV155" s="98"/>
      <c r="GW155" s="98"/>
      <c r="GX155" s="98"/>
      <c r="GY155" s="98"/>
      <c r="GZ155" s="98"/>
      <c r="HA155" s="98"/>
      <c r="HB155" s="98"/>
      <c r="HC155" s="98"/>
      <c r="HD155" s="98"/>
      <c r="HE155" s="98"/>
      <c r="HF155" s="98"/>
      <c r="HG155" s="98"/>
      <c r="HH155" s="98"/>
      <c r="HI155" s="98"/>
      <c r="HJ155" s="98"/>
      <c r="HK155" s="98"/>
      <c r="HL155" s="98"/>
      <c r="HM155" s="98"/>
      <c r="HN155" s="98"/>
      <c r="HO155" s="98"/>
      <c r="HP155" s="98"/>
      <c r="HQ155" s="98"/>
      <c r="HR155" s="98"/>
      <c r="HS155" s="98"/>
      <c r="HT155" s="98"/>
      <c r="HU155" s="98"/>
      <c r="HV155" s="98"/>
      <c r="HW155" s="98"/>
      <c r="HX155" s="98"/>
      <c r="HY155" s="98"/>
      <c r="HZ155" s="98"/>
      <c r="IA155" s="98"/>
      <c r="IB155" s="98"/>
      <c r="IC155" s="98"/>
      <c r="ID155" s="98"/>
      <c r="IE155" s="98"/>
      <c r="IF155" s="98"/>
      <c r="IG155" s="98"/>
      <c r="IH155" s="98"/>
      <c r="II155" s="98"/>
      <c r="IJ155" s="98"/>
      <c r="IK155" s="98"/>
      <c r="IL155" s="98"/>
      <c r="IM155" s="98"/>
      <c r="IN155" s="98"/>
      <c r="IO155" s="98"/>
      <c r="IP155" s="98"/>
      <c r="IQ155" s="98"/>
      <c r="IR155" s="98"/>
      <c r="IS155" s="98"/>
      <c r="IT155" s="98"/>
      <c r="IU155" s="98"/>
      <c r="IV155" s="98"/>
      <c r="IW155" s="98"/>
      <c r="IX155" s="98"/>
      <c r="IY155" s="98"/>
      <c r="IZ155" s="98"/>
      <c r="JA155" s="98"/>
      <c r="JB155" s="98"/>
      <c r="JC155" s="98"/>
      <c r="JD155" s="98"/>
      <c r="JE155" s="98"/>
      <c r="JF155" s="98"/>
      <c r="JG155" s="98"/>
      <c r="JH155" s="98"/>
    </row>
    <row r="156" spans="11:268" s="88" customFormat="1" ht="14.4" hidden="1" x14ac:dyDescent="0.3">
      <c r="K156" s="90"/>
      <c r="L156" s="89"/>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c r="AJ156" s="98"/>
      <c r="AK156" s="98"/>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c r="CA156" s="98"/>
      <c r="CB156" s="98"/>
      <c r="CC156" s="98"/>
      <c r="CD156" s="98"/>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98"/>
      <c r="DJ156" s="98"/>
      <c r="DK156" s="98"/>
      <c r="DL156" s="98"/>
      <c r="DM156" s="98"/>
      <c r="DN156" s="98"/>
      <c r="DO156" s="98"/>
      <c r="DP156" s="98"/>
      <c r="DQ156" s="98"/>
      <c r="DR156" s="98"/>
      <c r="DS156" s="98"/>
      <c r="DT156" s="98"/>
      <c r="DU156" s="98"/>
      <c r="DV156" s="98"/>
      <c r="DW156" s="98"/>
      <c r="DX156" s="98"/>
      <c r="DY156" s="98"/>
      <c r="DZ156" s="98"/>
      <c r="EA156" s="98"/>
      <c r="EB156" s="98"/>
      <c r="EC156" s="98"/>
      <c r="ED156" s="98"/>
      <c r="EE156" s="98"/>
      <c r="EF156" s="98"/>
      <c r="EG156" s="98"/>
      <c r="EH156" s="98"/>
      <c r="EI156" s="98"/>
      <c r="EJ156" s="98"/>
      <c r="EK156" s="98"/>
      <c r="EL156" s="98"/>
      <c r="EM156" s="98"/>
      <c r="EN156" s="98"/>
      <c r="EO156" s="98"/>
      <c r="EP156" s="98"/>
      <c r="EQ156" s="98"/>
      <c r="ER156" s="98"/>
      <c r="ES156" s="98"/>
      <c r="ET156" s="98"/>
      <c r="EU156" s="98"/>
      <c r="EV156" s="98"/>
      <c r="EW156" s="98"/>
      <c r="EX156" s="98"/>
      <c r="EY156" s="98"/>
      <c r="EZ156" s="98"/>
      <c r="FA156" s="98"/>
      <c r="FB156" s="98"/>
      <c r="FC156" s="98"/>
      <c r="FD156" s="98"/>
      <c r="FE156" s="98"/>
      <c r="FF156" s="98"/>
      <c r="FG156" s="98"/>
      <c r="FH156" s="98"/>
      <c r="FI156" s="98"/>
      <c r="FJ156" s="98"/>
      <c r="FK156" s="98"/>
      <c r="FL156" s="98"/>
      <c r="FM156" s="98"/>
      <c r="FN156" s="98"/>
      <c r="FO156" s="98"/>
      <c r="FP156" s="98"/>
      <c r="FQ156" s="98"/>
      <c r="FR156" s="98"/>
      <c r="FS156" s="98"/>
      <c r="FT156" s="98"/>
      <c r="FU156" s="98"/>
      <c r="FV156" s="98"/>
      <c r="FW156" s="98"/>
      <c r="FX156" s="98"/>
      <c r="FY156" s="98"/>
      <c r="FZ156" s="98"/>
      <c r="GA156" s="98"/>
      <c r="GB156" s="98"/>
      <c r="GC156" s="98"/>
      <c r="GD156" s="98"/>
      <c r="GE156" s="98"/>
      <c r="GF156" s="98"/>
      <c r="GG156" s="98"/>
      <c r="GH156" s="98"/>
      <c r="GI156" s="98"/>
      <c r="GJ156" s="98"/>
      <c r="GK156" s="98"/>
      <c r="GL156" s="98"/>
      <c r="GM156" s="98"/>
      <c r="GN156" s="98"/>
      <c r="GO156" s="98"/>
      <c r="GP156" s="98"/>
      <c r="GQ156" s="98"/>
      <c r="GR156" s="98"/>
      <c r="GS156" s="98"/>
      <c r="GT156" s="98"/>
      <c r="GU156" s="98"/>
      <c r="GV156" s="98"/>
      <c r="GW156" s="98"/>
      <c r="GX156" s="98"/>
      <c r="GY156" s="98"/>
      <c r="GZ156" s="98"/>
      <c r="HA156" s="98"/>
      <c r="HB156" s="98"/>
      <c r="HC156" s="98"/>
      <c r="HD156" s="98"/>
      <c r="HE156" s="98"/>
      <c r="HF156" s="98"/>
      <c r="HG156" s="98"/>
      <c r="HH156" s="98"/>
      <c r="HI156" s="98"/>
      <c r="HJ156" s="98"/>
      <c r="HK156" s="98"/>
      <c r="HL156" s="98"/>
      <c r="HM156" s="98"/>
      <c r="HN156" s="98"/>
      <c r="HO156" s="98"/>
      <c r="HP156" s="98"/>
      <c r="HQ156" s="98"/>
      <c r="HR156" s="98"/>
      <c r="HS156" s="98"/>
      <c r="HT156" s="98"/>
      <c r="HU156" s="98"/>
      <c r="HV156" s="98"/>
      <c r="HW156" s="98"/>
      <c r="HX156" s="98"/>
      <c r="HY156" s="98"/>
      <c r="HZ156" s="98"/>
      <c r="IA156" s="98"/>
      <c r="IB156" s="98"/>
      <c r="IC156" s="98"/>
      <c r="ID156" s="98"/>
      <c r="IE156" s="98"/>
      <c r="IF156" s="98"/>
      <c r="IG156" s="98"/>
      <c r="IH156" s="98"/>
      <c r="II156" s="98"/>
      <c r="IJ156" s="98"/>
      <c r="IK156" s="98"/>
      <c r="IL156" s="98"/>
      <c r="IM156" s="98"/>
      <c r="IN156" s="98"/>
      <c r="IO156" s="98"/>
      <c r="IP156" s="98"/>
      <c r="IQ156" s="98"/>
      <c r="IR156" s="98"/>
      <c r="IS156" s="98"/>
      <c r="IT156" s="98"/>
      <c r="IU156" s="98"/>
      <c r="IV156" s="98"/>
      <c r="IW156" s="98"/>
      <c r="IX156" s="98"/>
      <c r="IY156" s="98"/>
      <c r="IZ156" s="98"/>
      <c r="JA156" s="98"/>
      <c r="JB156" s="98"/>
      <c r="JC156" s="98"/>
      <c r="JD156" s="98"/>
      <c r="JE156" s="98"/>
      <c r="JF156" s="98"/>
      <c r="JG156" s="98"/>
      <c r="JH156" s="98"/>
    </row>
    <row r="157" spans="11:268" s="88" customFormat="1" ht="14.4" hidden="1" x14ac:dyDescent="0.3">
      <c r="K157" s="90"/>
      <c r="L157" s="89"/>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c r="AJ157" s="98"/>
      <c r="AK157" s="98"/>
      <c r="AL157" s="98"/>
      <c r="AM157" s="98"/>
      <c r="AN157" s="98"/>
      <c r="AO157" s="98"/>
      <c r="AP157" s="98"/>
      <c r="AQ157" s="98"/>
      <c r="AR157" s="98"/>
      <c r="AS157" s="98"/>
      <c r="AT157" s="98"/>
      <c r="AU157" s="98"/>
      <c r="AV157" s="98"/>
      <c r="AW157" s="98"/>
      <c r="AX157" s="98"/>
      <c r="AY157" s="98"/>
      <c r="AZ157" s="98"/>
      <c r="BA157" s="98"/>
      <c r="BB157" s="98"/>
      <c r="BC157" s="98"/>
      <c r="BD157" s="98"/>
      <c r="BE157" s="98"/>
      <c r="BF157" s="98"/>
      <c r="BG157" s="98"/>
      <c r="BH157" s="98"/>
      <c r="BI157" s="98"/>
      <c r="BJ157" s="98"/>
      <c r="BK157" s="98"/>
      <c r="BL157" s="98"/>
      <c r="BM157" s="98"/>
      <c r="BN157" s="98"/>
      <c r="BO157" s="98"/>
      <c r="BP157" s="98"/>
      <c r="BQ157" s="98"/>
      <c r="BR157" s="98"/>
      <c r="BS157" s="98"/>
      <c r="BT157" s="98"/>
      <c r="BU157" s="98"/>
      <c r="BV157" s="98"/>
      <c r="BW157" s="98"/>
      <c r="BX157" s="98"/>
      <c r="BY157" s="98"/>
      <c r="BZ157" s="98"/>
      <c r="CA157" s="98"/>
      <c r="CB157" s="98"/>
      <c r="CC157" s="98"/>
      <c r="CD157" s="98"/>
      <c r="CE157" s="98"/>
      <c r="CF157" s="98"/>
      <c r="CG157" s="98"/>
      <c r="CH157" s="98"/>
      <c r="CI157" s="98"/>
      <c r="CJ157" s="98"/>
      <c r="CK157" s="98"/>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8"/>
      <c r="DM157" s="98"/>
      <c r="DN157" s="98"/>
      <c r="DO157" s="98"/>
      <c r="DP157" s="98"/>
      <c r="DQ157" s="98"/>
      <c r="DR157" s="98"/>
      <c r="DS157" s="98"/>
      <c r="DT157" s="98"/>
      <c r="DU157" s="98"/>
      <c r="DV157" s="98"/>
      <c r="DW157" s="98"/>
      <c r="DX157" s="98"/>
      <c r="DY157" s="98"/>
      <c r="DZ157" s="98"/>
      <c r="EA157" s="98"/>
      <c r="EB157" s="98"/>
      <c r="EC157" s="98"/>
      <c r="ED157" s="98"/>
      <c r="EE157" s="98"/>
      <c r="EF157" s="98"/>
      <c r="EG157" s="98"/>
      <c r="EH157" s="98"/>
      <c r="EI157" s="98"/>
      <c r="EJ157" s="98"/>
      <c r="EK157" s="98"/>
      <c r="EL157" s="98"/>
      <c r="EM157" s="98"/>
      <c r="EN157" s="98"/>
      <c r="EO157" s="98"/>
      <c r="EP157" s="98"/>
      <c r="EQ157" s="98"/>
      <c r="ER157" s="98"/>
      <c r="ES157" s="98"/>
      <c r="ET157" s="98"/>
      <c r="EU157" s="98"/>
      <c r="EV157" s="98"/>
      <c r="EW157" s="98"/>
      <c r="EX157" s="98"/>
      <c r="EY157" s="98"/>
      <c r="EZ157" s="98"/>
      <c r="FA157" s="98"/>
      <c r="FB157" s="98"/>
      <c r="FC157" s="98"/>
      <c r="FD157" s="98"/>
      <c r="FE157" s="98"/>
      <c r="FF157" s="98"/>
      <c r="FG157" s="98"/>
      <c r="FH157" s="98"/>
      <c r="FI157" s="98"/>
      <c r="FJ157" s="98"/>
      <c r="FK157" s="98"/>
      <c r="FL157" s="98"/>
      <c r="FM157" s="98"/>
      <c r="FN157" s="98"/>
      <c r="FO157" s="98"/>
      <c r="FP157" s="98"/>
      <c r="FQ157" s="98"/>
      <c r="FR157" s="98"/>
      <c r="FS157" s="98"/>
      <c r="FT157" s="98"/>
      <c r="FU157" s="98"/>
      <c r="FV157" s="98"/>
      <c r="FW157" s="98"/>
      <c r="FX157" s="98"/>
      <c r="FY157" s="98"/>
      <c r="FZ157" s="98"/>
      <c r="GA157" s="98"/>
      <c r="GB157" s="98"/>
      <c r="GC157" s="98"/>
      <c r="GD157" s="98"/>
      <c r="GE157" s="98"/>
      <c r="GF157" s="98"/>
      <c r="GG157" s="98"/>
      <c r="GH157" s="98"/>
      <c r="GI157" s="98"/>
      <c r="GJ157" s="98"/>
      <c r="GK157" s="98"/>
      <c r="GL157" s="98"/>
      <c r="GM157" s="98"/>
      <c r="GN157" s="98"/>
      <c r="GO157" s="98"/>
      <c r="GP157" s="98"/>
      <c r="GQ157" s="98"/>
      <c r="GR157" s="98"/>
      <c r="GS157" s="98"/>
      <c r="GT157" s="98"/>
      <c r="GU157" s="98"/>
      <c r="GV157" s="98"/>
      <c r="GW157" s="98"/>
      <c r="GX157" s="98"/>
      <c r="GY157" s="98"/>
      <c r="GZ157" s="98"/>
      <c r="HA157" s="98"/>
      <c r="HB157" s="98"/>
      <c r="HC157" s="98"/>
      <c r="HD157" s="98"/>
      <c r="HE157" s="98"/>
      <c r="HF157" s="98"/>
      <c r="HG157" s="98"/>
      <c r="HH157" s="98"/>
      <c r="HI157" s="98"/>
      <c r="HJ157" s="98"/>
      <c r="HK157" s="98"/>
      <c r="HL157" s="98"/>
      <c r="HM157" s="98"/>
      <c r="HN157" s="98"/>
      <c r="HO157" s="98"/>
      <c r="HP157" s="98"/>
      <c r="HQ157" s="98"/>
      <c r="HR157" s="98"/>
      <c r="HS157" s="98"/>
      <c r="HT157" s="98"/>
      <c r="HU157" s="98"/>
      <c r="HV157" s="98"/>
      <c r="HW157" s="98"/>
      <c r="HX157" s="98"/>
      <c r="HY157" s="98"/>
      <c r="HZ157" s="98"/>
      <c r="IA157" s="98"/>
      <c r="IB157" s="98"/>
      <c r="IC157" s="98"/>
      <c r="ID157" s="98"/>
      <c r="IE157" s="98"/>
      <c r="IF157" s="98"/>
      <c r="IG157" s="98"/>
      <c r="IH157" s="98"/>
      <c r="II157" s="98"/>
      <c r="IJ157" s="98"/>
      <c r="IK157" s="98"/>
      <c r="IL157" s="98"/>
      <c r="IM157" s="98"/>
      <c r="IN157" s="98"/>
      <c r="IO157" s="98"/>
      <c r="IP157" s="98"/>
      <c r="IQ157" s="98"/>
      <c r="IR157" s="98"/>
      <c r="IS157" s="98"/>
      <c r="IT157" s="98"/>
      <c r="IU157" s="98"/>
      <c r="IV157" s="98"/>
      <c r="IW157" s="98"/>
      <c r="IX157" s="98"/>
      <c r="IY157" s="98"/>
      <c r="IZ157" s="98"/>
      <c r="JA157" s="98"/>
      <c r="JB157" s="98"/>
      <c r="JC157" s="98"/>
      <c r="JD157" s="98"/>
      <c r="JE157" s="98"/>
      <c r="JF157" s="98"/>
      <c r="JG157" s="98"/>
      <c r="JH157" s="98"/>
    </row>
    <row r="158" spans="11:268" s="88" customFormat="1" ht="14.4" hidden="1" x14ac:dyDescent="0.3">
      <c r="K158" s="90"/>
      <c r="L158" s="89"/>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c r="AJ158" s="98"/>
      <c r="AK158" s="98"/>
      <c r="AL158" s="98"/>
      <c r="AM158" s="98"/>
      <c r="AN158" s="98"/>
      <c r="AO158" s="98"/>
      <c r="AP158" s="98"/>
      <c r="AQ158" s="98"/>
      <c r="AR158" s="98"/>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c r="BQ158" s="98"/>
      <c r="BR158" s="98"/>
      <c r="BS158" s="98"/>
      <c r="BT158" s="98"/>
      <c r="BU158" s="98"/>
      <c r="BV158" s="98"/>
      <c r="BW158" s="98"/>
      <c r="BX158" s="98"/>
      <c r="BY158" s="98"/>
      <c r="BZ158" s="98"/>
      <c r="CA158" s="98"/>
      <c r="CB158" s="98"/>
      <c r="CC158" s="98"/>
      <c r="CD158" s="98"/>
      <c r="CE158" s="98"/>
      <c r="CF158" s="98"/>
      <c r="CG158" s="98"/>
      <c r="CH158" s="98"/>
      <c r="CI158" s="98"/>
      <c r="CJ158" s="98"/>
      <c r="CK158" s="98"/>
      <c r="CL158" s="98"/>
      <c r="CM158" s="98"/>
      <c r="CN158" s="98"/>
      <c r="CO158" s="98"/>
      <c r="CP158" s="98"/>
      <c r="CQ158" s="98"/>
      <c r="CR158" s="98"/>
      <c r="CS158" s="98"/>
      <c r="CT158" s="98"/>
      <c r="CU158" s="98"/>
      <c r="CV158" s="98"/>
      <c r="CW158" s="98"/>
      <c r="CX158" s="98"/>
      <c r="CY158" s="98"/>
      <c r="CZ158" s="98"/>
      <c r="DA158" s="98"/>
      <c r="DB158" s="98"/>
      <c r="DC158" s="98"/>
      <c r="DD158" s="98"/>
      <c r="DE158" s="98"/>
      <c r="DF158" s="98"/>
      <c r="DG158" s="98"/>
      <c r="DH158" s="98"/>
      <c r="DI158" s="98"/>
      <c r="DJ158" s="98"/>
      <c r="DK158" s="98"/>
      <c r="DL158" s="98"/>
      <c r="DM158" s="98"/>
      <c r="DN158" s="98"/>
      <c r="DO158" s="98"/>
      <c r="DP158" s="98"/>
      <c r="DQ158" s="98"/>
      <c r="DR158" s="98"/>
      <c r="DS158" s="98"/>
      <c r="DT158" s="98"/>
      <c r="DU158" s="98"/>
      <c r="DV158" s="98"/>
      <c r="DW158" s="98"/>
      <c r="DX158" s="98"/>
      <c r="DY158" s="98"/>
      <c r="DZ158" s="98"/>
      <c r="EA158" s="98"/>
      <c r="EB158" s="98"/>
      <c r="EC158" s="98"/>
      <c r="ED158" s="98"/>
      <c r="EE158" s="98"/>
      <c r="EF158" s="98"/>
      <c r="EG158" s="98"/>
      <c r="EH158" s="98"/>
      <c r="EI158" s="98"/>
      <c r="EJ158" s="98"/>
      <c r="EK158" s="98"/>
      <c r="EL158" s="98"/>
      <c r="EM158" s="98"/>
      <c r="EN158" s="98"/>
      <c r="EO158" s="98"/>
      <c r="EP158" s="98"/>
      <c r="EQ158" s="98"/>
      <c r="ER158" s="98"/>
      <c r="ES158" s="98"/>
      <c r="ET158" s="98"/>
      <c r="EU158" s="98"/>
      <c r="EV158" s="98"/>
      <c r="EW158" s="98"/>
      <c r="EX158" s="98"/>
      <c r="EY158" s="98"/>
      <c r="EZ158" s="98"/>
      <c r="FA158" s="98"/>
      <c r="FB158" s="98"/>
      <c r="FC158" s="98"/>
      <c r="FD158" s="98"/>
      <c r="FE158" s="98"/>
      <c r="FF158" s="98"/>
      <c r="FG158" s="98"/>
      <c r="FH158" s="98"/>
      <c r="FI158" s="98"/>
      <c r="FJ158" s="98"/>
      <c r="FK158" s="98"/>
      <c r="FL158" s="98"/>
      <c r="FM158" s="98"/>
      <c r="FN158" s="98"/>
      <c r="FO158" s="98"/>
      <c r="FP158" s="98"/>
      <c r="FQ158" s="98"/>
      <c r="FR158" s="98"/>
      <c r="FS158" s="98"/>
      <c r="FT158" s="98"/>
      <c r="FU158" s="98"/>
      <c r="FV158" s="98"/>
      <c r="FW158" s="98"/>
      <c r="FX158" s="98"/>
      <c r="FY158" s="98"/>
      <c r="FZ158" s="98"/>
      <c r="GA158" s="98"/>
      <c r="GB158" s="98"/>
      <c r="GC158" s="98"/>
      <c r="GD158" s="98"/>
      <c r="GE158" s="98"/>
      <c r="GF158" s="98"/>
      <c r="GG158" s="98"/>
      <c r="GH158" s="98"/>
      <c r="GI158" s="98"/>
      <c r="GJ158" s="98"/>
      <c r="GK158" s="98"/>
      <c r="GL158" s="98"/>
      <c r="GM158" s="98"/>
      <c r="GN158" s="98"/>
      <c r="GO158" s="98"/>
      <c r="GP158" s="98"/>
      <c r="GQ158" s="98"/>
      <c r="GR158" s="98"/>
      <c r="GS158" s="98"/>
      <c r="GT158" s="98"/>
      <c r="GU158" s="98"/>
      <c r="GV158" s="98"/>
      <c r="GW158" s="98"/>
      <c r="GX158" s="98"/>
      <c r="GY158" s="98"/>
      <c r="GZ158" s="98"/>
      <c r="HA158" s="98"/>
      <c r="HB158" s="98"/>
      <c r="HC158" s="98"/>
      <c r="HD158" s="98"/>
      <c r="HE158" s="98"/>
      <c r="HF158" s="98"/>
      <c r="HG158" s="98"/>
      <c r="HH158" s="98"/>
      <c r="HI158" s="98"/>
      <c r="HJ158" s="98"/>
      <c r="HK158" s="98"/>
      <c r="HL158" s="98"/>
      <c r="HM158" s="98"/>
      <c r="HN158" s="98"/>
      <c r="HO158" s="98"/>
      <c r="HP158" s="98"/>
      <c r="HQ158" s="98"/>
      <c r="HR158" s="98"/>
      <c r="HS158" s="98"/>
      <c r="HT158" s="98"/>
      <c r="HU158" s="98"/>
      <c r="HV158" s="98"/>
      <c r="HW158" s="98"/>
      <c r="HX158" s="98"/>
      <c r="HY158" s="98"/>
      <c r="HZ158" s="98"/>
      <c r="IA158" s="98"/>
      <c r="IB158" s="98"/>
      <c r="IC158" s="98"/>
      <c r="ID158" s="98"/>
      <c r="IE158" s="98"/>
      <c r="IF158" s="98"/>
      <c r="IG158" s="98"/>
      <c r="IH158" s="98"/>
      <c r="II158" s="98"/>
      <c r="IJ158" s="98"/>
      <c r="IK158" s="98"/>
      <c r="IL158" s="98"/>
      <c r="IM158" s="98"/>
      <c r="IN158" s="98"/>
      <c r="IO158" s="98"/>
      <c r="IP158" s="98"/>
      <c r="IQ158" s="98"/>
      <c r="IR158" s="98"/>
      <c r="IS158" s="98"/>
      <c r="IT158" s="98"/>
      <c r="IU158" s="98"/>
      <c r="IV158" s="98"/>
      <c r="IW158" s="98"/>
      <c r="IX158" s="98"/>
      <c r="IY158" s="98"/>
      <c r="IZ158" s="98"/>
      <c r="JA158" s="98"/>
      <c r="JB158" s="98"/>
      <c r="JC158" s="98"/>
      <c r="JD158" s="98"/>
      <c r="JE158" s="98"/>
      <c r="JF158" s="98"/>
      <c r="JG158" s="98"/>
      <c r="JH158" s="98"/>
    </row>
    <row r="159" spans="11:268" s="88" customFormat="1" ht="14.4" hidden="1" x14ac:dyDescent="0.3">
      <c r="K159" s="90"/>
      <c r="L159" s="89"/>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c r="AJ159" s="98"/>
      <c r="AK159" s="98"/>
      <c r="AL159" s="98"/>
      <c r="AM159" s="98"/>
      <c r="AN159" s="98"/>
      <c r="AO159" s="98"/>
      <c r="AP159" s="98"/>
      <c r="AQ159" s="98"/>
      <c r="AR159" s="98"/>
      <c r="AS159" s="98"/>
      <c r="AT159" s="98"/>
      <c r="AU159" s="98"/>
      <c r="AV159" s="98"/>
      <c r="AW159" s="98"/>
      <c r="AX159" s="98"/>
      <c r="AY159" s="98"/>
      <c r="AZ159" s="98"/>
      <c r="BA159" s="98"/>
      <c r="BB159" s="98"/>
      <c r="BC159" s="98"/>
      <c r="BD159" s="98"/>
      <c r="BE159" s="98"/>
      <c r="BF159" s="98"/>
      <c r="BG159" s="98"/>
      <c r="BH159" s="98"/>
      <c r="BI159" s="98"/>
      <c r="BJ159" s="98"/>
      <c r="BK159" s="98"/>
      <c r="BL159" s="98"/>
      <c r="BM159" s="98"/>
      <c r="BN159" s="98"/>
      <c r="BO159" s="98"/>
      <c r="BP159" s="98"/>
      <c r="BQ159" s="98"/>
      <c r="BR159" s="98"/>
      <c r="BS159" s="98"/>
      <c r="BT159" s="98"/>
      <c r="BU159" s="98"/>
      <c r="BV159" s="98"/>
      <c r="BW159" s="98"/>
      <c r="BX159" s="98"/>
      <c r="BY159" s="98"/>
      <c r="BZ159" s="98"/>
      <c r="CA159" s="98"/>
      <c r="CB159" s="98"/>
      <c r="CC159" s="98"/>
      <c r="CD159" s="98"/>
      <c r="CE159" s="98"/>
      <c r="CF159" s="98"/>
      <c r="CG159" s="98"/>
      <c r="CH159" s="98"/>
      <c r="CI159" s="98"/>
      <c r="CJ159" s="98"/>
      <c r="CK159" s="98"/>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8"/>
      <c r="DM159" s="98"/>
      <c r="DN159" s="98"/>
      <c r="DO159" s="98"/>
      <c r="DP159" s="98"/>
      <c r="DQ159" s="98"/>
      <c r="DR159" s="98"/>
      <c r="DS159" s="98"/>
      <c r="DT159" s="98"/>
      <c r="DU159" s="98"/>
      <c r="DV159" s="98"/>
      <c r="DW159" s="98"/>
      <c r="DX159" s="98"/>
      <c r="DY159" s="98"/>
      <c r="DZ159" s="98"/>
      <c r="EA159" s="98"/>
      <c r="EB159" s="98"/>
      <c r="EC159" s="98"/>
      <c r="ED159" s="98"/>
      <c r="EE159" s="98"/>
      <c r="EF159" s="98"/>
      <c r="EG159" s="98"/>
      <c r="EH159" s="98"/>
      <c r="EI159" s="98"/>
      <c r="EJ159" s="98"/>
      <c r="EK159" s="98"/>
      <c r="EL159" s="98"/>
      <c r="EM159" s="98"/>
      <c r="EN159" s="98"/>
      <c r="EO159" s="98"/>
      <c r="EP159" s="98"/>
      <c r="EQ159" s="98"/>
      <c r="ER159" s="98"/>
      <c r="ES159" s="98"/>
      <c r="ET159" s="98"/>
      <c r="EU159" s="98"/>
      <c r="EV159" s="98"/>
      <c r="EW159" s="98"/>
      <c r="EX159" s="98"/>
      <c r="EY159" s="98"/>
      <c r="EZ159" s="98"/>
      <c r="FA159" s="98"/>
      <c r="FB159" s="98"/>
      <c r="FC159" s="98"/>
      <c r="FD159" s="98"/>
      <c r="FE159" s="98"/>
      <c r="FF159" s="98"/>
      <c r="FG159" s="98"/>
      <c r="FH159" s="98"/>
      <c r="FI159" s="98"/>
      <c r="FJ159" s="98"/>
      <c r="FK159" s="98"/>
      <c r="FL159" s="98"/>
      <c r="FM159" s="98"/>
      <c r="FN159" s="98"/>
      <c r="FO159" s="98"/>
      <c r="FP159" s="98"/>
      <c r="FQ159" s="98"/>
      <c r="FR159" s="98"/>
      <c r="FS159" s="98"/>
      <c r="FT159" s="98"/>
      <c r="FU159" s="98"/>
      <c r="FV159" s="98"/>
      <c r="FW159" s="98"/>
      <c r="FX159" s="98"/>
      <c r="FY159" s="98"/>
      <c r="FZ159" s="98"/>
      <c r="GA159" s="98"/>
      <c r="GB159" s="98"/>
      <c r="GC159" s="98"/>
      <c r="GD159" s="98"/>
      <c r="GE159" s="98"/>
      <c r="GF159" s="98"/>
      <c r="GG159" s="98"/>
      <c r="GH159" s="98"/>
      <c r="GI159" s="98"/>
      <c r="GJ159" s="98"/>
      <c r="GK159" s="98"/>
      <c r="GL159" s="98"/>
      <c r="GM159" s="98"/>
      <c r="GN159" s="98"/>
      <c r="GO159" s="98"/>
      <c r="GP159" s="98"/>
      <c r="GQ159" s="98"/>
      <c r="GR159" s="98"/>
      <c r="GS159" s="98"/>
      <c r="GT159" s="98"/>
      <c r="GU159" s="98"/>
      <c r="GV159" s="98"/>
      <c r="GW159" s="98"/>
      <c r="GX159" s="98"/>
      <c r="GY159" s="98"/>
      <c r="GZ159" s="98"/>
      <c r="HA159" s="98"/>
      <c r="HB159" s="98"/>
      <c r="HC159" s="98"/>
      <c r="HD159" s="98"/>
      <c r="HE159" s="98"/>
      <c r="HF159" s="98"/>
      <c r="HG159" s="98"/>
      <c r="HH159" s="98"/>
      <c r="HI159" s="98"/>
      <c r="HJ159" s="98"/>
      <c r="HK159" s="98"/>
      <c r="HL159" s="98"/>
      <c r="HM159" s="98"/>
      <c r="HN159" s="98"/>
      <c r="HO159" s="98"/>
      <c r="HP159" s="98"/>
      <c r="HQ159" s="98"/>
      <c r="HR159" s="98"/>
      <c r="HS159" s="98"/>
      <c r="HT159" s="98"/>
      <c r="HU159" s="98"/>
      <c r="HV159" s="98"/>
      <c r="HW159" s="98"/>
      <c r="HX159" s="98"/>
      <c r="HY159" s="98"/>
      <c r="HZ159" s="98"/>
      <c r="IA159" s="98"/>
      <c r="IB159" s="98"/>
      <c r="IC159" s="98"/>
      <c r="ID159" s="98"/>
      <c r="IE159" s="98"/>
      <c r="IF159" s="98"/>
      <c r="IG159" s="98"/>
      <c r="IH159" s="98"/>
      <c r="II159" s="98"/>
      <c r="IJ159" s="98"/>
      <c r="IK159" s="98"/>
      <c r="IL159" s="98"/>
      <c r="IM159" s="98"/>
      <c r="IN159" s="98"/>
      <c r="IO159" s="98"/>
      <c r="IP159" s="98"/>
      <c r="IQ159" s="98"/>
      <c r="IR159" s="98"/>
      <c r="IS159" s="98"/>
      <c r="IT159" s="98"/>
      <c r="IU159" s="98"/>
      <c r="IV159" s="98"/>
      <c r="IW159" s="98"/>
      <c r="IX159" s="98"/>
      <c r="IY159" s="98"/>
      <c r="IZ159" s="98"/>
      <c r="JA159" s="98"/>
      <c r="JB159" s="98"/>
      <c r="JC159" s="98"/>
      <c r="JD159" s="98"/>
      <c r="JE159" s="98"/>
      <c r="JF159" s="98"/>
      <c r="JG159" s="98"/>
      <c r="JH159" s="98"/>
    </row>
    <row r="160" spans="11:268" s="88" customFormat="1" ht="14.4" hidden="1" x14ac:dyDescent="0.3">
      <c r="K160" s="90"/>
      <c r="L160" s="89"/>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c r="AJ160" s="98"/>
      <c r="AK160" s="98"/>
      <c r="AL160" s="98"/>
      <c r="AM160" s="98"/>
      <c r="AN160" s="98"/>
      <c r="AO160" s="98"/>
      <c r="AP160" s="98"/>
      <c r="AQ160" s="98"/>
      <c r="AR160" s="98"/>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c r="BQ160" s="98"/>
      <c r="BR160" s="98"/>
      <c r="BS160" s="98"/>
      <c r="BT160" s="98"/>
      <c r="BU160" s="98"/>
      <c r="BV160" s="98"/>
      <c r="BW160" s="98"/>
      <c r="BX160" s="98"/>
      <c r="BY160" s="98"/>
      <c r="BZ160" s="98"/>
      <c r="CA160" s="98"/>
      <c r="CB160" s="98"/>
      <c r="CC160" s="98"/>
      <c r="CD160" s="98"/>
      <c r="CE160" s="98"/>
      <c r="CF160" s="98"/>
      <c r="CG160" s="98"/>
      <c r="CH160" s="98"/>
      <c r="CI160" s="98"/>
      <c r="CJ160" s="98"/>
      <c r="CK160" s="98"/>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8"/>
      <c r="DM160" s="98"/>
      <c r="DN160" s="98"/>
      <c r="DO160" s="98"/>
      <c r="DP160" s="98"/>
      <c r="DQ160" s="98"/>
      <c r="DR160" s="98"/>
      <c r="DS160" s="98"/>
      <c r="DT160" s="98"/>
      <c r="DU160" s="98"/>
      <c r="DV160" s="98"/>
      <c r="DW160" s="98"/>
      <c r="DX160" s="98"/>
      <c r="DY160" s="98"/>
      <c r="DZ160" s="98"/>
      <c r="EA160" s="98"/>
      <c r="EB160" s="98"/>
      <c r="EC160" s="98"/>
      <c r="ED160" s="98"/>
      <c r="EE160" s="98"/>
      <c r="EF160" s="98"/>
      <c r="EG160" s="98"/>
      <c r="EH160" s="98"/>
      <c r="EI160" s="98"/>
      <c r="EJ160" s="98"/>
      <c r="EK160" s="98"/>
      <c r="EL160" s="98"/>
      <c r="EM160" s="98"/>
      <c r="EN160" s="98"/>
      <c r="EO160" s="98"/>
      <c r="EP160" s="98"/>
      <c r="EQ160" s="98"/>
      <c r="ER160" s="98"/>
      <c r="ES160" s="98"/>
      <c r="ET160" s="98"/>
      <c r="EU160" s="98"/>
      <c r="EV160" s="98"/>
      <c r="EW160" s="98"/>
      <c r="EX160" s="98"/>
      <c r="EY160" s="98"/>
      <c r="EZ160" s="98"/>
      <c r="FA160" s="98"/>
      <c r="FB160" s="98"/>
      <c r="FC160" s="98"/>
      <c r="FD160" s="98"/>
      <c r="FE160" s="98"/>
      <c r="FF160" s="98"/>
      <c r="FG160" s="98"/>
      <c r="FH160" s="98"/>
      <c r="FI160" s="98"/>
      <c r="FJ160" s="98"/>
      <c r="FK160" s="98"/>
      <c r="FL160" s="98"/>
      <c r="FM160" s="98"/>
      <c r="FN160" s="98"/>
      <c r="FO160" s="98"/>
      <c r="FP160" s="98"/>
      <c r="FQ160" s="98"/>
      <c r="FR160" s="98"/>
      <c r="FS160" s="98"/>
      <c r="FT160" s="98"/>
      <c r="FU160" s="98"/>
      <c r="FV160" s="98"/>
      <c r="FW160" s="98"/>
      <c r="FX160" s="98"/>
      <c r="FY160" s="98"/>
      <c r="FZ160" s="98"/>
      <c r="GA160" s="98"/>
      <c r="GB160" s="98"/>
      <c r="GC160" s="98"/>
      <c r="GD160" s="98"/>
      <c r="GE160" s="98"/>
      <c r="GF160" s="98"/>
      <c r="GG160" s="98"/>
      <c r="GH160" s="98"/>
      <c r="GI160" s="98"/>
      <c r="GJ160" s="98"/>
      <c r="GK160" s="98"/>
      <c r="GL160" s="98"/>
      <c r="GM160" s="98"/>
      <c r="GN160" s="98"/>
      <c r="GO160" s="98"/>
      <c r="GP160" s="98"/>
      <c r="GQ160" s="98"/>
      <c r="GR160" s="98"/>
      <c r="GS160" s="98"/>
      <c r="GT160" s="98"/>
      <c r="GU160" s="98"/>
      <c r="GV160" s="98"/>
      <c r="GW160" s="98"/>
      <c r="GX160" s="98"/>
      <c r="GY160" s="98"/>
      <c r="GZ160" s="98"/>
      <c r="HA160" s="98"/>
      <c r="HB160" s="98"/>
      <c r="HC160" s="98"/>
      <c r="HD160" s="98"/>
      <c r="HE160" s="98"/>
      <c r="HF160" s="98"/>
      <c r="HG160" s="98"/>
      <c r="HH160" s="98"/>
      <c r="HI160" s="98"/>
      <c r="HJ160" s="98"/>
      <c r="HK160" s="98"/>
      <c r="HL160" s="98"/>
      <c r="HM160" s="98"/>
      <c r="HN160" s="98"/>
      <c r="HO160" s="98"/>
      <c r="HP160" s="98"/>
      <c r="HQ160" s="98"/>
      <c r="HR160" s="98"/>
      <c r="HS160" s="98"/>
      <c r="HT160" s="98"/>
      <c r="HU160" s="98"/>
      <c r="HV160" s="98"/>
      <c r="HW160" s="98"/>
      <c r="HX160" s="98"/>
      <c r="HY160" s="98"/>
      <c r="HZ160" s="98"/>
      <c r="IA160" s="98"/>
      <c r="IB160" s="98"/>
      <c r="IC160" s="98"/>
      <c r="ID160" s="98"/>
      <c r="IE160" s="98"/>
      <c r="IF160" s="98"/>
      <c r="IG160" s="98"/>
      <c r="IH160" s="98"/>
      <c r="II160" s="98"/>
      <c r="IJ160" s="98"/>
      <c r="IK160" s="98"/>
      <c r="IL160" s="98"/>
      <c r="IM160" s="98"/>
      <c r="IN160" s="98"/>
      <c r="IO160" s="98"/>
      <c r="IP160" s="98"/>
      <c r="IQ160" s="98"/>
      <c r="IR160" s="98"/>
      <c r="IS160" s="98"/>
      <c r="IT160" s="98"/>
      <c r="IU160" s="98"/>
      <c r="IV160" s="98"/>
      <c r="IW160" s="98"/>
      <c r="IX160" s="98"/>
      <c r="IY160" s="98"/>
      <c r="IZ160" s="98"/>
      <c r="JA160" s="98"/>
      <c r="JB160" s="98"/>
      <c r="JC160" s="98"/>
      <c r="JD160" s="98"/>
      <c r="JE160" s="98"/>
      <c r="JF160" s="98"/>
      <c r="JG160" s="98"/>
      <c r="JH160" s="98"/>
    </row>
    <row r="161" spans="11:268" s="88" customFormat="1" ht="14.4" hidden="1" x14ac:dyDescent="0.3">
      <c r="K161" s="90"/>
      <c r="L161" s="89"/>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c r="AJ161" s="98"/>
      <c r="AK161" s="98"/>
      <c r="AL161" s="98"/>
      <c r="AM161" s="98"/>
      <c r="AN161" s="98"/>
      <c r="AO161" s="98"/>
      <c r="AP161" s="98"/>
      <c r="AQ161" s="98"/>
      <c r="AR161" s="98"/>
      <c r="AS161" s="98"/>
      <c r="AT161" s="98"/>
      <c r="AU161" s="98"/>
      <c r="AV161" s="98"/>
      <c r="AW161" s="98"/>
      <c r="AX161" s="98"/>
      <c r="AY161" s="98"/>
      <c r="AZ161" s="98"/>
      <c r="BA161" s="98"/>
      <c r="BB161" s="98"/>
      <c r="BC161" s="98"/>
      <c r="BD161" s="98"/>
      <c r="BE161" s="98"/>
      <c r="BF161" s="98"/>
      <c r="BG161" s="98"/>
      <c r="BH161" s="98"/>
      <c r="BI161" s="98"/>
      <c r="BJ161" s="98"/>
      <c r="BK161" s="98"/>
      <c r="BL161" s="98"/>
      <c r="BM161" s="98"/>
      <c r="BN161" s="98"/>
      <c r="BO161" s="98"/>
      <c r="BP161" s="98"/>
      <c r="BQ161" s="98"/>
      <c r="BR161" s="98"/>
      <c r="BS161" s="98"/>
      <c r="BT161" s="98"/>
      <c r="BU161" s="98"/>
      <c r="BV161" s="98"/>
      <c r="BW161" s="98"/>
      <c r="BX161" s="98"/>
      <c r="BY161" s="98"/>
      <c r="BZ161" s="98"/>
      <c r="CA161" s="98"/>
      <c r="CB161" s="98"/>
      <c r="CC161" s="98"/>
      <c r="CD161" s="98"/>
      <c r="CE161" s="98"/>
      <c r="CF161" s="98"/>
      <c r="CG161" s="98"/>
      <c r="CH161" s="98"/>
      <c r="CI161" s="98"/>
      <c r="CJ161" s="98"/>
      <c r="CK161" s="98"/>
      <c r="CL161" s="98"/>
      <c r="CM161" s="98"/>
      <c r="CN161" s="98"/>
      <c r="CO161" s="98"/>
      <c r="CP161" s="98"/>
      <c r="CQ161" s="98"/>
      <c r="CR161" s="98"/>
      <c r="CS161" s="98"/>
      <c r="CT161" s="98"/>
      <c r="CU161" s="98"/>
      <c r="CV161" s="98"/>
      <c r="CW161" s="98"/>
      <c r="CX161" s="98"/>
      <c r="CY161" s="98"/>
      <c r="CZ161" s="98"/>
      <c r="DA161" s="98"/>
      <c r="DB161" s="98"/>
      <c r="DC161" s="98"/>
      <c r="DD161" s="98"/>
      <c r="DE161" s="98"/>
      <c r="DF161" s="98"/>
      <c r="DG161" s="98"/>
      <c r="DH161" s="98"/>
      <c r="DI161" s="98"/>
      <c r="DJ161" s="98"/>
      <c r="DK161" s="98"/>
      <c r="DL161" s="98"/>
      <c r="DM161" s="98"/>
      <c r="DN161" s="98"/>
      <c r="DO161" s="98"/>
      <c r="DP161" s="98"/>
      <c r="DQ161" s="98"/>
      <c r="DR161" s="98"/>
      <c r="DS161" s="98"/>
      <c r="DT161" s="98"/>
      <c r="DU161" s="98"/>
      <c r="DV161" s="98"/>
      <c r="DW161" s="98"/>
      <c r="DX161" s="98"/>
      <c r="DY161" s="98"/>
      <c r="DZ161" s="98"/>
      <c r="EA161" s="98"/>
      <c r="EB161" s="98"/>
      <c r="EC161" s="98"/>
      <c r="ED161" s="98"/>
      <c r="EE161" s="98"/>
      <c r="EF161" s="98"/>
      <c r="EG161" s="98"/>
      <c r="EH161" s="98"/>
      <c r="EI161" s="98"/>
      <c r="EJ161" s="98"/>
      <c r="EK161" s="98"/>
      <c r="EL161" s="98"/>
      <c r="EM161" s="98"/>
      <c r="EN161" s="98"/>
      <c r="EO161" s="98"/>
      <c r="EP161" s="98"/>
      <c r="EQ161" s="98"/>
      <c r="ER161" s="98"/>
      <c r="ES161" s="98"/>
      <c r="ET161" s="98"/>
      <c r="EU161" s="98"/>
      <c r="EV161" s="98"/>
      <c r="EW161" s="98"/>
      <c r="EX161" s="98"/>
      <c r="EY161" s="98"/>
      <c r="EZ161" s="98"/>
      <c r="FA161" s="98"/>
      <c r="FB161" s="98"/>
      <c r="FC161" s="98"/>
      <c r="FD161" s="98"/>
      <c r="FE161" s="98"/>
      <c r="FF161" s="98"/>
      <c r="FG161" s="98"/>
      <c r="FH161" s="98"/>
      <c r="FI161" s="98"/>
      <c r="FJ161" s="98"/>
      <c r="FK161" s="98"/>
      <c r="FL161" s="98"/>
      <c r="FM161" s="98"/>
      <c r="FN161" s="98"/>
      <c r="FO161" s="98"/>
      <c r="FP161" s="98"/>
      <c r="FQ161" s="98"/>
      <c r="FR161" s="98"/>
      <c r="FS161" s="98"/>
      <c r="FT161" s="98"/>
      <c r="FU161" s="98"/>
      <c r="FV161" s="98"/>
      <c r="FW161" s="98"/>
      <c r="FX161" s="98"/>
      <c r="FY161" s="98"/>
      <c r="FZ161" s="98"/>
      <c r="GA161" s="98"/>
      <c r="GB161" s="98"/>
      <c r="GC161" s="98"/>
      <c r="GD161" s="98"/>
      <c r="GE161" s="98"/>
      <c r="GF161" s="98"/>
      <c r="GG161" s="98"/>
      <c r="GH161" s="98"/>
      <c r="GI161" s="98"/>
      <c r="GJ161" s="98"/>
      <c r="GK161" s="98"/>
      <c r="GL161" s="98"/>
      <c r="GM161" s="98"/>
      <c r="GN161" s="98"/>
      <c r="GO161" s="98"/>
      <c r="GP161" s="98"/>
      <c r="GQ161" s="98"/>
      <c r="GR161" s="98"/>
      <c r="GS161" s="98"/>
      <c r="GT161" s="98"/>
      <c r="GU161" s="98"/>
      <c r="GV161" s="98"/>
      <c r="GW161" s="98"/>
      <c r="GX161" s="98"/>
      <c r="GY161" s="98"/>
      <c r="GZ161" s="98"/>
      <c r="HA161" s="98"/>
      <c r="HB161" s="98"/>
      <c r="HC161" s="98"/>
      <c r="HD161" s="98"/>
      <c r="HE161" s="98"/>
      <c r="HF161" s="98"/>
      <c r="HG161" s="98"/>
      <c r="HH161" s="98"/>
      <c r="HI161" s="98"/>
      <c r="HJ161" s="98"/>
      <c r="HK161" s="98"/>
      <c r="HL161" s="98"/>
      <c r="HM161" s="98"/>
      <c r="HN161" s="98"/>
      <c r="HO161" s="98"/>
      <c r="HP161" s="98"/>
      <c r="HQ161" s="98"/>
      <c r="HR161" s="98"/>
      <c r="HS161" s="98"/>
      <c r="HT161" s="98"/>
      <c r="HU161" s="98"/>
      <c r="HV161" s="98"/>
      <c r="HW161" s="98"/>
      <c r="HX161" s="98"/>
      <c r="HY161" s="98"/>
      <c r="HZ161" s="98"/>
      <c r="IA161" s="98"/>
      <c r="IB161" s="98"/>
      <c r="IC161" s="98"/>
      <c r="ID161" s="98"/>
      <c r="IE161" s="98"/>
      <c r="IF161" s="98"/>
      <c r="IG161" s="98"/>
      <c r="IH161" s="98"/>
      <c r="II161" s="98"/>
      <c r="IJ161" s="98"/>
      <c r="IK161" s="98"/>
      <c r="IL161" s="98"/>
      <c r="IM161" s="98"/>
      <c r="IN161" s="98"/>
      <c r="IO161" s="98"/>
      <c r="IP161" s="98"/>
      <c r="IQ161" s="98"/>
      <c r="IR161" s="98"/>
      <c r="IS161" s="98"/>
      <c r="IT161" s="98"/>
      <c r="IU161" s="98"/>
      <c r="IV161" s="98"/>
      <c r="IW161" s="98"/>
      <c r="IX161" s="98"/>
      <c r="IY161" s="98"/>
      <c r="IZ161" s="98"/>
      <c r="JA161" s="98"/>
      <c r="JB161" s="98"/>
      <c r="JC161" s="98"/>
      <c r="JD161" s="98"/>
      <c r="JE161" s="98"/>
      <c r="JF161" s="98"/>
      <c r="JG161" s="98"/>
      <c r="JH161" s="98"/>
    </row>
    <row r="162" spans="11:268" s="88" customFormat="1" ht="14.4" hidden="1" x14ac:dyDescent="0.3">
      <c r="K162" s="90"/>
      <c r="L162" s="89"/>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c r="EA162" s="98"/>
      <c r="EB162" s="98"/>
      <c r="EC162" s="98"/>
      <c r="ED162" s="98"/>
      <c r="EE162" s="98"/>
      <c r="EF162" s="98"/>
      <c r="EG162" s="98"/>
      <c r="EH162" s="98"/>
      <c r="EI162" s="98"/>
      <c r="EJ162" s="98"/>
      <c r="EK162" s="98"/>
      <c r="EL162" s="98"/>
      <c r="EM162" s="98"/>
      <c r="EN162" s="98"/>
      <c r="EO162" s="98"/>
      <c r="EP162" s="98"/>
      <c r="EQ162" s="98"/>
      <c r="ER162" s="98"/>
      <c r="ES162" s="98"/>
      <c r="ET162" s="98"/>
      <c r="EU162" s="98"/>
      <c r="EV162" s="98"/>
      <c r="EW162" s="98"/>
      <c r="EX162" s="98"/>
      <c r="EY162" s="98"/>
      <c r="EZ162" s="98"/>
      <c r="FA162" s="98"/>
      <c r="FB162" s="98"/>
      <c r="FC162" s="98"/>
      <c r="FD162" s="98"/>
      <c r="FE162" s="98"/>
      <c r="FF162" s="98"/>
      <c r="FG162" s="98"/>
      <c r="FH162" s="98"/>
      <c r="FI162" s="98"/>
      <c r="FJ162" s="98"/>
      <c r="FK162" s="98"/>
      <c r="FL162" s="98"/>
      <c r="FM162" s="98"/>
      <c r="FN162" s="98"/>
      <c r="FO162" s="98"/>
      <c r="FP162" s="98"/>
      <c r="FQ162" s="98"/>
      <c r="FR162" s="98"/>
      <c r="FS162" s="98"/>
      <c r="FT162" s="98"/>
      <c r="FU162" s="98"/>
      <c r="FV162" s="98"/>
      <c r="FW162" s="98"/>
      <c r="FX162" s="98"/>
      <c r="FY162" s="98"/>
      <c r="FZ162" s="98"/>
      <c r="GA162" s="98"/>
      <c r="GB162" s="98"/>
      <c r="GC162" s="98"/>
      <c r="GD162" s="98"/>
      <c r="GE162" s="98"/>
      <c r="GF162" s="98"/>
      <c r="GG162" s="98"/>
      <c r="GH162" s="98"/>
      <c r="GI162" s="98"/>
      <c r="GJ162" s="98"/>
      <c r="GK162" s="98"/>
      <c r="GL162" s="98"/>
      <c r="GM162" s="98"/>
      <c r="GN162" s="98"/>
      <c r="GO162" s="98"/>
      <c r="GP162" s="98"/>
      <c r="GQ162" s="98"/>
      <c r="GR162" s="98"/>
      <c r="GS162" s="98"/>
      <c r="GT162" s="98"/>
      <c r="GU162" s="98"/>
      <c r="GV162" s="98"/>
      <c r="GW162" s="98"/>
      <c r="GX162" s="98"/>
      <c r="GY162" s="98"/>
      <c r="GZ162" s="98"/>
      <c r="HA162" s="98"/>
      <c r="HB162" s="98"/>
      <c r="HC162" s="98"/>
      <c r="HD162" s="98"/>
      <c r="HE162" s="98"/>
      <c r="HF162" s="98"/>
      <c r="HG162" s="98"/>
      <c r="HH162" s="98"/>
      <c r="HI162" s="98"/>
      <c r="HJ162" s="98"/>
      <c r="HK162" s="98"/>
      <c r="HL162" s="98"/>
      <c r="HM162" s="98"/>
      <c r="HN162" s="98"/>
      <c r="HO162" s="98"/>
      <c r="HP162" s="98"/>
      <c r="HQ162" s="98"/>
      <c r="HR162" s="98"/>
      <c r="HS162" s="98"/>
      <c r="HT162" s="98"/>
      <c r="HU162" s="98"/>
      <c r="HV162" s="98"/>
      <c r="HW162" s="98"/>
      <c r="HX162" s="98"/>
      <c r="HY162" s="98"/>
      <c r="HZ162" s="98"/>
      <c r="IA162" s="98"/>
      <c r="IB162" s="98"/>
      <c r="IC162" s="98"/>
      <c r="ID162" s="98"/>
      <c r="IE162" s="98"/>
      <c r="IF162" s="98"/>
      <c r="IG162" s="98"/>
      <c r="IH162" s="98"/>
      <c r="II162" s="98"/>
      <c r="IJ162" s="98"/>
      <c r="IK162" s="98"/>
      <c r="IL162" s="98"/>
      <c r="IM162" s="98"/>
      <c r="IN162" s="98"/>
      <c r="IO162" s="98"/>
      <c r="IP162" s="98"/>
      <c r="IQ162" s="98"/>
      <c r="IR162" s="98"/>
      <c r="IS162" s="98"/>
      <c r="IT162" s="98"/>
      <c r="IU162" s="98"/>
      <c r="IV162" s="98"/>
      <c r="IW162" s="98"/>
      <c r="IX162" s="98"/>
      <c r="IY162" s="98"/>
      <c r="IZ162" s="98"/>
      <c r="JA162" s="98"/>
      <c r="JB162" s="98"/>
      <c r="JC162" s="98"/>
      <c r="JD162" s="98"/>
      <c r="JE162" s="98"/>
      <c r="JF162" s="98"/>
      <c r="JG162" s="98"/>
      <c r="JH162" s="98"/>
    </row>
    <row r="163" spans="11:268" s="88" customFormat="1" ht="14.4" hidden="1" x14ac:dyDescent="0.3">
      <c r="K163" s="90"/>
      <c r="L163" s="89"/>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c r="AJ163" s="98"/>
      <c r="AK163" s="98"/>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c r="CK163" s="98"/>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8"/>
      <c r="DM163" s="98"/>
      <c r="DN163" s="98"/>
      <c r="DO163" s="98"/>
      <c r="DP163" s="98"/>
      <c r="DQ163" s="98"/>
      <c r="DR163" s="98"/>
      <c r="DS163" s="98"/>
      <c r="DT163" s="98"/>
      <c r="DU163" s="98"/>
      <c r="DV163" s="98"/>
      <c r="DW163" s="98"/>
      <c r="DX163" s="98"/>
      <c r="DY163" s="98"/>
      <c r="DZ163" s="98"/>
      <c r="EA163" s="98"/>
      <c r="EB163" s="98"/>
      <c r="EC163" s="98"/>
      <c r="ED163" s="98"/>
      <c r="EE163" s="98"/>
      <c r="EF163" s="98"/>
      <c r="EG163" s="98"/>
      <c r="EH163" s="98"/>
      <c r="EI163" s="98"/>
      <c r="EJ163" s="98"/>
      <c r="EK163" s="98"/>
      <c r="EL163" s="98"/>
      <c r="EM163" s="98"/>
      <c r="EN163" s="98"/>
      <c r="EO163" s="98"/>
      <c r="EP163" s="98"/>
      <c r="EQ163" s="98"/>
      <c r="ER163" s="98"/>
      <c r="ES163" s="98"/>
      <c r="ET163" s="98"/>
      <c r="EU163" s="98"/>
      <c r="EV163" s="98"/>
      <c r="EW163" s="98"/>
      <c r="EX163" s="98"/>
      <c r="EY163" s="98"/>
      <c r="EZ163" s="98"/>
      <c r="FA163" s="98"/>
      <c r="FB163" s="98"/>
      <c r="FC163" s="98"/>
      <c r="FD163" s="98"/>
      <c r="FE163" s="98"/>
      <c r="FF163" s="98"/>
      <c r="FG163" s="98"/>
      <c r="FH163" s="98"/>
      <c r="FI163" s="98"/>
      <c r="FJ163" s="98"/>
      <c r="FK163" s="98"/>
      <c r="FL163" s="98"/>
      <c r="FM163" s="98"/>
      <c r="FN163" s="98"/>
      <c r="FO163" s="98"/>
      <c r="FP163" s="98"/>
      <c r="FQ163" s="98"/>
      <c r="FR163" s="98"/>
      <c r="FS163" s="98"/>
      <c r="FT163" s="98"/>
      <c r="FU163" s="98"/>
      <c r="FV163" s="98"/>
      <c r="FW163" s="98"/>
      <c r="FX163" s="98"/>
      <c r="FY163" s="98"/>
      <c r="FZ163" s="98"/>
      <c r="GA163" s="98"/>
      <c r="GB163" s="98"/>
      <c r="GC163" s="98"/>
      <c r="GD163" s="98"/>
      <c r="GE163" s="98"/>
      <c r="GF163" s="98"/>
      <c r="GG163" s="98"/>
      <c r="GH163" s="98"/>
      <c r="GI163" s="98"/>
      <c r="GJ163" s="98"/>
      <c r="GK163" s="98"/>
      <c r="GL163" s="98"/>
      <c r="GM163" s="98"/>
      <c r="GN163" s="98"/>
      <c r="GO163" s="98"/>
      <c r="GP163" s="98"/>
      <c r="GQ163" s="98"/>
      <c r="GR163" s="98"/>
      <c r="GS163" s="98"/>
      <c r="GT163" s="98"/>
      <c r="GU163" s="98"/>
      <c r="GV163" s="98"/>
      <c r="GW163" s="98"/>
      <c r="GX163" s="98"/>
      <c r="GY163" s="98"/>
      <c r="GZ163" s="98"/>
      <c r="HA163" s="98"/>
      <c r="HB163" s="98"/>
      <c r="HC163" s="98"/>
      <c r="HD163" s="98"/>
      <c r="HE163" s="98"/>
      <c r="HF163" s="98"/>
      <c r="HG163" s="98"/>
      <c r="HH163" s="98"/>
      <c r="HI163" s="98"/>
      <c r="HJ163" s="98"/>
      <c r="HK163" s="98"/>
      <c r="HL163" s="98"/>
      <c r="HM163" s="98"/>
      <c r="HN163" s="98"/>
      <c r="HO163" s="98"/>
      <c r="HP163" s="98"/>
      <c r="HQ163" s="98"/>
      <c r="HR163" s="98"/>
      <c r="HS163" s="98"/>
      <c r="HT163" s="98"/>
      <c r="HU163" s="98"/>
      <c r="HV163" s="98"/>
      <c r="HW163" s="98"/>
      <c r="HX163" s="98"/>
      <c r="HY163" s="98"/>
      <c r="HZ163" s="98"/>
      <c r="IA163" s="98"/>
      <c r="IB163" s="98"/>
      <c r="IC163" s="98"/>
      <c r="ID163" s="98"/>
      <c r="IE163" s="98"/>
      <c r="IF163" s="98"/>
      <c r="IG163" s="98"/>
      <c r="IH163" s="98"/>
      <c r="II163" s="98"/>
      <c r="IJ163" s="98"/>
      <c r="IK163" s="98"/>
      <c r="IL163" s="98"/>
      <c r="IM163" s="98"/>
      <c r="IN163" s="98"/>
      <c r="IO163" s="98"/>
      <c r="IP163" s="98"/>
      <c r="IQ163" s="98"/>
      <c r="IR163" s="98"/>
      <c r="IS163" s="98"/>
      <c r="IT163" s="98"/>
      <c r="IU163" s="98"/>
      <c r="IV163" s="98"/>
      <c r="IW163" s="98"/>
      <c r="IX163" s="98"/>
      <c r="IY163" s="98"/>
      <c r="IZ163" s="98"/>
      <c r="JA163" s="98"/>
      <c r="JB163" s="98"/>
      <c r="JC163" s="98"/>
      <c r="JD163" s="98"/>
      <c r="JE163" s="98"/>
      <c r="JF163" s="98"/>
      <c r="JG163" s="98"/>
      <c r="JH163" s="98"/>
    </row>
    <row r="164" spans="11:268" s="88" customFormat="1" ht="14.4" hidden="1" x14ac:dyDescent="0.3">
      <c r="K164" s="90"/>
      <c r="L164" s="89"/>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c r="BQ164" s="98"/>
      <c r="BR164" s="98"/>
      <c r="BS164" s="98"/>
      <c r="BT164" s="98"/>
      <c r="BU164" s="98"/>
      <c r="BV164" s="98"/>
      <c r="BW164" s="98"/>
      <c r="BX164" s="98"/>
      <c r="BY164" s="98"/>
      <c r="BZ164" s="98"/>
      <c r="CA164" s="98"/>
      <c r="CB164" s="98"/>
      <c r="CC164" s="98"/>
      <c r="CD164" s="98"/>
      <c r="CE164" s="98"/>
      <c r="CF164" s="98"/>
      <c r="CG164" s="98"/>
      <c r="CH164" s="98"/>
      <c r="CI164" s="98"/>
      <c r="CJ164" s="98"/>
      <c r="CK164" s="98"/>
      <c r="CL164" s="98"/>
      <c r="CM164" s="98"/>
      <c r="CN164" s="98"/>
      <c r="CO164" s="98"/>
      <c r="CP164" s="98"/>
      <c r="CQ164" s="98"/>
      <c r="CR164" s="98"/>
      <c r="CS164" s="98"/>
      <c r="CT164" s="98"/>
      <c r="CU164" s="98"/>
      <c r="CV164" s="98"/>
      <c r="CW164" s="98"/>
      <c r="CX164" s="98"/>
      <c r="CY164" s="98"/>
      <c r="CZ164" s="98"/>
      <c r="DA164" s="98"/>
      <c r="DB164" s="98"/>
      <c r="DC164" s="98"/>
      <c r="DD164" s="98"/>
      <c r="DE164" s="98"/>
      <c r="DF164" s="98"/>
      <c r="DG164" s="98"/>
      <c r="DH164" s="98"/>
      <c r="DI164" s="98"/>
      <c r="DJ164" s="98"/>
      <c r="DK164" s="98"/>
      <c r="DL164" s="98"/>
      <c r="DM164" s="98"/>
      <c r="DN164" s="98"/>
      <c r="DO164" s="98"/>
      <c r="DP164" s="98"/>
      <c r="DQ164" s="98"/>
      <c r="DR164" s="98"/>
      <c r="DS164" s="98"/>
      <c r="DT164" s="98"/>
      <c r="DU164" s="98"/>
      <c r="DV164" s="98"/>
      <c r="DW164" s="98"/>
      <c r="DX164" s="98"/>
      <c r="DY164" s="98"/>
      <c r="DZ164" s="98"/>
      <c r="EA164" s="98"/>
      <c r="EB164" s="98"/>
      <c r="EC164" s="98"/>
      <c r="ED164" s="98"/>
      <c r="EE164" s="98"/>
      <c r="EF164" s="98"/>
      <c r="EG164" s="98"/>
      <c r="EH164" s="98"/>
      <c r="EI164" s="98"/>
      <c r="EJ164" s="98"/>
      <c r="EK164" s="98"/>
      <c r="EL164" s="98"/>
      <c r="EM164" s="98"/>
      <c r="EN164" s="98"/>
      <c r="EO164" s="98"/>
      <c r="EP164" s="98"/>
      <c r="EQ164" s="98"/>
      <c r="ER164" s="98"/>
      <c r="ES164" s="98"/>
      <c r="ET164" s="98"/>
      <c r="EU164" s="98"/>
      <c r="EV164" s="98"/>
      <c r="EW164" s="98"/>
      <c r="EX164" s="98"/>
      <c r="EY164" s="98"/>
      <c r="EZ164" s="98"/>
      <c r="FA164" s="98"/>
      <c r="FB164" s="98"/>
      <c r="FC164" s="98"/>
      <c r="FD164" s="98"/>
      <c r="FE164" s="98"/>
      <c r="FF164" s="98"/>
      <c r="FG164" s="98"/>
      <c r="FH164" s="98"/>
      <c r="FI164" s="98"/>
      <c r="FJ164" s="98"/>
      <c r="FK164" s="98"/>
      <c r="FL164" s="98"/>
      <c r="FM164" s="98"/>
      <c r="FN164" s="98"/>
      <c r="FO164" s="98"/>
      <c r="FP164" s="98"/>
      <c r="FQ164" s="98"/>
      <c r="FR164" s="98"/>
      <c r="FS164" s="98"/>
      <c r="FT164" s="98"/>
      <c r="FU164" s="98"/>
      <c r="FV164" s="98"/>
      <c r="FW164" s="98"/>
      <c r="FX164" s="98"/>
      <c r="FY164" s="98"/>
      <c r="FZ164" s="98"/>
      <c r="GA164" s="98"/>
      <c r="GB164" s="98"/>
      <c r="GC164" s="98"/>
      <c r="GD164" s="98"/>
      <c r="GE164" s="98"/>
      <c r="GF164" s="98"/>
      <c r="GG164" s="98"/>
      <c r="GH164" s="98"/>
      <c r="GI164" s="98"/>
      <c r="GJ164" s="98"/>
      <c r="GK164" s="98"/>
      <c r="GL164" s="98"/>
      <c r="GM164" s="98"/>
      <c r="GN164" s="98"/>
      <c r="GO164" s="98"/>
      <c r="GP164" s="98"/>
      <c r="GQ164" s="98"/>
      <c r="GR164" s="98"/>
      <c r="GS164" s="98"/>
      <c r="GT164" s="98"/>
      <c r="GU164" s="98"/>
      <c r="GV164" s="98"/>
      <c r="GW164" s="98"/>
      <c r="GX164" s="98"/>
      <c r="GY164" s="98"/>
      <c r="GZ164" s="98"/>
      <c r="HA164" s="98"/>
      <c r="HB164" s="98"/>
      <c r="HC164" s="98"/>
      <c r="HD164" s="98"/>
      <c r="HE164" s="98"/>
      <c r="HF164" s="98"/>
      <c r="HG164" s="98"/>
      <c r="HH164" s="98"/>
      <c r="HI164" s="98"/>
      <c r="HJ164" s="98"/>
      <c r="HK164" s="98"/>
      <c r="HL164" s="98"/>
      <c r="HM164" s="98"/>
      <c r="HN164" s="98"/>
      <c r="HO164" s="98"/>
      <c r="HP164" s="98"/>
      <c r="HQ164" s="98"/>
      <c r="HR164" s="98"/>
      <c r="HS164" s="98"/>
      <c r="HT164" s="98"/>
      <c r="HU164" s="98"/>
      <c r="HV164" s="98"/>
      <c r="HW164" s="98"/>
      <c r="HX164" s="98"/>
      <c r="HY164" s="98"/>
      <c r="HZ164" s="98"/>
      <c r="IA164" s="98"/>
      <c r="IB164" s="98"/>
      <c r="IC164" s="98"/>
      <c r="ID164" s="98"/>
      <c r="IE164" s="98"/>
      <c r="IF164" s="98"/>
      <c r="IG164" s="98"/>
      <c r="IH164" s="98"/>
      <c r="II164" s="98"/>
      <c r="IJ164" s="98"/>
      <c r="IK164" s="98"/>
      <c r="IL164" s="98"/>
      <c r="IM164" s="98"/>
      <c r="IN164" s="98"/>
      <c r="IO164" s="98"/>
      <c r="IP164" s="98"/>
      <c r="IQ164" s="98"/>
      <c r="IR164" s="98"/>
      <c r="IS164" s="98"/>
      <c r="IT164" s="98"/>
      <c r="IU164" s="98"/>
      <c r="IV164" s="98"/>
      <c r="IW164" s="98"/>
      <c r="IX164" s="98"/>
      <c r="IY164" s="98"/>
      <c r="IZ164" s="98"/>
      <c r="JA164" s="98"/>
      <c r="JB164" s="98"/>
      <c r="JC164" s="98"/>
      <c r="JD164" s="98"/>
      <c r="JE164" s="98"/>
      <c r="JF164" s="98"/>
      <c r="JG164" s="98"/>
      <c r="JH164" s="98"/>
    </row>
    <row r="165" spans="11:268" s="88" customFormat="1" ht="14.4" hidden="1" x14ac:dyDescent="0.3">
      <c r="K165" s="90"/>
      <c r="L165" s="89"/>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c r="AJ165" s="98"/>
      <c r="AK165" s="98"/>
      <c r="AL165" s="98"/>
      <c r="AM165" s="98"/>
      <c r="AN165" s="98"/>
      <c r="AO165" s="98"/>
      <c r="AP165" s="98"/>
      <c r="AQ165" s="98"/>
      <c r="AR165" s="98"/>
      <c r="AS165" s="98"/>
      <c r="AT165" s="98"/>
      <c r="AU165" s="98"/>
      <c r="AV165" s="98"/>
      <c r="AW165" s="98"/>
      <c r="AX165" s="98"/>
      <c r="AY165" s="98"/>
      <c r="AZ165" s="98"/>
      <c r="BA165" s="98"/>
      <c r="BB165" s="98"/>
      <c r="BC165" s="98"/>
      <c r="BD165" s="98"/>
      <c r="BE165" s="98"/>
      <c r="BF165" s="98"/>
      <c r="BG165" s="98"/>
      <c r="BH165" s="98"/>
      <c r="BI165" s="98"/>
      <c r="BJ165" s="98"/>
      <c r="BK165" s="98"/>
      <c r="BL165" s="98"/>
      <c r="BM165" s="98"/>
      <c r="BN165" s="98"/>
      <c r="BO165" s="98"/>
      <c r="BP165" s="98"/>
      <c r="BQ165" s="98"/>
      <c r="BR165" s="98"/>
      <c r="BS165" s="98"/>
      <c r="BT165" s="98"/>
      <c r="BU165" s="98"/>
      <c r="BV165" s="98"/>
      <c r="BW165" s="98"/>
      <c r="BX165" s="98"/>
      <c r="BY165" s="98"/>
      <c r="BZ165" s="98"/>
      <c r="CA165" s="98"/>
      <c r="CB165" s="98"/>
      <c r="CC165" s="98"/>
      <c r="CD165" s="98"/>
      <c r="CE165" s="98"/>
      <c r="CF165" s="98"/>
      <c r="CG165" s="98"/>
      <c r="CH165" s="98"/>
      <c r="CI165" s="98"/>
      <c r="CJ165" s="98"/>
      <c r="CK165" s="98"/>
      <c r="CL165" s="98"/>
      <c r="CM165" s="98"/>
      <c r="CN165" s="98"/>
      <c r="CO165" s="98"/>
      <c r="CP165" s="98"/>
      <c r="CQ165" s="98"/>
      <c r="CR165" s="98"/>
      <c r="CS165" s="98"/>
      <c r="CT165" s="98"/>
      <c r="CU165" s="98"/>
      <c r="CV165" s="98"/>
      <c r="CW165" s="98"/>
      <c r="CX165" s="98"/>
      <c r="CY165" s="98"/>
      <c r="CZ165" s="98"/>
      <c r="DA165" s="98"/>
      <c r="DB165" s="98"/>
      <c r="DC165" s="98"/>
      <c r="DD165" s="98"/>
      <c r="DE165" s="98"/>
      <c r="DF165" s="98"/>
      <c r="DG165" s="98"/>
      <c r="DH165" s="98"/>
      <c r="DI165" s="98"/>
      <c r="DJ165" s="98"/>
      <c r="DK165" s="98"/>
      <c r="DL165" s="98"/>
      <c r="DM165" s="98"/>
      <c r="DN165" s="98"/>
      <c r="DO165" s="98"/>
      <c r="DP165" s="98"/>
      <c r="DQ165" s="98"/>
      <c r="DR165" s="98"/>
      <c r="DS165" s="98"/>
      <c r="DT165" s="98"/>
      <c r="DU165" s="98"/>
      <c r="DV165" s="98"/>
      <c r="DW165" s="98"/>
      <c r="DX165" s="98"/>
      <c r="DY165" s="98"/>
      <c r="DZ165" s="98"/>
      <c r="EA165" s="98"/>
      <c r="EB165" s="98"/>
      <c r="EC165" s="98"/>
      <c r="ED165" s="98"/>
      <c r="EE165" s="98"/>
      <c r="EF165" s="98"/>
      <c r="EG165" s="98"/>
      <c r="EH165" s="98"/>
      <c r="EI165" s="98"/>
      <c r="EJ165" s="98"/>
      <c r="EK165" s="98"/>
      <c r="EL165" s="98"/>
      <c r="EM165" s="98"/>
      <c r="EN165" s="98"/>
      <c r="EO165" s="98"/>
      <c r="EP165" s="98"/>
      <c r="EQ165" s="98"/>
      <c r="ER165" s="98"/>
      <c r="ES165" s="98"/>
      <c r="ET165" s="98"/>
      <c r="EU165" s="98"/>
      <c r="EV165" s="98"/>
      <c r="EW165" s="98"/>
      <c r="EX165" s="98"/>
      <c r="EY165" s="98"/>
      <c r="EZ165" s="98"/>
      <c r="FA165" s="98"/>
      <c r="FB165" s="98"/>
      <c r="FC165" s="98"/>
      <c r="FD165" s="98"/>
      <c r="FE165" s="98"/>
      <c r="FF165" s="98"/>
      <c r="FG165" s="98"/>
      <c r="FH165" s="98"/>
      <c r="FI165" s="98"/>
      <c r="FJ165" s="98"/>
      <c r="FK165" s="98"/>
      <c r="FL165" s="98"/>
      <c r="FM165" s="98"/>
      <c r="FN165" s="98"/>
      <c r="FO165" s="98"/>
      <c r="FP165" s="98"/>
      <c r="FQ165" s="98"/>
      <c r="FR165" s="98"/>
      <c r="FS165" s="98"/>
      <c r="FT165" s="98"/>
      <c r="FU165" s="98"/>
      <c r="FV165" s="98"/>
      <c r="FW165" s="98"/>
      <c r="FX165" s="98"/>
      <c r="FY165" s="98"/>
      <c r="FZ165" s="98"/>
      <c r="GA165" s="98"/>
      <c r="GB165" s="98"/>
      <c r="GC165" s="98"/>
      <c r="GD165" s="98"/>
      <c r="GE165" s="98"/>
      <c r="GF165" s="98"/>
      <c r="GG165" s="98"/>
      <c r="GH165" s="98"/>
      <c r="GI165" s="98"/>
      <c r="GJ165" s="98"/>
      <c r="GK165" s="98"/>
      <c r="GL165" s="98"/>
      <c r="GM165" s="98"/>
      <c r="GN165" s="98"/>
      <c r="GO165" s="98"/>
      <c r="GP165" s="98"/>
      <c r="GQ165" s="98"/>
      <c r="GR165" s="98"/>
      <c r="GS165" s="98"/>
      <c r="GT165" s="98"/>
      <c r="GU165" s="98"/>
      <c r="GV165" s="98"/>
      <c r="GW165" s="98"/>
      <c r="GX165" s="98"/>
      <c r="GY165" s="98"/>
      <c r="GZ165" s="98"/>
      <c r="HA165" s="98"/>
      <c r="HB165" s="98"/>
      <c r="HC165" s="98"/>
      <c r="HD165" s="98"/>
      <c r="HE165" s="98"/>
      <c r="HF165" s="98"/>
      <c r="HG165" s="98"/>
      <c r="HH165" s="98"/>
      <c r="HI165" s="98"/>
      <c r="HJ165" s="98"/>
      <c r="HK165" s="98"/>
      <c r="HL165" s="98"/>
      <c r="HM165" s="98"/>
      <c r="HN165" s="98"/>
      <c r="HO165" s="98"/>
      <c r="HP165" s="98"/>
      <c r="HQ165" s="98"/>
      <c r="HR165" s="98"/>
      <c r="HS165" s="98"/>
      <c r="HT165" s="98"/>
      <c r="HU165" s="98"/>
      <c r="HV165" s="98"/>
      <c r="HW165" s="98"/>
      <c r="HX165" s="98"/>
      <c r="HY165" s="98"/>
      <c r="HZ165" s="98"/>
      <c r="IA165" s="98"/>
      <c r="IB165" s="98"/>
      <c r="IC165" s="98"/>
      <c r="ID165" s="98"/>
      <c r="IE165" s="98"/>
      <c r="IF165" s="98"/>
      <c r="IG165" s="98"/>
      <c r="IH165" s="98"/>
      <c r="II165" s="98"/>
      <c r="IJ165" s="98"/>
      <c r="IK165" s="98"/>
      <c r="IL165" s="98"/>
      <c r="IM165" s="98"/>
      <c r="IN165" s="98"/>
      <c r="IO165" s="98"/>
      <c r="IP165" s="98"/>
      <c r="IQ165" s="98"/>
      <c r="IR165" s="98"/>
      <c r="IS165" s="98"/>
      <c r="IT165" s="98"/>
      <c r="IU165" s="98"/>
      <c r="IV165" s="98"/>
      <c r="IW165" s="98"/>
      <c r="IX165" s="98"/>
      <c r="IY165" s="98"/>
      <c r="IZ165" s="98"/>
      <c r="JA165" s="98"/>
      <c r="JB165" s="98"/>
      <c r="JC165" s="98"/>
      <c r="JD165" s="98"/>
      <c r="JE165" s="98"/>
      <c r="JF165" s="98"/>
      <c r="JG165" s="98"/>
      <c r="JH165" s="98"/>
    </row>
    <row r="166" spans="11:268" s="88" customFormat="1" ht="14.4" hidden="1" x14ac:dyDescent="0.3">
      <c r="K166" s="90"/>
      <c r="L166" s="89"/>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c r="AJ166" s="98"/>
      <c r="AK166" s="98"/>
      <c r="AL166" s="98"/>
      <c r="AM166" s="98"/>
      <c r="AN166" s="98"/>
      <c r="AO166" s="98"/>
      <c r="AP166" s="98"/>
      <c r="AQ166" s="98"/>
      <c r="AR166" s="98"/>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c r="BQ166" s="98"/>
      <c r="BR166" s="98"/>
      <c r="BS166" s="98"/>
      <c r="BT166" s="98"/>
      <c r="BU166" s="98"/>
      <c r="BV166" s="98"/>
      <c r="BW166" s="98"/>
      <c r="BX166" s="98"/>
      <c r="BY166" s="98"/>
      <c r="BZ166" s="98"/>
      <c r="CA166" s="98"/>
      <c r="CB166" s="98"/>
      <c r="CC166" s="98"/>
      <c r="CD166" s="98"/>
      <c r="CE166" s="98"/>
      <c r="CF166" s="98"/>
      <c r="CG166" s="98"/>
      <c r="CH166" s="98"/>
      <c r="CI166" s="98"/>
      <c r="CJ166" s="98"/>
      <c r="CK166" s="98"/>
      <c r="CL166" s="98"/>
      <c r="CM166" s="98"/>
      <c r="CN166" s="98"/>
      <c r="CO166" s="98"/>
      <c r="CP166" s="98"/>
      <c r="CQ166" s="98"/>
      <c r="CR166" s="98"/>
      <c r="CS166" s="98"/>
      <c r="CT166" s="98"/>
      <c r="CU166" s="98"/>
      <c r="CV166" s="98"/>
      <c r="CW166" s="98"/>
      <c r="CX166" s="98"/>
      <c r="CY166" s="98"/>
      <c r="CZ166" s="98"/>
      <c r="DA166" s="98"/>
      <c r="DB166" s="98"/>
      <c r="DC166" s="98"/>
      <c r="DD166" s="98"/>
      <c r="DE166" s="98"/>
      <c r="DF166" s="98"/>
      <c r="DG166" s="98"/>
      <c r="DH166" s="98"/>
      <c r="DI166" s="98"/>
      <c r="DJ166" s="98"/>
      <c r="DK166" s="98"/>
      <c r="DL166" s="98"/>
      <c r="DM166" s="98"/>
      <c r="DN166" s="98"/>
      <c r="DO166" s="98"/>
      <c r="DP166" s="98"/>
      <c r="DQ166" s="98"/>
      <c r="DR166" s="98"/>
      <c r="DS166" s="98"/>
      <c r="DT166" s="98"/>
      <c r="DU166" s="98"/>
      <c r="DV166" s="98"/>
      <c r="DW166" s="98"/>
      <c r="DX166" s="98"/>
      <c r="DY166" s="98"/>
      <c r="DZ166" s="98"/>
      <c r="EA166" s="98"/>
      <c r="EB166" s="98"/>
      <c r="EC166" s="98"/>
      <c r="ED166" s="98"/>
      <c r="EE166" s="98"/>
      <c r="EF166" s="98"/>
      <c r="EG166" s="98"/>
      <c r="EH166" s="98"/>
      <c r="EI166" s="98"/>
      <c r="EJ166" s="98"/>
      <c r="EK166" s="98"/>
      <c r="EL166" s="98"/>
      <c r="EM166" s="98"/>
      <c r="EN166" s="98"/>
      <c r="EO166" s="98"/>
      <c r="EP166" s="98"/>
      <c r="EQ166" s="98"/>
      <c r="ER166" s="98"/>
      <c r="ES166" s="98"/>
      <c r="ET166" s="98"/>
      <c r="EU166" s="98"/>
      <c r="EV166" s="98"/>
      <c r="EW166" s="98"/>
      <c r="EX166" s="98"/>
      <c r="EY166" s="98"/>
      <c r="EZ166" s="98"/>
      <c r="FA166" s="98"/>
      <c r="FB166" s="98"/>
      <c r="FC166" s="98"/>
      <c r="FD166" s="98"/>
      <c r="FE166" s="98"/>
      <c r="FF166" s="98"/>
      <c r="FG166" s="98"/>
      <c r="FH166" s="98"/>
      <c r="FI166" s="98"/>
      <c r="FJ166" s="98"/>
      <c r="FK166" s="98"/>
      <c r="FL166" s="98"/>
      <c r="FM166" s="98"/>
      <c r="FN166" s="98"/>
      <c r="FO166" s="98"/>
      <c r="FP166" s="98"/>
      <c r="FQ166" s="98"/>
      <c r="FR166" s="98"/>
      <c r="FS166" s="98"/>
      <c r="FT166" s="98"/>
      <c r="FU166" s="98"/>
      <c r="FV166" s="98"/>
      <c r="FW166" s="98"/>
      <c r="FX166" s="98"/>
      <c r="FY166" s="98"/>
      <c r="FZ166" s="98"/>
      <c r="GA166" s="98"/>
      <c r="GB166" s="98"/>
      <c r="GC166" s="98"/>
      <c r="GD166" s="98"/>
      <c r="GE166" s="98"/>
      <c r="GF166" s="98"/>
      <c r="GG166" s="98"/>
      <c r="GH166" s="98"/>
      <c r="GI166" s="98"/>
      <c r="GJ166" s="98"/>
      <c r="GK166" s="98"/>
      <c r="GL166" s="98"/>
      <c r="GM166" s="98"/>
      <c r="GN166" s="98"/>
      <c r="GO166" s="98"/>
      <c r="GP166" s="98"/>
      <c r="GQ166" s="98"/>
      <c r="GR166" s="98"/>
      <c r="GS166" s="98"/>
      <c r="GT166" s="98"/>
      <c r="GU166" s="98"/>
      <c r="GV166" s="98"/>
      <c r="GW166" s="98"/>
      <c r="GX166" s="98"/>
      <c r="GY166" s="98"/>
      <c r="GZ166" s="98"/>
      <c r="HA166" s="98"/>
      <c r="HB166" s="98"/>
      <c r="HC166" s="98"/>
      <c r="HD166" s="98"/>
      <c r="HE166" s="98"/>
      <c r="HF166" s="98"/>
      <c r="HG166" s="98"/>
      <c r="HH166" s="98"/>
      <c r="HI166" s="98"/>
      <c r="HJ166" s="98"/>
      <c r="HK166" s="98"/>
      <c r="HL166" s="98"/>
      <c r="HM166" s="98"/>
      <c r="HN166" s="98"/>
      <c r="HO166" s="98"/>
      <c r="HP166" s="98"/>
      <c r="HQ166" s="98"/>
      <c r="HR166" s="98"/>
      <c r="HS166" s="98"/>
      <c r="HT166" s="98"/>
      <c r="HU166" s="98"/>
      <c r="HV166" s="98"/>
      <c r="HW166" s="98"/>
      <c r="HX166" s="98"/>
      <c r="HY166" s="98"/>
      <c r="HZ166" s="98"/>
      <c r="IA166" s="98"/>
      <c r="IB166" s="98"/>
      <c r="IC166" s="98"/>
      <c r="ID166" s="98"/>
      <c r="IE166" s="98"/>
      <c r="IF166" s="98"/>
      <c r="IG166" s="98"/>
      <c r="IH166" s="98"/>
      <c r="II166" s="98"/>
      <c r="IJ166" s="98"/>
      <c r="IK166" s="98"/>
      <c r="IL166" s="98"/>
      <c r="IM166" s="98"/>
      <c r="IN166" s="98"/>
      <c r="IO166" s="98"/>
      <c r="IP166" s="98"/>
      <c r="IQ166" s="98"/>
      <c r="IR166" s="98"/>
      <c r="IS166" s="98"/>
      <c r="IT166" s="98"/>
      <c r="IU166" s="98"/>
      <c r="IV166" s="98"/>
      <c r="IW166" s="98"/>
      <c r="IX166" s="98"/>
      <c r="IY166" s="98"/>
      <c r="IZ166" s="98"/>
      <c r="JA166" s="98"/>
      <c r="JB166" s="98"/>
      <c r="JC166" s="98"/>
      <c r="JD166" s="98"/>
      <c r="JE166" s="98"/>
      <c r="JF166" s="98"/>
      <c r="JG166" s="98"/>
      <c r="JH166" s="98"/>
    </row>
    <row r="167" spans="11:268" s="88" customFormat="1" ht="14.4" hidden="1" x14ac:dyDescent="0.3">
      <c r="K167" s="90"/>
      <c r="L167" s="89"/>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c r="AJ167" s="98"/>
      <c r="AK167" s="98"/>
      <c r="AL167" s="98"/>
      <c r="AM167" s="98"/>
      <c r="AN167" s="98"/>
      <c r="AO167" s="98"/>
      <c r="AP167" s="98"/>
      <c r="AQ167" s="98"/>
      <c r="AR167" s="98"/>
      <c r="AS167" s="98"/>
      <c r="AT167" s="98"/>
      <c r="AU167" s="98"/>
      <c r="AV167" s="98"/>
      <c r="AW167" s="98"/>
      <c r="AX167" s="98"/>
      <c r="AY167" s="98"/>
      <c r="AZ167" s="98"/>
      <c r="BA167" s="98"/>
      <c r="BB167" s="98"/>
      <c r="BC167" s="98"/>
      <c r="BD167" s="98"/>
      <c r="BE167" s="98"/>
      <c r="BF167" s="98"/>
      <c r="BG167" s="98"/>
      <c r="BH167" s="98"/>
      <c r="BI167" s="98"/>
      <c r="BJ167" s="98"/>
      <c r="BK167" s="98"/>
      <c r="BL167" s="98"/>
      <c r="BM167" s="98"/>
      <c r="BN167" s="98"/>
      <c r="BO167" s="98"/>
      <c r="BP167" s="98"/>
      <c r="BQ167" s="98"/>
      <c r="BR167" s="98"/>
      <c r="BS167" s="98"/>
      <c r="BT167" s="98"/>
      <c r="BU167" s="98"/>
      <c r="BV167" s="98"/>
      <c r="BW167" s="98"/>
      <c r="BX167" s="98"/>
      <c r="BY167" s="98"/>
      <c r="BZ167" s="98"/>
      <c r="CA167" s="98"/>
      <c r="CB167" s="98"/>
      <c r="CC167" s="98"/>
      <c r="CD167" s="98"/>
      <c r="CE167" s="98"/>
      <c r="CF167" s="98"/>
      <c r="CG167" s="98"/>
      <c r="CH167" s="98"/>
      <c r="CI167" s="98"/>
      <c r="CJ167" s="98"/>
      <c r="CK167" s="98"/>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8"/>
      <c r="DM167" s="98"/>
      <c r="DN167" s="98"/>
      <c r="DO167" s="98"/>
      <c r="DP167" s="98"/>
      <c r="DQ167" s="98"/>
      <c r="DR167" s="98"/>
      <c r="DS167" s="98"/>
      <c r="DT167" s="98"/>
      <c r="DU167" s="98"/>
      <c r="DV167" s="98"/>
      <c r="DW167" s="98"/>
      <c r="DX167" s="98"/>
      <c r="DY167" s="98"/>
      <c r="DZ167" s="98"/>
      <c r="EA167" s="98"/>
      <c r="EB167" s="98"/>
      <c r="EC167" s="98"/>
      <c r="ED167" s="98"/>
      <c r="EE167" s="98"/>
      <c r="EF167" s="98"/>
      <c r="EG167" s="98"/>
      <c r="EH167" s="98"/>
      <c r="EI167" s="98"/>
      <c r="EJ167" s="98"/>
      <c r="EK167" s="98"/>
      <c r="EL167" s="98"/>
      <c r="EM167" s="98"/>
      <c r="EN167" s="98"/>
      <c r="EO167" s="98"/>
      <c r="EP167" s="98"/>
      <c r="EQ167" s="98"/>
      <c r="ER167" s="98"/>
      <c r="ES167" s="98"/>
      <c r="ET167" s="98"/>
      <c r="EU167" s="98"/>
      <c r="EV167" s="98"/>
      <c r="EW167" s="98"/>
      <c r="EX167" s="98"/>
      <c r="EY167" s="98"/>
      <c r="EZ167" s="98"/>
      <c r="FA167" s="98"/>
      <c r="FB167" s="98"/>
      <c r="FC167" s="98"/>
      <c r="FD167" s="98"/>
      <c r="FE167" s="98"/>
      <c r="FF167" s="98"/>
      <c r="FG167" s="98"/>
      <c r="FH167" s="98"/>
      <c r="FI167" s="98"/>
      <c r="FJ167" s="98"/>
      <c r="FK167" s="98"/>
      <c r="FL167" s="98"/>
      <c r="FM167" s="98"/>
      <c r="FN167" s="98"/>
      <c r="FO167" s="98"/>
      <c r="FP167" s="98"/>
      <c r="FQ167" s="98"/>
      <c r="FR167" s="98"/>
      <c r="FS167" s="98"/>
      <c r="FT167" s="98"/>
      <c r="FU167" s="98"/>
      <c r="FV167" s="98"/>
      <c r="FW167" s="98"/>
      <c r="FX167" s="98"/>
      <c r="FY167" s="98"/>
      <c r="FZ167" s="98"/>
      <c r="GA167" s="98"/>
      <c r="GB167" s="98"/>
      <c r="GC167" s="98"/>
      <c r="GD167" s="98"/>
      <c r="GE167" s="98"/>
      <c r="GF167" s="98"/>
      <c r="GG167" s="98"/>
      <c r="GH167" s="98"/>
      <c r="GI167" s="98"/>
      <c r="GJ167" s="98"/>
      <c r="GK167" s="98"/>
      <c r="GL167" s="98"/>
      <c r="GM167" s="98"/>
      <c r="GN167" s="98"/>
      <c r="GO167" s="98"/>
      <c r="GP167" s="98"/>
      <c r="GQ167" s="98"/>
      <c r="GR167" s="98"/>
      <c r="GS167" s="98"/>
      <c r="GT167" s="98"/>
      <c r="GU167" s="98"/>
      <c r="GV167" s="98"/>
      <c r="GW167" s="98"/>
      <c r="GX167" s="98"/>
      <c r="GY167" s="98"/>
      <c r="GZ167" s="98"/>
      <c r="HA167" s="98"/>
      <c r="HB167" s="98"/>
      <c r="HC167" s="98"/>
      <c r="HD167" s="98"/>
      <c r="HE167" s="98"/>
      <c r="HF167" s="98"/>
      <c r="HG167" s="98"/>
      <c r="HH167" s="98"/>
      <c r="HI167" s="98"/>
      <c r="HJ167" s="98"/>
      <c r="HK167" s="98"/>
      <c r="HL167" s="98"/>
      <c r="HM167" s="98"/>
      <c r="HN167" s="98"/>
      <c r="HO167" s="98"/>
      <c r="HP167" s="98"/>
      <c r="HQ167" s="98"/>
      <c r="HR167" s="98"/>
      <c r="HS167" s="98"/>
      <c r="HT167" s="98"/>
      <c r="HU167" s="98"/>
      <c r="HV167" s="98"/>
      <c r="HW167" s="98"/>
      <c r="HX167" s="98"/>
      <c r="HY167" s="98"/>
      <c r="HZ167" s="98"/>
      <c r="IA167" s="98"/>
      <c r="IB167" s="98"/>
      <c r="IC167" s="98"/>
      <c r="ID167" s="98"/>
      <c r="IE167" s="98"/>
      <c r="IF167" s="98"/>
      <c r="IG167" s="98"/>
      <c r="IH167" s="98"/>
      <c r="II167" s="98"/>
      <c r="IJ167" s="98"/>
      <c r="IK167" s="98"/>
      <c r="IL167" s="98"/>
      <c r="IM167" s="98"/>
      <c r="IN167" s="98"/>
      <c r="IO167" s="98"/>
      <c r="IP167" s="98"/>
      <c r="IQ167" s="98"/>
      <c r="IR167" s="98"/>
      <c r="IS167" s="98"/>
      <c r="IT167" s="98"/>
      <c r="IU167" s="98"/>
      <c r="IV167" s="98"/>
      <c r="IW167" s="98"/>
      <c r="IX167" s="98"/>
      <c r="IY167" s="98"/>
      <c r="IZ167" s="98"/>
      <c r="JA167" s="98"/>
      <c r="JB167" s="98"/>
      <c r="JC167" s="98"/>
      <c r="JD167" s="98"/>
      <c r="JE167" s="98"/>
      <c r="JF167" s="98"/>
      <c r="JG167" s="98"/>
      <c r="JH167" s="98"/>
    </row>
    <row r="168" spans="11:268" s="88" customFormat="1" ht="14.4" hidden="1" x14ac:dyDescent="0.3">
      <c r="K168" s="90"/>
      <c r="L168" s="89"/>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c r="AJ168" s="98"/>
      <c r="AK168" s="98"/>
      <c r="AL168" s="98"/>
      <c r="AM168" s="98"/>
      <c r="AN168" s="98"/>
      <c r="AO168" s="98"/>
      <c r="AP168" s="98"/>
      <c r="AQ168" s="98"/>
      <c r="AR168" s="98"/>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c r="BQ168" s="98"/>
      <c r="BR168" s="98"/>
      <c r="BS168" s="98"/>
      <c r="BT168" s="98"/>
      <c r="BU168" s="98"/>
      <c r="BV168" s="98"/>
      <c r="BW168" s="98"/>
      <c r="BX168" s="98"/>
      <c r="BY168" s="98"/>
      <c r="BZ168" s="98"/>
      <c r="CA168" s="98"/>
      <c r="CB168" s="98"/>
      <c r="CC168" s="98"/>
      <c r="CD168" s="98"/>
      <c r="CE168" s="98"/>
      <c r="CF168" s="98"/>
      <c r="CG168" s="98"/>
      <c r="CH168" s="98"/>
      <c r="CI168" s="98"/>
      <c r="CJ168" s="98"/>
      <c r="CK168" s="98"/>
      <c r="CL168" s="98"/>
      <c r="CM168" s="98"/>
      <c r="CN168" s="98"/>
      <c r="CO168" s="98"/>
      <c r="CP168" s="98"/>
      <c r="CQ168" s="98"/>
      <c r="CR168" s="98"/>
      <c r="CS168" s="98"/>
      <c r="CT168" s="98"/>
      <c r="CU168" s="98"/>
      <c r="CV168" s="98"/>
      <c r="CW168" s="98"/>
      <c r="CX168" s="98"/>
      <c r="CY168" s="98"/>
      <c r="CZ168" s="98"/>
      <c r="DA168" s="98"/>
      <c r="DB168" s="98"/>
      <c r="DC168" s="98"/>
      <c r="DD168" s="98"/>
      <c r="DE168" s="98"/>
      <c r="DF168" s="98"/>
      <c r="DG168" s="98"/>
      <c r="DH168" s="98"/>
      <c r="DI168" s="98"/>
      <c r="DJ168" s="98"/>
      <c r="DK168" s="98"/>
      <c r="DL168" s="98"/>
      <c r="DM168" s="98"/>
      <c r="DN168" s="98"/>
      <c r="DO168" s="98"/>
      <c r="DP168" s="98"/>
      <c r="DQ168" s="98"/>
      <c r="DR168" s="98"/>
      <c r="DS168" s="98"/>
      <c r="DT168" s="98"/>
      <c r="DU168" s="98"/>
      <c r="DV168" s="98"/>
      <c r="DW168" s="98"/>
      <c r="DX168" s="98"/>
      <c r="DY168" s="98"/>
      <c r="DZ168" s="98"/>
      <c r="EA168" s="98"/>
      <c r="EB168" s="98"/>
      <c r="EC168" s="98"/>
      <c r="ED168" s="98"/>
      <c r="EE168" s="98"/>
      <c r="EF168" s="98"/>
      <c r="EG168" s="98"/>
      <c r="EH168" s="98"/>
      <c r="EI168" s="98"/>
      <c r="EJ168" s="98"/>
      <c r="EK168" s="98"/>
      <c r="EL168" s="98"/>
      <c r="EM168" s="98"/>
      <c r="EN168" s="98"/>
      <c r="EO168" s="98"/>
      <c r="EP168" s="98"/>
      <c r="EQ168" s="98"/>
      <c r="ER168" s="98"/>
      <c r="ES168" s="98"/>
      <c r="ET168" s="98"/>
      <c r="EU168" s="98"/>
      <c r="EV168" s="98"/>
      <c r="EW168" s="98"/>
      <c r="EX168" s="98"/>
      <c r="EY168" s="98"/>
      <c r="EZ168" s="98"/>
      <c r="FA168" s="98"/>
      <c r="FB168" s="98"/>
      <c r="FC168" s="98"/>
      <c r="FD168" s="98"/>
      <c r="FE168" s="98"/>
      <c r="FF168" s="98"/>
      <c r="FG168" s="98"/>
      <c r="FH168" s="98"/>
      <c r="FI168" s="98"/>
      <c r="FJ168" s="98"/>
      <c r="FK168" s="98"/>
      <c r="FL168" s="98"/>
      <c r="FM168" s="98"/>
      <c r="FN168" s="98"/>
      <c r="FO168" s="98"/>
      <c r="FP168" s="98"/>
      <c r="FQ168" s="98"/>
      <c r="FR168" s="98"/>
      <c r="FS168" s="98"/>
      <c r="FT168" s="98"/>
      <c r="FU168" s="98"/>
      <c r="FV168" s="98"/>
      <c r="FW168" s="98"/>
      <c r="FX168" s="98"/>
      <c r="FY168" s="98"/>
      <c r="FZ168" s="98"/>
      <c r="GA168" s="98"/>
      <c r="GB168" s="98"/>
      <c r="GC168" s="98"/>
      <c r="GD168" s="98"/>
      <c r="GE168" s="98"/>
      <c r="GF168" s="98"/>
      <c r="GG168" s="98"/>
      <c r="GH168" s="98"/>
      <c r="GI168" s="98"/>
      <c r="GJ168" s="98"/>
      <c r="GK168" s="98"/>
      <c r="GL168" s="98"/>
      <c r="GM168" s="98"/>
      <c r="GN168" s="98"/>
      <c r="GO168" s="98"/>
      <c r="GP168" s="98"/>
      <c r="GQ168" s="98"/>
      <c r="GR168" s="98"/>
      <c r="GS168" s="98"/>
      <c r="GT168" s="98"/>
      <c r="GU168" s="98"/>
      <c r="GV168" s="98"/>
      <c r="GW168" s="98"/>
      <c r="GX168" s="98"/>
      <c r="GY168" s="98"/>
      <c r="GZ168" s="98"/>
      <c r="HA168" s="98"/>
      <c r="HB168" s="98"/>
      <c r="HC168" s="98"/>
      <c r="HD168" s="98"/>
      <c r="HE168" s="98"/>
      <c r="HF168" s="98"/>
      <c r="HG168" s="98"/>
      <c r="HH168" s="98"/>
      <c r="HI168" s="98"/>
      <c r="HJ168" s="98"/>
      <c r="HK168" s="98"/>
      <c r="HL168" s="98"/>
      <c r="HM168" s="98"/>
      <c r="HN168" s="98"/>
      <c r="HO168" s="98"/>
      <c r="HP168" s="98"/>
      <c r="HQ168" s="98"/>
      <c r="HR168" s="98"/>
      <c r="HS168" s="98"/>
      <c r="HT168" s="98"/>
      <c r="HU168" s="98"/>
      <c r="HV168" s="98"/>
      <c r="HW168" s="98"/>
      <c r="HX168" s="98"/>
      <c r="HY168" s="98"/>
      <c r="HZ168" s="98"/>
      <c r="IA168" s="98"/>
      <c r="IB168" s="98"/>
      <c r="IC168" s="98"/>
      <c r="ID168" s="98"/>
      <c r="IE168" s="98"/>
      <c r="IF168" s="98"/>
      <c r="IG168" s="98"/>
      <c r="IH168" s="98"/>
      <c r="II168" s="98"/>
      <c r="IJ168" s="98"/>
      <c r="IK168" s="98"/>
      <c r="IL168" s="98"/>
      <c r="IM168" s="98"/>
      <c r="IN168" s="98"/>
      <c r="IO168" s="98"/>
      <c r="IP168" s="98"/>
      <c r="IQ168" s="98"/>
      <c r="IR168" s="98"/>
      <c r="IS168" s="98"/>
      <c r="IT168" s="98"/>
      <c r="IU168" s="98"/>
      <c r="IV168" s="98"/>
      <c r="IW168" s="98"/>
      <c r="IX168" s="98"/>
      <c r="IY168" s="98"/>
      <c r="IZ168" s="98"/>
      <c r="JA168" s="98"/>
      <c r="JB168" s="98"/>
      <c r="JC168" s="98"/>
      <c r="JD168" s="98"/>
      <c r="JE168" s="98"/>
      <c r="JF168" s="98"/>
      <c r="JG168" s="98"/>
      <c r="JH168" s="98"/>
    </row>
    <row r="169" spans="11:268" s="88" customFormat="1" ht="14.4" hidden="1" x14ac:dyDescent="0.3">
      <c r="K169" s="90"/>
      <c r="L169" s="89"/>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c r="AJ169" s="98"/>
      <c r="AK169" s="98"/>
      <c r="AL169" s="98"/>
      <c r="AM169" s="98"/>
      <c r="AN169" s="98"/>
      <c r="AO169" s="98"/>
      <c r="AP169" s="98"/>
      <c r="AQ169" s="98"/>
      <c r="AR169" s="98"/>
      <c r="AS169" s="98"/>
      <c r="AT169" s="98"/>
      <c r="AU169" s="98"/>
      <c r="AV169" s="98"/>
      <c r="AW169" s="98"/>
      <c r="AX169" s="98"/>
      <c r="AY169" s="98"/>
      <c r="AZ169" s="98"/>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98"/>
      <c r="DJ169" s="98"/>
      <c r="DK169" s="98"/>
      <c r="DL169" s="98"/>
      <c r="DM169" s="98"/>
      <c r="DN169" s="98"/>
      <c r="DO169" s="98"/>
      <c r="DP169" s="98"/>
      <c r="DQ169" s="98"/>
      <c r="DR169" s="98"/>
      <c r="DS169" s="98"/>
      <c r="DT169" s="98"/>
      <c r="DU169" s="98"/>
      <c r="DV169" s="98"/>
      <c r="DW169" s="98"/>
      <c r="DX169" s="98"/>
      <c r="DY169" s="98"/>
      <c r="DZ169" s="98"/>
      <c r="EA169" s="98"/>
      <c r="EB169" s="98"/>
      <c r="EC169" s="98"/>
      <c r="ED169" s="98"/>
      <c r="EE169" s="98"/>
      <c r="EF169" s="98"/>
      <c r="EG169" s="98"/>
      <c r="EH169" s="98"/>
      <c r="EI169" s="98"/>
      <c r="EJ169" s="98"/>
      <c r="EK169" s="98"/>
      <c r="EL169" s="98"/>
      <c r="EM169" s="98"/>
      <c r="EN169" s="98"/>
      <c r="EO169" s="98"/>
      <c r="EP169" s="98"/>
      <c r="EQ169" s="98"/>
      <c r="ER169" s="98"/>
      <c r="ES169" s="98"/>
      <c r="ET169" s="98"/>
      <c r="EU169" s="98"/>
      <c r="EV169" s="98"/>
      <c r="EW169" s="98"/>
      <c r="EX169" s="98"/>
      <c r="EY169" s="98"/>
      <c r="EZ169" s="98"/>
      <c r="FA169" s="98"/>
      <c r="FB169" s="98"/>
      <c r="FC169" s="98"/>
      <c r="FD169" s="98"/>
      <c r="FE169" s="98"/>
      <c r="FF169" s="98"/>
      <c r="FG169" s="98"/>
      <c r="FH169" s="98"/>
      <c r="FI169" s="98"/>
      <c r="FJ169" s="98"/>
      <c r="FK169" s="98"/>
      <c r="FL169" s="98"/>
      <c r="FM169" s="98"/>
      <c r="FN169" s="98"/>
      <c r="FO169" s="98"/>
      <c r="FP169" s="98"/>
      <c r="FQ169" s="98"/>
      <c r="FR169" s="98"/>
      <c r="FS169" s="98"/>
      <c r="FT169" s="98"/>
      <c r="FU169" s="98"/>
      <c r="FV169" s="98"/>
      <c r="FW169" s="98"/>
      <c r="FX169" s="98"/>
      <c r="FY169" s="98"/>
      <c r="FZ169" s="98"/>
      <c r="GA169" s="98"/>
      <c r="GB169" s="98"/>
      <c r="GC169" s="98"/>
      <c r="GD169" s="98"/>
      <c r="GE169" s="98"/>
      <c r="GF169" s="98"/>
      <c r="GG169" s="98"/>
      <c r="GH169" s="98"/>
      <c r="GI169" s="98"/>
      <c r="GJ169" s="98"/>
      <c r="GK169" s="98"/>
      <c r="GL169" s="98"/>
      <c r="GM169" s="98"/>
      <c r="GN169" s="98"/>
      <c r="GO169" s="98"/>
      <c r="GP169" s="98"/>
      <c r="GQ169" s="98"/>
      <c r="GR169" s="98"/>
      <c r="GS169" s="98"/>
      <c r="GT169" s="98"/>
      <c r="GU169" s="98"/>
      <c r="GV169" s="98"/>
      <c r="GW169" s="98"/>
      <c r="GX169" s="98"/>
      <c r="GY169" s="98"/>
      <c r="GZ169" s="98"/>
      <c r="HA169" s="98"/>
      <c r="HB169" s="98"/>
      <c r="HC169" s="98"/>
      <c r="HD169" s="98"/>
      <c r="HE169" s="98"/>
      <c r="HF169" s="98"/>
      <c r="HG169" s="98"/>
      <c r="HH169" s="98"/>
      <c r="HI169" s="98"/>
      <c r="HJ169" s="98"/>
      <c r="HK169" s="98"/>
      <c r="HL169" s="98"/>
      <c r="HM169" s="98"/>
      <c r="HN169" s="98"/>
      <c r="HO169" s="98"/>
      <c r="HP169" s="98"/>
      <c r="HQ169" s="98"/>
      <c r="HR169" s="98"/>
      <c r="HS169" s="98"/>
      <c r="HT169" s="98"/>
      <c r="HU169" s="98"/>
      <c r="HV169" s="98"/>
      <c r="HW169" s="98"/>
      <c r="HX169" s="98"/>
      <c r="HY169" s="98"/>
      <c r="HZ169" s="98"/>
      <c r="IA169" s="98"/>
      <c r="IB169" s="98"/>
      <c r="IC169" s="98"/>
      <c r="ID169" s="98"/>
      <c r="IE169" s="98"/>
      <c r="IF169" s="98"/>
      <c r="IG169" s="98"/>
      <c r="IH169" s="98"/>
      <c r="II169" s="98"/>
      <c r="IJ169" s="98"/>
      <c r="IK169" s="98"/>
      <c r="IL169" s="98"/>
      <c r="IM169" s="98"/>
      <c r="IN169" s="98"/>
      <c r="IO169" s="98"/>
      <c r="IP169" s="98"/>
      <c r="IQ169" s="98"/>
      <c r="IR169" s="98"/>
      <c r="IS169" s="98"/>
      <c r="IT169" s="98"/>
      <c r="IU169" s="98"/>
      <c r="IV169" s="98"/>
      <c r="IW169" s="98"/>
      <c r="IX169" s="98"/>
      <c r="IY169" s="98"/>
      <c r="IZ169" s="98"/>
      <c r="JA169" s="98"/>
      <c r="JB169" s="98"/>
      <c r="JC169" s="98"/>
      <c r="JD169" s="98"/>
      <c r="JE169" s="98"/>
      <c r="JF169" s="98"/>
      <c r="JG169" s="98"/>
      <c r="JH169" s="98"/>
    </row>
    <row r="170" spans="11:268" s="88" customFormat="1" ht="14.4" hidden="1" x14ac:dyDescent="0.3">
      <c r="K170" s="90"/>
      <c r="L170" s="89"/>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c r="AJ170" s="98"/>
      <c r="AK170" s="98"/>
      <c r="AL170" s="98"/>
      <c r="AM170" s="98"/>
      <c r="AN170" s="98"/>
      <c r="AO170" s="98"/>
      <c r="AP170" s="98"/>
      <c r="AQ170" s="98"/>
      <c r="AR170" s="98"/>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98"/>
      <c r="DJ170" s="98"/>
      <c r="DK170" s="98"/>
      <c r="DL170" s="98"/>
      <c r="DM170" s="98"/>
      <c r="DN170" s="98"/>
      <c r="DO170" s="98"/>
      <c r="DP170" s="98"/>
      <c r="DQ170" s="98"/>
      <c r="DR170" s="98"/>
      <c r="DS170" s="98"/>
      <c r="DT170" s="98"/>
      <c r="DU170" s="98"/>
      <c r="DV170" s="98"/>
      <c r="DW170" s="98"/>
      <c r="DX170" s="98"/>
      <c r="DY170" s="98"/>
      <c r="DZ170" s="98"/>
      <c r="EA170" s="98"/>
      <c r="EB170" s="98"/>
      <c r="EC170" s="98"/>
      <c r="ED170" s="98"/>
      <c r="EE170" s="98"/>
      <c r="EF170" s="98"/>
      <c r="EG170" s="98"/>
      <c r="EH170" s="98"/>
      <c r="EI170" s="98"/>
      <c r="EJ170" s="98"/>
      <c r="EK170" s="98"/>
      <c r="EL170" s="98"/>
      <c r="EM170" s="98"/>
      <c r="EN170" s="98"/>
      <c r="EO170" s="98"/>
      <c r="EP170" s="98"/>
      <c r="EQ170" s="98"/>
      <c r="ER170" s="98"/>
      <c r="ES170" s="98"/>
      <c r="ET170" s="98"/>
      <c r="EU170" s="98"/>
      <c r="EV170" s="98"/>
      <c r="EW170" s="98"/>
      <c r="EX170" s="98"/>
      <c r="EY170" s="98"/>
      <c r="EZ170" s="98"/>
      <c r="FA170" s="98"/>
      <c r="FB170" s="98"/>
      <c r="FC170" s="98"/>
      <c r="FD170" s="98"/>
      <c r="FE170" s="98"/>
      <c r="FF170" s="98"/>
      <c r="FG170" s="98"/>
      <c r="FH170" s="98"/>
      <c r="FI170" s="98"/>
      <c r="FJ170" s="98"/>
      <c r="FK170" s="98"/>
      <c r="FL170" s="98"/>
      <c r="FM170" s="98"/>
      <c r="FN170" s="98"/>
      <c r="FO170" s="98"/>
      <c r="FP170" s="98"/>
      <c r="FQ170" s="98"/>
      <c r="FR170" s="98"/>
      <c r="FS170" s="98"/>
      <c r="FT170" s="98"/>
      <c r="FU170" s="98"/>
      <c r="FV170" s="98"/>
      <c r="FW170" s="98"/>
      <c r="FX170" s="98"/>
      <c r="FY170" s="98"/>
      <c r="FZ170" s="98"/>
      <c r="GA170" s="98"/>
      <c r="GB170" s="98"/>
      <c r="GC170" s="98"/>
      <c r="GD170" s="98"/>
      <c r="GE170" s="98"/>
      <c r="GF170" s="98"/>
      <c r="GG170" s="98"/>
      <c r="GH170" s="98"/>
      <c r="GI170" s="98"/>
      <c r="GJ170" s="98"/>
      <c r="GK170" s="98"/>
      <c r="GL170" s="98"/>
      <c r="GM170" s="98"/>
      <c r="GN170" s="98"/>
      <c r="GO170" s="98"/>
      <c r="GP170" s="98"/>
      <c r="GQ170" s="98"/>
      <c r="GR170" s="98"/>
      <c r="GS170" s="98"/>
      <c r="GT170" s="98"/>
      <c r="GU170" s="98"/>
      <c r="GV170" s="98"/>
      <c r="GW170" s="98"/>
      <c r="GX170" s="98"/>
      <c r="GY170" s="98"/>
      <c r="GZ170" s="98"/>
      <c r="HA170" s="98"/>
      <c r="HB170" s="98"/>
      <c r="HC170" s="98"/>
      <c r="HD170" s="98"/>
      <c r="HE170" s="98"/>
      <c r="HF170" s="98"/>
      <c r="HG170" s="98"/>
      <c r="HH170" s="98"/>
      <c r="HI170" s="98"/>
      <c r="HJ170" s="98"/>
      <c r="HK170" s="98"/>
      <c r="HL170" s="98"/>
      <c r="HM170" s="98"/>
      <c r="HN170" s="98"/>
      <c r="HO170" s="98"/>
      <c r="HP170" s="98"/>
      <c r="HQ170" s="98"/>
      <c r="HR170" s="98"/>
      <c r="HS170" s="98"/>
      <c r="HT170" s="98"/>
      <c r="HU170" s="98"/>
      <c r="HV170" s="98"/>
      <c r="HW170" s="98"/>
      <c r="HX170" s="98"/>
      <c r="HY170" s="98"/>
      <c r="HZ170" s="98"/>
      <c r="IA170" s="98"/>
      <c r="IB170" s="98"/>
      <c r="IC170" s="98"/>
      <c r="ID170" s="98"/>
      <c r="IE170" s="98"/>
      <c r="IF170" s="98"/>
      <c r="IG170" s="98"/>
      <c r="IH170" s="98"/>
      <c r="II170" s="98"/>
      <c r="IJ170" s="98"/>
      <c r="IK170" s="98"/>
      <c r="IL170" s="98"/>
      <c r="IM170" s="98"/>
      <c r="IN170" s="98"/>
      <c r="IO170" s="98"/>
      <c r="IP170" s="98"/>
      <c r="IQ170" s="98"/>
      <c r="IR170" s="98"/>
      <c r="IS170" s="98"/>
      <c r="IT170" s="98"/>
      <c r="IU170" s="98"/>
      <c r="IV170" s="98"/>
      <c r="IW170" s="98"/>
      <c r="IX170" s="98"/>
      <c r="IY170" s="98"/>
      <c r="IZ170" s="98"/>
      <c r="JA170" s="98"/>
      <c r="JB170" s="98"/>
      <c r="JC170" s="98"/>
      <c r="JD170" s="98"/>
      <c r="JE170" s="98"/>
      <c r="JF170" s="98"/>
      <c r="JG170" s="98"/>
      <c r="JH170" s="98"/>
    </row>
    <row r="171" spans="11:268" s="88" customFormat="1" ht="14.4" hidden="1" x14ac:dyDescent="0.3">
      <c r="K171" s="90"/>
      <c r="L171" s="89"/>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c r="AJ171" s="98"/>
      <c r="AK171" s="98"/>
      <c r="AL171" s="98"/>
      <c r="AM171" s="98"/>
      <c r="AN171" s="98"/>
      <c r="AO171" s="98"/>
      <c r="AP171" s="98"/>
      <c r="AQ171" s="98"/>
      <c r="AR171" s="98"/>
      <c r="AS171" s="98"/>
      <c r="AT171" s="98"/>
      <c r="AU171" s="98"/>
      <c r="AV171" s="98"/>
      <c r="AW171" s="98"/>
      <c r="AX171" s="98"/>
      <c r="AY171" s="98"/>
      <c r="AZ171" s="98"/>
      <c r="BA171" s="98"/>
      <c r="BB171" s="98"/>
      <c r="BC171" s="98"/>
      <c r="BD171" s="98"/>
      <c r="BE171" s="98"/>
      <c r="BF171" s="98"/>
      <c r="BG171" s="98"/>
      <c r="BH171" s="98"/>
      <c r="BI171" s="98"/>
      <c r="BJ171" s="98"/>
      <c r="BK171" s="98"/>
      <c r="BL171" s="98"/>
      <c r="BM171" s="98"/>
      <c r="BN171" s="98"/>
      <c r="BO171" s="98"/>
      <c r="BP171" s="98"/>
      <c r="BQ171" s="98"/>
      <c r="BR171" s="98"/>
      <c r="BS171" s="98"/>
      <c r="BT171" s="98"/>
      <c r="BU171" s="98"/>
      <c r="BV171" s="98"/>
      <c r="BW171" s="98"/>
      <c r="BX171" s="98"/>
      <c r="BY171" s="98"/>
      <c r="BZ171" s="98"/>
      <c r="CA171" s="98"/>
      <c r="CB171" s="98"/>
      <c r="CC171" s="98"/>
      <c r="CD171" s="98"/>
      <c r="CE171" s="98"/>
      <c r="CF171" s="98"/>
      <c r="CG171" s="98"/>
      <c r="CH171" s="98"/>
      <c r="CI171" s="98"/>
      <c r="CJ171" s="98"/>
      <c r="CK171" s="98"/>
      <c r="CL171" s="98"/>
      <c r="CM171" s="98"/>
      <c r="CN171" s="98"/>
      <c r="CO171" s="98"/>
      <c r="CP171" s="98"/>
      <c r="CQ171" s="98"/>
      <c r="CR171" s="98"/>
      <c r="CS171" s="98"/>
      <c r="CT171" s="98"/>
      <c r="CU171" s="98"/>
      <c r="CV171" s="98"/>
      <c r="CW171" s="98"/>
      <c r="CX171" s="98"/>
      <c r="CY171" s="98"/>
      <c r="CZ171" s="98"/>
      <c r="DA171" s="98"/>
      <c r="DB171" s="98"/>
      <c r="DC171" s="98"/>
      <c r="DD171" s="98"/>
      <c r="DE171" s="98"/>
      <c r="DF171" s="98"/>
      <c r="DG171" s="98"/>
      <c r="DH171" s="98"/>
      <c r="DI171" s="98"/>
      <c r="DJ171" s="98"/>
      <c r="DK171" s="98"/>
      <c r="DL171" s="98"/>
      <c r="DM171" s="98"/>
      <c r="DN171" s="98"/>
      <c r="DO171" s="98"/>
      <c r="DP171" s="98"/>
      <c r="DQ171" s="98"/>
      <c r="DR171" s="98"/>
      <c r="DS171" s="98"/>
      <c r="DT171" s="98"/>
      <c r="DU171" s="98"/>
      <c r="DV171" s="98"/>
      <c r="DW171" s="98"/>
      <c r="DX171" s="98"/>
      <c r="DY171" s="98"/>
      <c r="DZ171" s="98"/>
      <c r="EA171" s="98"/>
      <c r="EB171" s="98"/>
      <c r="EC171" s="98"/>
      <c r="ED171" s="98"/>
      <c r="EE171" s="98"/>
      <c r="EF171" s="98"/>
      <c r="EG171" s="98"/>
      <c r="EH171" s="98"/>
      <c r="EI171" s="98"/>
      <c r="EJ171" s="98"/>
      <c r="EK171" s="98"/>
      <c r="EL171" s="98"/>
      <c r="EM171" s="98"/>
      <c r="EN171" s="98"/>
      <c r="EO171" s="98"/>
      <c r="EP171" s="98"/>
      <c r="EQ171" s="98"/>
      <c r="ER171" s="98"/>
      <c r="ES171" s="98"/>
      <c r="ET171" s="98"/>
      <c r="EU171" s="98"/>
      <c r="EV171" s="98"/>
      <c r="EW171" s="98"/>
      <c r="EX171" s="98"/>
      <c r="EY171" s="98"/>
      <c r="EZ171" s="98"/>
      <c r="FA171" s="98"/>
      <c r="FB171" s="98"/>
      <c r="FC171" s="98"/>
      <c r="FD171" s="98"/>
      <c r="FE171" s="98"/>
      <c r="FF171" s="98"/>
      <c r="FG171" s="98"/>
      <c r="FH171" s="98"/>
      <c r="FI171" s="98"/>
      <c r="FJ171" s="98"/>
      <c r="FK171" s="98"/>
      <c r="FL171" s="98"/>
      <c r="FM171" s="98"/>
      <c r="FN171" s="98"/>
      <c r="FO171" s="98"/>
      <c r="FP171" s="98"/>
      <c r="FQ171" s="98"/>
      <c r="FR171" s="98"/>
      <c r="FS171" s="98"/>
      <c r="FT171" s="98"/>
      <c r="FU171" s="98"/>
      <c r="FV171" s="98"/>
      <c r="FW171" s="98"/>
      <c r="FX171" s="98"/>
      <c r="FY171" s="98"/>
      <c r="FZ171" s="98"/>
      <c r="GA171" s="98"/>
      <c r="GB171" s="98"/>
      <c r="GC171" s="98"/>
      <c r="GD171" s="98"/>
      <c r="GE171" s="98"/>
      <c r="GF171" s="98"/>
      <c r="GG171" s="98"/>
      <c r="GH171" s="98"/>
      <c r="GI171" s="98"/>
      <c r="GJ171" s="98"/>
      <c r="GK171" s="98"/>
      <c r="GL171" s="98"/>
      <c r="GM171" s="98"/>
      <c r="GN171" s="98"/>
      <c r="GO171" s="98"/>
      <c r="GP171" s="98"/>
      <c r="GQ171" s="98"/>
      <c r="GR171" s="98"/>
      <c r="GS171" s="98"/>
      <c r="GT171" s="98"/>
      <c r="GU171" s="98"/>
      <c r="GV171" s="98"/>
      <c r="GW171" s="98"/>
      <c r="GX171" s="98"/>
      <c r="GY171" s="98"/>
      <c r="GZ171" s="98"/>
      <c r="HA171" s="98"/>
      <c r="HB171" s="98"/>
      <c r="HC171" s="98"/>
      <c r="HD171" s="98"/>
      <c r="HE171" s="98"/>
      <c r="HF171" s="98"/>
      <c r="HG171" s="98"/>
      <c r="HH171" s="98"/>
      <c r="HI171" s="98"/>
      <c r="HJ171" s="98"/>
      <c r="HK171" s="98"/>
      <c r="HL171" s="98"/>
      <c r="HM171" s="98"/>
      <c r="HN171" s="98"/>
      <c r="HO171" s="98"/>
      <c r="HP171" s="98"/>
      <c r="HQ171" s="98"/>
      <c r="HR171" s="98"/>
      <c r="HS171" s="98"/>
      <c r="HT171" s="98"/>
      <c r="HU171" s="98"/>
      <c r="HV171" s="98"/>
      <c r="HW171" s="98"/>
      <c r="HX171" s="98"/>
      <c r="HY171" s="98"/>
      <c r="HZ171" s="98"/>
      <c r="IA171" s="98"/>
      <c r="IB171" s="98"/>
      <c r="IC171" s="98"/>
      <c r="ID171" s="98"/>
      <c r="IE171" s="98"/>
      <c r="IF171" s="98"/>
      <c r="IG171" s="98"/>
      <c r="IH171" s="98"/>
      <c r="II171" s="98"/>
      <c r="IJ171" s="98"/>
      <c r="IK171" s="98"/>
      <c r="IL171" s="98"/>
      <c r="IM171" s="98"/>
      <c r="IN171" s="98"/>
      <c r="IO171" s="98"/>
      <c r="IP171" s="98"/>
      <c r="IQ171" s="98"/>
      <c r="IR171" s="98"/>
      <c r="IS171" s="98"/>
      <c r="IT171" s="98"/>
      <c r="IU171" s="98"/>
      <c r="IV171" s="98"/>
      <c r="IW171" s="98"/>
      <c r="IX171" s="98"/>
      <c r="IY171" s="98"/>
      <c r="IZ171" s="98"/>
      <c r="JA171" s="98"/>
      <c r="JB171" s="98"/>
      <c r="JC171" s="98"/>
      <c r="JD171" s="98"/>
      <c r="JE171" s="98"/>
      <c r="JF171" s="98"/>
      <c r="JG171" s="98"/>
      <c r="JH171" s="98"/>
    </row>
    <row r="172" spans="11:268" s="88" customFormat="1" ht="14.4" hidden="1" x14ac:dyDescent="0.3">
      <c r="K172" s="90"/>
      <c r="L172" s="89"/>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c r="AJ172" s="98"/>
      <c r="AK172" s="98"/>
      <c r="AL172" s="98"/>
      <c r="AM172" s="98"/>
      <c r="AN172" s="98"/>
      <c r="AO172" s="98"/>
      <c r="AP172" s="98"/>
      <c r="AQ172" s="98"/>
      <c r="AR172" s="98"/>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c r="BQ172" s="98"/>
      <c r="BR172" s="98"/>
      <c r="BS172" s="98"/>
      <c r="BT172" s="98"/>
      <c r="BU172" s="98"/>
      <c r="BV172" s="98"/>
      <c r="BW172" s="98"/>
      <c r="BX172" s="98"/>
      <c r="BY172" s="98"/>
      <c r="BZ172" s="98"/>
      <c r="CA172" s="98"/>
      <c r="CB172" s="98"/>
      <c r="CC172" s="98"/>
      <c r="CD172" s="98"/>
      <c r="CE172" s="98"/>
      <c r="CF172" s="98"/>
      <c r="CG172" s="98"/>
      <c r="CH172" s="98"/>
      <c r="CI172" s="98"/>
      <c r="CJ172" s="98"/>
      <c r="CK172" s="98"/>
      <c r="CL172" s="98"/>
      <c r="CM172" s="98"/>
      <c r="CN172" s="98"/>
      <c r="CO172" s="98"/>
      <c r="CP172" s="98"/>
      <c r="CQ172" s="98"/>
      <c r="CR172" s="98"/>
      <c r="CS172" s="98"/>
      <c r="CT172" s="98"/>
      <c r="CU172" s="98"/>
      <c r="CV172" s="98"/>
      <c r="CW172" s="98"/>
      <c r="CX172" s="98"/>
      <c r="CY172" s="98"/>
      <c r="CZ172" s="98"/>
      <c r="DA172" s="98"/>
      <c r="DB172" s="98"/>
      <c r="DC172" s="98"/>
      <c r="DD172" s="98"/>
      <c r="DE172" s="98"/>
      <c r="DF172" s="98"/>
      <c r="DG172" s="98"/>
      <c r="DH172" s="98"/>
      <c r="DI172" s="98"/>
      <c r="DJ172" s="98"/>
      <c r="DK172" s="98"/>
      <c r="DL172" s="98"/>
      <c r="DM172" s="98"/>
      <c r="DN172" s="98"/>
      <c r="DO172" s="98"/>
      <c r="DP172" s="98"/>
      <c r="DQ172" s="98"/>
      <c r="DR172" s="98"/>
      <c r="DS172" s="98"/>
      <c r="DT172" s="98"/>
      <c r="DU172" s="98"/>
      <c r="DV172" s="98"/>
      <c r="DW172" s="98"/>
      <c r="DX172" s="98"/>
      <c r="DY172" s="98"/>
      <c r="DZ172" s="98"/>
      <c r="EA172" s="98"/>
      <c r="EB172" s="98"/>
      <c r="EC172" s="98"/>
      <c r="ED172" s="98"/>
      <c r="EE172" s="98"/>
      <c r="EF172" s="98"/>
      <c r="EG172" s="98"/>
      <c r="EH172" s="98"/>
      <c r="EI172" s="98"/>
      <c r="EJ172" s="98"/>
      <c r="EK172" s="98"/>
      <c r="EL172" s="98"/>
      <c r="EM172" s="98"/>
      <c r="EN172" s="98"/>
      <c r="EO172" s="98"/>
      <c r="EP172" s="98"/>
      <c r="EQ172" s="98"/>
      <c r="ER172" s="98"/>
      <c r="ES172" s="98"/>
      <c r="ET172" s="98"/>
      <c r="EU172" s="98"/>
      <c r="EV172" s="98"/>
      <c r="EW172" s="98"/>
      <c r="EX172" s="98"/>
      <c r="EY172" s="98"/>
      <c r="EZ172" s="98"/>
      <c r="FA172" s="98"/>
      <c r="FB172" s="98"/>
      <c r="FC172" s="98"/>
      <c r="FD172" s="98"/>
      <c r="FE172" s="98"/>
      <c r="FF172" s="98"/>
      <c r="FG172" s="98"/>
      <c r="FH172" s="98"/>
      <c r="FI172" s="98"/>
      <c r="FJ172" s="98"/>
      <c r="FK172" s="98"/>
      <c r="FL172" s="98"/>
      <c r="FM172" s="98"/>
      <c r="FN172" s="98"/>
      <c r="FO172" s="98"/>
      <c r="FP172" s="98"/>
      <c r="FQ172" s="98"/>
      <c r="FR172" s="98"/>
      <c r="FS172" s="98"/>
      <c r="FT172" s="98"/>
      <c r="FU172" s="98"/>
      <c r="FV172" s="98"/>
      <c r="FW172" s="98"/>
      <c r="FX172" s="98"/>
      <c r="FY172" s="98"/>
      <c r="FZ172" s="98"/>
      <c r="GA172" s="98"/>
      <c r="GB172" s="98"/>
      <c r="GC172" s="98"/>
      <c r="GD172" s="98"/>
      <c r="GE172" s="98"/>
      <c r="GF172" s="98"/>
      <c r="GG172" s="98"/>
      <c r="GH172" s="98"/>
      <c r="GI172" s="98"/>
      <c r="GJ172" s="98"/>
      <c r="GK172" s="98"/>
      <c r="GL172" s="98"/>
      <c r="GM172" s="98"/>
      <c r="GN172" s="98"/>
      <c r="GO172" s="98"/>
      <c r="GP172" s="98"/>
      <c r="GQ172" s="98"/>
      <c r="GR172" s="98"/>
      <c r="GS172" s="98"/>
      <c r="GT172" s="98"/>
      <c r="GU172" s="98"/>
      <c r="GV172" s="98"/>
      <c r="GW172" s="98"/>
      <c r="GX172" s="98"/>
      <c r="GY172" s="98"/>
      <c r="GZ172" s="98"/>
      <c r="HA172" s="98"/>
      <c r="HB172" s="98"/>
      <c r="HC172" s="98"/>
      <c r="HD172" s="98"/>
      <c r="HE172" s="98"/>
      <c r="HF172" s="98"/>
      <c r="HG172" s="98"/>
      <c r="HH172" s="98"/>
      <c r="HI172" s="98"/>
      <c r="HJ172" s="98"/>
      <c r="HK172" s="98"/>
      <c r="HL172" s="98"/>
      <c r="HM172" s="98"/>
      <c r="HN172" s="98"/>
      <c r="HO172" s="98"/>
      <c r="HP172" s="98"/>
      <c r="HQ172" s="98"/>
      <c r="HR172" s="98"/>
      <c r="HS172" s="98"/>
      <c r="HT172" s="98"/>
      <c r="HU172" s="98"/>
      <c r="HV172" s="98"/>
      <c r="HW172" s="98"/>
      <c r="HX172" s="98"/>
      <c r="HY172" s="98"/>
      <c r="HZ172" s="98"/>
      <c r="IA172" s="98"/>
      <c r="IB172" s="98"/>
      <c r="IC172" s="98"/>
      <c r="ID172" s="98"/>
      <c r="IE172" s="98"/>
      <c r="IF172" s="98"/>
      <c r="IG172" s="98"/>
      <c r="IH172" s="98"/>
      <c r="II172" s="98"/>
      <c r="IJ172" s="98"/>
      <c r="IK172" s="98"/>
      <c r="IL172" s="98"/>
      <c r="IM172" s="98"/>
      <c r="IN172" s="98"/>
      <c r="IO172" s="98"/>
      <c r="IP172" s="98"/>
      <c r="IQ172" s="98"/>
      <c r="IR172" s="98"/>
      <c r="IS172" s="98"/>
      <c r="IT172" s="98"/>
      <c r="IU172" s="98"/>
      <c r="IV172" s="98"/>
      <c r="IW172" s="98"/>
      <c r="IX172" s="98"/>
      <c r="IY172" s="98"/>
      <c r="IZ172" s="98"/>
      <c r="JA172" s="98"/>
      <c r="JB172" s="98"/>
      <c r="JC172" s="98"/>
      <c r="JD172" s="98"/>
      <c r="JE172" s="98"/>
      <c r="JF172" s="98"/>
      <c r="JG172" s="98"/>
      <c r="JH172" s="98"/>
    </row>
    <row r="173" spans="11:268" s="88" customFormat="1" ht="14.4" hidden="1" x14ac:dyDescent="0.3">
      <c r="K173" s="90"/>
      <c r="L173" s="89"/>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c r="AJ173" s="98"/>
      <c r="AK173" s="98"/>
      <c r="AL173" s="98"/>
      <c r="AM173" s="98"/>
      <c r="AN173" s="98"/>
      <c r="AO173" s="98"/>
      <c r="AP173" s="98"/>
      <c r="AQ173" s="98"/>
      <c r="AR173" s="98"/>
      <c r="AS173" s="98"/>
      <c r="AT173" s="98"/>
      <c r="AU173" s="98"/>
      <c r="AV173" s="98"/>
      <c r="AW173" s="98"/>
      <c r="AX173" s="98"/>
      <c r="AY173" s="98"/>
      <c r="AZ173" s="98"/>
      <c r="BA173" s="98"/>
      <c r="BB173" s="98"/>
      <c r="BC173" s="98"/>
      <c r="BD173" s="98"/>
      <c r="BE173" s="98"/>
      <c r="BF173" s="98"/>
      <c r="BG173" s="98"/>
      <c r="BH173" s="98"/>
      <c r="BI173" s="98"/>
      <c r="BJ173" s="98"/>
      <c r="BK173" s="98"/>
      <c r="BL173" s="98"/>
      <c r="BM173" s="98"/>
      <c r="BN173" s="98"/>
      <c r="BO173" s="98"/>
      <c r="BP173" s="98"/>
      <c r="BQ173" s="98"/>
      <c r="BR173" s="98"/>
      <c r="BS173" s="98"/>
      <c r="BT173" s="98"/>
      <c r="BU173" s="98"/>
      <c r="BV173" s="98"/>
      <c r="BW173" s="98"/>
      <c r="BX173" s="98"/>
      <c r="BY173" s="98"/>
      <c r="BZ173" s="98"/>
      <c r="CA173" s="98"/>
      <c r="CB173" s="98"/>
      <c r="CC173" s="98"/>
      <c r="CD173" s="98"/>
      <c r="CE173" s="98"/>
      <c r="CF173" s="98"/>
      <c r="CG173" s="98"/>
      <c r="CH173" s="98"/>
      <c r="CI173" s="98"/>
      <c r="CJ173" s="98"/>
      <c r="CK173" s="98"/>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8"/>
      <c r="DM173" s="98"/>
      <c r="DN173" s="98"/>
      <c r="DO173" s="98"/>
      <c r="DP173" s="98"/>
      <c r="DQ173" s="98"/>
      <c r="DR173" s="98"/>
      <c r="DS173" s="98"/>
      <c r="DT173" s="98"/>
      <c r="DU173" s="98"/>
      <c r="DV173" s="98"/>
      <c r="DW173" s="98"/>
      <c r="DX173" s="98"/>
      <c r="DY173" s="98"/>
      <c r="DZ173" s="98"/>
      <c r="EA173" s="98"/>
      <c r="EB173" s="98"/>
      <c r="EC173" s="98"/>
      <c r="ED173" s="98"/>
      <c r="EE173" s="98"/>
      <c r="EF173" s="98"/>
      <c r="EG173" s="98"/>
      <c r="EH173" s="98"/>
      <c r="EI173" s="98"/>
      <c r="EJ173" s="98"/>
      <c r="EK173" s="98"/>
      <c r="EL173" s="98"/>
      <c r="EM173" s="98"/>
      <c r="EN173" s="98"/>
      <c r="EO173" s="98"/>
      <c r="EP173" s="98"/>
      <c r="EQ173" s="98"/>
      <c r="ER173" s="98"/>
      <c r="ES173" s="98"/>
      <c r="ET173" s="98"/>
      <c r="EU173" s="98"/>
      <c r="EV173" s="98"/>
      <c r="EW173" s="98"/>
      <c r="EX173" s="98"/>
      <c r="EY173" s="98"/>
      <c r="EZ173" s="98"/>
      <c r="FA173" s="98"/>
      <c r="FB173" s="98"/>
      <c r="FC173" s="98"/>
      <c r="FD173" s="98"/>
      <c r="FE173" s="98"/>
      <c r="FF173" s="98"/>
      <c r="FG173" s="98"/>
      <c r="FH173" s="98"/>
      <c r="FI173" s="98"/>
      <c r="FJ173" s="98"/>
      <c r="FK173" s="98"/>
      <c r="FL173" s="98"/>
      <c r="FM173" s="98"/>
      <c r="FN173" s="98"/>
      <c r="FO173" s="98"/>
      <c r="FP173" s="98"/>
      <c r="FQ173" s="98"/>
      <c r="FR173" s="98"/>
      <c r="FS173" s="98"/>
      <c r="FT173" s="98"/>
      <c r="FU173" s="98"/>
      <c r="FV173" s="98"/>
      <c r="FW173" s="98"/>
      <c r="FX173" s="98"/>
      <c r="FY173" s="98"/>
      <c r="FZ173" s="98"/>
      <c r="GA173" s="98"/>
      <c r="GB173" s="98"/>
      <c r="GC173" s="98"/>
      <c r="GD173" s="98"/>
      <c r="GE173" s="98"/>
      <c r="GF173" s="98"/>
      <c r="GG173" s="98"/>
      <c r="GH173" s="98"/>
      <c r="GI173" s="98"/>
      <c r="GJ173" s="98"/>
      <c r="GK173" s="98"/>
      <c r="GL173" s="98"/>
      <c r="GM173" s="98"/>
      <c r="GN173" s="98"/>
      <c r="GO173" s="98"/>
      <c r="GP173" s="98"/>
      <c r="GQ173" s="98"/>
      <c r="GR173" s="98"/>
      <c r="GS173" s="98"/>
      <c r="GT173" s="98"/>
      <c r="GU173" s="98"/>
      <c r="GV173" s="98"/>
      <c r="GW173" s="98"/>
      <c r="GX173" s="98"/>
      <c r="GY173" s="98"/>
      <c r="GZ173" s="98"/>
      <c r="HA173" s="98"/>
      <c r="HB173" s="98"/>
      <c r="HC173" s="98"/>
      <c r="HD173" s="98"/>
      <c r="HE173" s="98"/>
      <c r="HF173" s="98"/>
      <c r="HG173" s="98"/>
      <c r="HH173" s="98"/>
      <c r="HI173" s="98"/>
      <c r="HJ173" s="98"/>
      <c r="HK173" s="98"/>
      <c r="HL173" s="98"/>
      <c r="HM173" s="98"/>
      <c r="HN173" s="98"/>
      <c r="HO173" s="98"/>
      <c r="HP173" s="98"/>
      <c r="HQ173" s="98"/>
      <c r="HR173" s="98"/>
      <c r="HS173" s="98"/>
      <c r="HT173" s="98"/>
      <c r="HU173" s="98"/>
      <c r="HV173" s="98"/>
      <c r="HW173" s="98"/>
      <c r="HX173" s="98"/>
      <c r="HY173" s="98"/>
      <c r="HZ173" s="98"/>
      <c r="IA173" s="98"/>
      <c r="IB173" s="98"/>
      <c r="IC173" s="98"/>
      <c r="ID173" s="98"/>
      <c r="IE173" s="98"/>
      <c r="IF173" s="98"/>
      <c r="IG173" s="98"/>
      <c r="IH173" s="98"/>
      <c r="II173" s="98"/>
      <c r="IJ173" s="98"/>
      <c r="IK173" s="98"/>
      <c r="IL173" s="98"/>
      <c r="IM173" s="98"/>
      <c r="IN173" s="98"/>
      <c r="IO173" s="98"/>
      <c r="IP173" s="98"/>
      <c r="IQ173" s="98"/>
      <c r="IR173" s="98"/>
      <c r="IS173" s="98"/>
      <c r="IT173" s="98"/>
      <c r="IU173" s="98"/>
      <c r="IV173" s="98"/>
      <c r="IW173" s="98"/>
      <c r="IX173" s="98"/>
      <c r="IY173" s="98"/>
      <c r="IZ173" s="98"/>
      <c r="JA173" s="98"/>
      <c r="JB173" s="98"/>
      <c r="JC173" s="98"/>
      <c r="JD173" s="98"/>
      <c r="JE173" s="98"/>
      <c r="JF173" s="98"/>
      <c r="JG173" s="98"/>
      <c r="JH173" s="98"/>
    </row>
    <row r="174" spans="11:268" s="88" customFormat="1" ht="14.4" hidden="1" x14ac:dyDescent="0.3">
      <c r="K174" s="90"/>
      <c r="L174" s="89"/>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c r="AJ174" s="98"/>
      <c r="AK174" s="98"/>
      <c r="AL174" s="98"/>
      <c r="AM174" s="98"/>
      <c r="AN174" s="98"/>
      <c r="AO174" s="98"/>
      <c r="AP174" s="98"/>
      <c r="AQ174" s="98"/>
      <c r="AR174" s="98"/>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c r="BQ174" s="98"/>
      <c r="BR174" s="98"/>
      <c r="BS174" s="98"/>
      <c r="BT174" s="98"/>
      <c r="BU174" s="98"/>
      <c r="BV174" s="98"/>
      <c r="BW174" s="98"/>
      <c r="BX174" s="98"/>
      <c r="BY174" s="98"/>
      <c r="BZ174" s="98"/>
      <c r="CA174" s="98"/>
      <c r="CB174" s="98"/>
      <c r="CC174" s="98"/>
      <c r="CD174" s="98"/>
      <c r="CE174" s="98"/>
      <c r="CF174" s="98"/>
      <c r="CG174" s="98"/>
      <c r="CH174" s="98"/>
      <c r="CI174" s="98"/>
      <c r="CJ174" s="98"/>
      <c r="CK174" s="98"/>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8"/>
      <c r="DM174" s="98"/>
      <c r="DN174" s="98"/>
      <c r="DO174" s="98"/>
      <c r="DP174" s="98"/>
      <c r="DQ174" s="98"/>
      <c r="DR174" s="98"/>
      <c r="DS174" s="98"/>
      <c r="DT174" s="98"/>
      <c r="DU174" s="98"/>
      <c r="DV174" s="98"/>
      <c r="DW174" s="98"/>
      <c r="DX174" s="98"/>
      <c r="DY174" s="98"/>
      <c r="DZ174" s="98"/>
      <c r="EA174" s="98"/>
      <c r="EB174" s="98"/>
      <c r="EC174" s="98"/>
      <c r="ED174" s="98"/>
      <c r="EE174" s="98"/>
      <c r="EF174" s="98"/>
      <c r="EG174" s="98"/>
      <c r="EH174" s="98"/>
      <c r="EI174" s="98"/>
      <c r="EJ174" s="98"/>
      <c r="EK174" s="98"/>
      <c r="EL174" s="98"/>
      <c r="EM174" s="98"/>
      <c r="EN174" s="98"/>
      <c r="EO174" s="98"/>
      <c r="EP174" s="98"/>
      <c r="EQ174" s="98"/>
      <c r="ER174" s="98"/>
      <c r="ES174" s="98"/>
      <c r="ET174" s="98"/>
      <c r="EU174" s="98"/>
      <c r="EV174" s="98"/>
      <c r="EW174" s="98"/>
      <c r="EX174" s="98"/>
      <c r="EY174" s="98"/>
      <c r="EZ174" s="98"/>
      <c r="FA174" s="98"/>
      <c r="FB174" s="98"/>
      <c r="FC174" s="98"/>
      <c r="FD174" s="98"/>
      <c r="FE174" s="98"/>
      <c r="FF174" s="98"/>
      <c r="FG174" s="98"/>
      <c r="FH174" s="98"/>
      <c r="FI174" s="98"/>
      <c r="FJ174" s="98"/>
      <c r="FK174" s="98"/>
      <c r="FL174" s="98"/>
      <c r="FM174" s="98"/>
      <c r="FN174" s="98"/>
      <c r="FO174" s="98"/>
      <c r="FP174" s="98"/>
      <c r="FQ174" s="98"/>
      <c r="FR174" s="98"/>
      <c r="FS174" s="98"/>
      <c r="FT174" s="98"/>
      <c r="FU174" s="98"/>
      <c r="FV174" s="98"/>
      <c r="FW174" s="98"/>
      <c r="FX174" s="98"/>
      <c r="FY174" s="98"/>
      <c r="FZ174" s="98"/>
      <c r="GA174" s="98"/>
      <c r="GB174" s="98"/>
      <c r="GC174" s="98"/>
      <c r="GD174" s="98"/>
      <c r="GE174" s="98"/>
      <c r="GF174" s="98"/>
      <c r="GG174" s="98"/>
      <c r="GH174" s="98"/>
      <c r="GI174" s="98"/>
      <c r="GJ174" s="98"/>
      <c r="GK174" s="98"/>
      <c r="GL174" s="98"/>
      <c r="GM174" s="98"/>
      <c r="GN174" s="98"/>
      <c r="GO174" s="98"/>
      <c r="GP174" s="98"/>
      <c r="GQ174" s="98"/>
      <c r="GR174" s="98"/>
      <c r="GS174" s="98"/>
      <c r="GT174" s="98"/>
      <c r="GU174" s="98"/>
      <c r="GV174" s="98"/>
      <c r="GW174" s="98"/>
      <c r="GX174" s="98"/>
      <c r="GY174" s="98"/>
      <c r="GZ174" s="98"/>
      <c r="HA174" s="98"/>
      <c r="HB174" s="98"/>
      <c r="HC174" s="98"/>
      <c r="HD174" s="98"/>
      <c r="HE174" s="98"/>
      <c r="HF174" s="98"/>
      <c r="HG174" s="98"/>
      <c r="HH174" s="98"/>
      <c r="HI174" s="98"/>
      <c r="HJ174" s="98"/>
      <c r="HK174" s="98"/>
      <c r="HL174" s="98"/>
      <c r="HM174" s="98"/>
      <c r="HN174" s="98"/>
      <c r="HO174" s="98"/>
      <c r="HP174" s="98"/>
      <c r="HQ174" s="98"/>
      <c r="HR174" s="98"/>
      <c r="HS174" s="98"/>
      <c r="HT174" s="98"/>
      <c r="HU174" s="98"/>
      <c r="HV174" s="98"/>
      <c r="HW174" s="98"/>
      <c r="HX174" s="98"/>
      <c r="HY174" s="98"/>
      <c r="HZ174" s="98"/>
      <c r="IA174" s="98"/>
      <c r="IB174" s="98"/>
      <c r="IC174" s="98"/>
      <c r="ID174" s="98"/>
      <c r="IE174" s="98"/>
      <c r="IF174" s="98"/>
      <c r="IG174" s="98"/>
      <c r="IH174" s="98"/>
      <c r="II174" s="98"/>
      <c r="IJ174" s="98"/>
      <c r="IK174" s="98"/>
      <c r="IL174" s="98"/>
      <c r="IM174" s="98"/>
      <c r="IN174" s="98"/>
      <c r="IO174" s="98"/>
      <c r="IP174" s="98"/>
      <c r="IQ174" s="98"/>
      <c r="IR174" s="98"/>
      <c r="IS174" s="98"/>
      <c r="IT174" s="98"/>
      <c r="IU174" s="98"/>
      <c r="IV174" s="98"/>
      <c r="IW174" s="98"/>
      <c r="IX174" s="98"/>
      <c r="IY174" s="98"/>
      <c r="IZ174" s="98"/>
      <c r="JA174" s="98"/>
      <c r="JB174" s="98"/>
      <c r="JC174" s="98"/>
      <c r="JD174" s="98"/>
      <c r="JE174" s="98"/>
      <c r="JF174" s="98"/>
      <c r="JG174" s="98"/>
      <c r="JH174" s="98"/>
    </row>
    <row r="175" spans="11:268" s="88" customFormat="1" ht="14.4" hidden="1" x14ac:dyDescent="0.3">
      <c r="K175" s="90"/>
      <c r="L175" s="89"/>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c r="AJ175" s="98"/>
      <c r="AK175" s="98"/>
      <c r="AL175" s="98"/>
      <c r="AM175" s="98"/>
      <c r="AN175" s="98"/>
      <c r="AO175" s="98"/>
      <c r="AP175" s="98"/>
      <c r="AQ175" s="98"/>
      <c r="AR175" s="98"/>
      <c r="AS175" s="98"/>
      <c r="AT175" s="98"/>
      <c r="AU175" s="98"/>
      <c r="AV175" s="98"/>
      <c r="AW175" s="98"/>
      <c r="AX175" s="98"/>
      <c r="AY175" s="98"/>
      <c r="AZ175" s="98"/>
      <c r="BA175" s="98"/>
      <c r="BB175" s="98"/>
      <c r="BC175" s="98"/>
      <c r="BD175" s="98"/>
      <c r="BE175" s="98"/>
      <c r="BF175" s="98"/>
      <c r="BG175" s="98"/>
      <c r="BH175" s="98"/>
      <c r="BI175" s="98"/>
      <c r="BJ175" s="98"/>
      <c r="BK175" s="98"/>
      <c r="BL175" s="98"/>
      <c r="BM175" s="98"/>
      <c r="BN175" s="98"/>
      <c r="BO175" s="98"/>
      <c r="BP175" s="98"/>
      <c r="BQ175" s="98"/>
      <c r="BR175" s="98"/>
      <c r="BS175" s="98"/>
      <c r="BT175" s="98"/>
      <c r="BU175" s="98"/>
      <c r="BV175" s="98"/>
      <c r="BW175" s="98"/>
      <c r="BX175" s="98"/>
      <c r="BY175" s="98"/>
      <c r="BZ175" s="98"/>
      <c r="CA175" s="98"/>
      <c r="CB175" s="98"/>
      <c r="CC175" s="98"/>
      <c r="CD175" s="98"/>
      <c r="CE175" s="98"/>
      <c r="CF175" s="98"/>
      <c r="CG175" s="98"/>
      <c r="CH175" s="98"/>
      <c r="CI175" s="98"/>
      <c r="CJ175" s="98"/>
      <c r="CK175" s="98"/>
      <c r="CL175" s="98"/>
      <c r="CM175" s="98"/>
      <c r="CN175" s="98"/>
      <c r="CO175" s="98"/>
      <c r="CP175" s="98"/>
      <c r="CQ175" s="98"/>
      <c r="CR175" s="98"/>
      <c r="CS175" s="98"/>
      <c r="CT175" s="98"/>
      <c r="CU175" s="98"/>
      <c r="CV175" s="98"/>
      <c r="CW175" s="98"/>
      <c r="CX175" s="98"/>
      <c r="CY175" s="98"/>
      <c r="CZ175" s="98"/>
      <c r="DA175" s="98"/>
      <c r="DB175" s="98"/>
      <c r="DC175" s="98"/>
      <c r="DD175" s="98"/>
      <c r="DE175" s="98"/>
      <c r="DF175" s="98"/>
      <c r="DG175" s="98"/>
      <c r="DH175" s="98"/>
      <c r="DI175" s="98"/>
      <c r="DJ175" s="98"/>
      <c r="DK175" s="98"/>
      <c r="DL175" s="98"/>
      <c r="DM175" s="98"/>
      <c r="DN175" s="98"/>
      <c r="DO175" s="98"/>
      <c r="DP175" s="98"/>
      <c r="DQ175" s="98"/>
      <c r="DR175" s="98"/>
      <c r="DS175" s="98"/>
      <c r="DT175" s="98"/>
      <c r="DU175" s="98"/>
      <c r="DV175" s="98"/>
      <c r="DW175" s="98"/>
      <c r="DX175" s="98"/>
      <c r="DY175" s="98"/>
      <c r="DZ175" s="98"/>
      <c r="EA175" s="98"/>
      <c r="EB175" s="98"/>
      <c r="EC175" s="98"/>
      <c r="ED175" s="98"/>
      <c r="EE175" s="98"/>
      <c r="EF175" s="98"/>
      <c r="EG175" s="98"/>
      <c r="EH175" s="98"/>
      <c r="EI175" s="98"/>
      <c r="EJ175" s="98"/>
      <c r="EK175" s="98"/>
      <c r="EL175" s="98"/>
      <c r="EM175" s="98"/>
      <c r="EN175" s="98"/>
      <c r="EO175" s="98"/>
      <c r="EP175" s="98"/>
      <c r="EQ175" s="98"/>
      <c r="ER175" s="98"/>
      <c r="ES175" s="98"/>
      <c r="ET175" s="98"/>
      <c r="EU175" s="98"/>
      <c r="EV175" s="98"/>
      <c r="EW175" s="98"/>
      <c r="EX175" s="98"/>
      <c r="EY175" s="98"/>
      <c r="EZ175" s="98"/>
      <c r="FA175" s="98"/>
      <c r="FB175" s="98"/>
      <c r="FC175" s="98"/>
      <c r="FD175" s="98"/>
      <c r="FE175" s="98"/>
      <c r="FF175" s="98"/>
      <c r="FG175" s="98"/>
      <c r="FH175" s="98"/>
      <c r="FI175" s="98"/>
      <c r="FJ175" s="98"/>
      <c r="FK175" s="98"/>
      <c r="FL175" s="98"/>
      <c r="FM175" s="98"/>
      <c r="FN175" s="98"/>
      <c r="FO175" s="98"/>
      <c r="FP175" s="98"/>
      <c r="FQ175" s="98"/>
      <c r="FR175" s="98"/>
      <c r="FS175" s="98"/>
      <c r="FT175" s="98"/>
      <c r="FU175" s="98"/>
      <c r="FV175" s="98"/>
      <c r="FW175" s="98"/>
      <c r="FX175" s="98"/>
      <c r="FY175" s="98"/>
      <c r="FZ175" s="98"/>
      <c r="GA175" s="98"/>
      <c r="GB175" s="98"/>
      <c r="GC175" s="98"/>
      <c r="GD175" s="98"/>
      <c r="GE175" s="98"/>
      <c r="GF175" s="98"/>
      <c r="GG175" s="98"/>
      <c r="GH175" s="98"/>
      <c r="GI175" s="98"/>
      <c r="GJ175" s="98"/>
      <c r="GK175" s="98"/>
      <c r="GL175" s="98"/>
      <c r="GM175" s="98"/>
      <c r="GN175" s="98"/>
      <c r="GO175" s="98"/>
      <c r="GP175" s="98"/>
      <c r="GQ175" s="98"/>
      <c r="GR175" s="98"/>
      <c r="GS175" s="98"/>
      <c r="GT175" s="98"/>
      <c r="GU175" s="98"/>
      <c r="GV175" s="98"/>
      <c r="GW175" s="98"/>
      <c r="GX175" s="98"/>
      <c r="GY175" s="98"/>
      <c r="GZ175" s="98"/>
      <c r="HA175" s="98"/>
      <c r="HB175" s="98"/>
      <c r="HC175" s="98"/>
      <c r="HD175" s="98"/>
      <c r="HE175" s="98"/>
      <c r="HF175" s="98"/>
      <c r="HG175" s="98"/>
      <c r="HH175" s="98"/>
      <c r="HI175" s="98"/>
      <c r="HJ175" s="98"/>
      <c r="HK175" s="98"/>
      <c r="HL175" s="98"/>
      <c r="HM175" s="98"/>
      <c r="HN175" s="98"/>
      <c r="HO175" s="98"/>
      <c r="HP175" s="98"/>
      <c r="HQ175" s="98"/>
      <c r="HR175" s="98"/>
      <c r="HS175" s="98"/>
      <c r="HT175" s="98"/>
      <c r="HU175" s="98"/>
      <c r="HV175" s="98"/>
      <c r="HW175" s="98"/>
      <c r="HX175" s="98"/>
      <c r="HY175" s="98"/>
      <c r="HZ175" s="98"/>
      <c r="IA175" s="98"/>
      <c r="IB175" s="98"/>
      <c r="IC175" s="98"/>
      <c r="ID175" s="98"/>
      <c r="IE175" s="98"/>
      <c r="IF175" s="98"/>
      <c r="IG175" s="98"/>
      <c r="IH175" s="98"/>
      <c r="II175" s="98"/>
      <c r="IJ175" s="98"/>
      <c r="IK175" s="98"/>
      <c r="IL175" s="98"/>
      <c r="IM175" s="98"/>
      <c r="IN175" s="98"/>
      <c r="IO175" s="98"/>
      <c r="IP175" s="98"/>
      <c r="IQ175" s="98"/>
      <c r="IR175" s="98"/>
      <c r="IS175" s="98"/>
      <c r="IT175" s="98"/>
      <c r="IU175" s="98"/>
      <c r="IV175" s="98"/>
      <c r="IW175" s="98"/>
      <c r="IX175" s="98"/>
      <c r="IY175" s="98"/>
      <c r="IZ175" s="98"/>
      <c r="JA175" s="98"/>
      <c r="JB175" s="98"/>
      <c r="JC175" s="98"/>
      <c r="JD175" s="98"/>
      <c r="JE175" s="98"/>
      <c r="JF175" s="98"/>
      <c r="JG175" s="98"/>
      <c r="JH175" s="98"/>
    </row>
    <row r="176" spans="11:268" s="88" customFormat="1" ht="14.4" hidden="1" x14ac:dyDescent="0.3">
      <c r="K176" s="90"/>
      <c r="L176" s="89"/>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c r="AJ176" s="98"/>
      <c r="AK176" s="98"/>
      <c r="AL176" s="98"/>
      <c r="AM176" s="98"/>
      <c r="AN176" s="98"/>
      <c r="AO176" s="98"/>
      <c r="AP176" s="98"/>
      <c r="AQ176" s="98"/>
      <c r="AR176" s="98"/>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c r="CA176" s="98"/>
      <c r="CB176" s="98"/>
      <c r="CC176" s="98"/>
      <c r="CD176" s="98"/>
      <c r="CE176" s="98"/>
      <c r="CF176" s="98"/>
      <c r="CG176" s="98"/>
      <c r="CH176" s="98"/>
      <c r="CI176" s="98"/>
      <c r="CJ176" s="98"/>
      <c r="CK176" s="98"/>
      <c r="CL176" s="98"/>
      <c r="CM176" s="98"/>
      <c r="CN176" s="98"/>
      <c r="CO176" s="98"/>
      <c r="CP176" s="98"/>
      <c r="CQ176" s="98"/>
      <c r="CR176" s="98"/>
      <c r="CS176" s="98"/>
      <c r="CT176" s="98"/>
      <c r="CU176" s="98"/>
      <c r="CV176" s="98"/>
      <c r="CW176" s="98"/>
      <c r="CX176" s="98"/>
      <c r="CY176" s="98"/>
      <c r="CZ176" s="98"/>
      <c r="DA176" s="98"/>
      <c r="DB176" s="98"/>
      <c r="DC176" s="98"/>
      <c r="DD176" s="98"/>
      <c r="DE176" s="98"/>
      <c r="DF176" s="98"/>
      <c r="DG176" s="98"/>
      <c r="DH176" s="98"/>
      <c r="DI176" s="98"/>
      <c r="DJ176" s="98"/>
      <c r="DK176" s="98"/>
      <c r="DL176" s="98"/>
      <c r="DM176" s="98"/>
      <c r="DN176" s="98"/>
      <c r="DO176" s="98"/>
      <c r="DP176" s="98"/>
      <c r="DQ176" s="98"/>
      <c r="DR176" s="98"/>
      <c r="DS176" s="98"/>
      <c r="DT176" s="98"/>
      <c r="DU176" s="98"/>
      <c r="DV176" s="98"/>
      <c r="DW176" s="98"/>
      <c r="DX176" s="98"/>
      <c r="DY176" s="98"/>
      <c r="DZ176" s="98"/>
      <c r="EA176" s="98"/>
      <c r="EB176" s="98"/>
      <c r="EC176" s="98"/>
      <c r="ED176" s="98"/>
      <c r="EE176" s="98"/>
      <c r="EF176" s="98"/>
      <c r="EG176" s="98"/>
      <c r="EH176" s="98"/>
      <c r="EI176" s="98"/>
      <c r="EJ176" s="98"/>
      <c r="EK176" s="98"/>
      <c r="EL176" s="98"/>
      <c r="EM176" s="98"/>
      <c r="EN176" s="98"/>
      <c r="EO176" s="98"/>
      <c r="EP176" s="98"/>
      <c r="EQ176" s="98"/>
      <c r="ER176" s="98"/>
      <c r="ES176" s="98"/>
      <c r="ET176" s="98"/>
      <c r="EU176" s="98"/>
      <c r="EV176" s="98"/>
      <c r="EW176" s="98"/>
      <c r="EX176" s="98"/>
      <c r="EY176" s="98"/>
      <c r="EZ176" s="98"/>
      <c r="FA176" s="98"/>
      <c r="FB176" s="98"/>
      <c r="FC176" s="98"/>
      <c r="FD176" s="98"/>
      <c r="FE176" s="98"/>
      <c r="FF176" s="98"/>
      <c r="FG176" s="98"/>
      <c r="FH176" s="98"/>
      <c r="FI176" s="98"/>
      <c r="FJ176" s="98"/>
      <c r="FK176" s="98"/>
      <c r="FL176" s="98"/>
      <c r="FM176" s="98"/>
      <c r="FN176" s="98"/>
      <c r="FO176" s="98"/>
      <c r="FP176" s="98"/>
      <c r="FQ176" s="98"/>
      <c r="FR176" s="98"/>
      <c r="FS176" s="98"/>
      <c r="FT176" s="98"/>
      <c r="FU176" s="98"/>
      <c r="FV176" s="98"/>
      <c r="FW176" s="98"/>
      <c r="FX176" s="98"/>
      <c r="FY176" s="98"/>
      <c r="FZ176" s="98"/>
      <c r="GA176" s="98"/>
      <c r="GB176" s="98"/>
      <c r="GC176" s="98"/>
      <c r="GD176" s="98"/>
      <c r="GE176" s="98"/>
      <c r="GF176" s="98"/>
      <c r="GG176" s="98"/>
      <c r="GH176" s="98"/>
      <c r="GI176" s="98"/>
      <c r="GJ176" s="98"/>
      <c r="GK176" s="98"/>
      <c r="GL176" s="98"/>
      <c r="GM176" s="98"/>
      <c r="GN176" s="98"/>
      <c r="GO176" s="98"/>
      <c r="GP176" s="98"/>
      <c r="GQ176" s="98"/>
      <c r="GR176" s="98"/>
      <c r="GS176" s="98"/>
      <c r="GT176" s="98"/>
      <c r="GU176" s="98"/>
      <c r="GV176" s="98"/>
      <c r="GW176" s="98"/>
      <c r="GX176" s="98"/>
      <c r="GY176" s="98"/>
      <c r="GZ176" s="98"/>
      <c r="HA176" s="98"/>
      <c r="HB176" s="98"/>
      <c r="HC176" s="98"/>
      <c r="HD176" s="98"/>
      <c r="HE176" s="98"/>
      <c r="HF176" s="98"/>
      <c r="HG176" s="98"/>
      <c r="HH176" s="98"/>
      <c r="HI176" s="98"/>
      <c r="HJ176" s="98"/>
      <c r="HK176" s="98"/>
      <c r="HL176" s="98"/>
      <c r="HM176" s="98"/>
      <c r="HN176" s="98"/>
      <c r="HO176" s="98"/>
      <c r="HP176" s="98"/>
      <c r="HQ176" s="98"/>
      <c r="HR176" s="98"/>
      <c r="HS176" s="98"/>
      <c r="HT176" s="98"/>
      <c r="HU176" s="98"/>
      <c r="HV176" s="98"/>
      <c r="HW176" s="98"/>
      <c r="HX176" s="98"/>
      <c r="HY176" s="98"/>
      <c r="HZ176" s="98"/>
      <c r="IA176" s="98"/>
      <c r="IB176" s="98"/>
      <c r="IC176" s="98"/>
      <c r="ID176" s="98"/>
      <c r="IE176" s="98"/>
      <c r="IF176" s="98"/>
      <c r="IG176" s="98"/>
      <c r="IH176" s="98"/>
      <c r="II176" s="98"/>
      <c r="IJ176" s="98"/>
      <c r="IK176" s="98"/>
      <c r="IL176" s="98"/>
      <c r="IM176" s="98"/>
      <c r="IN176" s="98"/>
      <c r="IO176" s="98"/>
      <c r="IP176" s="98"/>
      <c r="IQ176" s="98"/>
      <c r="IR176" s="98"/>
      <c r="IS176" s="98"/>
      <c r="IT176" s="98"/>
      <c r="IU176" s="98"/>
      <c r="IV176" s="98"/>
      <c r="IW176" s="98"/>
      <c r="IX176" s="98"/>
      <c r="IY176" s="98"/>
      <c r="IZ176" s="98"/>
      <c r="JA176" s="98"/>
      <c r="JB176" s="98"/>
      <c r="JC176" s="98"/>
      <c r="JD176" s="98"/>
      <c r="JE176" s="98"/>
      <c r="JF176" s="98"/>
      <c r="JG176" s="98"/>
      <c r="JH176" s="98"/>
    </row>
    <row r="177" spans="11:268" s="88" customFormat="1" ht="14.4" hidden="1" x14ac:dyDescent="0.3">
      <c r="K177" s="90"/>
      <c r="L177" s="89"/>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c r="AJ177" s="98"/>
      <c r="AK177" s="98"/>
      <c r="AL177" s="98"/>
      <c r="AM177" s="98"/>
      <c r="AN177" s="98"/>
      <c r="AO177" s="98"/>
      <c r="AP177" s="98"/>
      <c r="AQ177" s="98"/>
      <c r="AR177" s="98"/>
      <c r="AS177" s="98"/>
      <c r="AT177" s="98"/>
      <c r="AU177" s="98"/>
      <c r="AV177" s="98"/>
      <c r="AW177" s="98"/>
      <c r="AX177" s="98"/>
      <c r="AY177" s="98"/>
      <c r="AZ177" s="98"/>
      <c r="BA177" s="98"/>
      <c r="BB177" s="98"/>
      <c r="BC177" s="98"/>
      <c r="BD177" s="98"/>
      <c r="BE177" s="98"/>
      <c r="BF177" s="98"/>
      <c r="BG177" s="98"/>
      <c r="BH177" s="98"/>
      <c r="BI177" s="98"/>
      <c r="BJ177" s="98"/>
      <c r="BK177" s="98"/>
      <c r="BL177" s="98"/>
      <c r="BM177" s="98"/>
      <c r="BN177" s="98"/>
      <c r="BO177" s="98"/>
      <c r="BP177" s="98"/>
      <c r="BQ177" s="98"/>
      <c r="BR177" s="98"/>
      <c r="BS177" s="98"/>
      <c r="BT177" s="98"/>
      <c r="BU177" s="98"/>
      <c r="BV177" s="98"/>
      <c r="BW177" s="98"/>
      <c r="BX177" s="98"/>
      <c r="BY177" s="98"/>
      <c r="BZ177" s="98"/>
      <c r="CA177" s="98"/>
      <c r="CB177" s="98"/>
      <c r="CC177" s="98"/>
      <c r="CD177" s="98"/>
      <c r="CE177" s="98"/>
      <c r="CF177" s="98"/>
      <c r="CG177" s="98"/>
      <c r="CH177" s="98"/>
      <c r="CI177" s="98"/>
      <c r="CJ177" s="98"/>
      <c r="CK177" s="98"/>
      <c r="CL177" s="98"/>
      <c r="CM177" s="98"/>
      <c r="CN177" s="98"/>
      <c r="CO177" s="98"/>
      <c r="CP177" s="98"/>
      <c r="CQ177" s="98"/>
      <c r="CR177" s="98"/>
      <c r="CS177" s="98"/>
      <c r="CT177" s="98"/>
      <c r="CU177" s="98"/>
      <c r="CV177" s="98"/>
      <c r="CW177" s="98"/>
      <c r="CX177" s="98"/>
      <c r="CY177" s="98"/>
      <c r="CZ177" s="98"/>
      <c r="DA177" s="98"/>
      <c r="DB177" s="98"/>
      <c r="DC177" s="98"/>
      <c r="DD177" s="98"/>
      <c r="DE177" s="98"/>
      <c r="DF177" s="98"/>
      <c r="DG177" s="98"/>
      <c r="DH177" s="98"/>
      <c r="DI177" s="98"/>
      <c r="DJ177" s="98"/>
      <c r="DK177" s="98"/>
      <c r="DL177" s="98"/>
      <c r="DM177" s="98"/>
      <c r="DN177" s="98"/>
      <c r="DO177" s="98"/>
      <c r="DP177" s="98"/>
      <c r="DQ177" s="98"/>
      <c r="DR177" s="98"/>
      <c r="DS177" s="98"/>
      <c r="DT177" s="98"/>
      <c r="DU177" s="98"/>
      <c r="DV177" s="98"/>
      <c r="DW177" s="98"/>
      <c r="DX177" s="98"/>
      <c r="DY177" s="98"/>
      <c r="DZ177" s="98"/>
      <c r="EA177" s="98"/>
      <c r="EB177" s="98"/>
      <c r="EC177" s="98"/>
      <c r="ED177" s="98"/>
      <c r="EE177" s="98"/>
      <c r="EF177" s="98"/>
      <c r="EG177" s="98"/>
      <c r="EH177" s="98"/>
      <c r="EI177" s="98"/>
      <c r="EJ177" s="98"/>
      <c r="EK177" s="98"/>
      <c r="EL177" s="98"/>
      <c r="EM177" s="98"/>
      <c r="EN177" s="98"/>
      <c r="EO177" s="98"/>
      <c r="EP177" s="98"/>
      <c r="EQ177" s="98"/>
      <c r="ER177" s="98"/>
      <c r="ES177" s="98"/>
      <c r="ET177" s="98"/>
      <c r="EU177" s="98"/>
      <c r="EV177" s="98"/>
      <c r="EW177" s="98"/>
      <c r="EX177" s="98"/>
      <c r="EY177" s="98"/>
      <c r="EZ177" s="98"/>
      <c r="FA177" s="98"/>
      <c r="FB177" s="98"/>
      <c r="FC177" s="98"/>
      <c r="FD177" s="98"/>
      <c r="FE177" s="98"/>
      <c r="FF177" s="98"/>
      <c r="FG177" s="98"/>
      <c r="FH177" s="98"/>
      <c r="FI177" s="98"/>
      <c r="FJ177" s="98"/>
      <c r="FK177" s="98"/>
      <c r="FL177" s="98"/>
      <c r="FM177" s="98"/>
      <c r="FN177" s="98"/>
      <c r="FO177" s="98"/>
      <c r="FP177" s="98"/>
      <c r="FQ177" s="98"/>
      <c r="FR177" s="98"/>
      <c r="FS177" s="98"/>
      <c r="FT177" s="98"/>
      <c r="FU177" s="98"/>
      <c r="FV177" s="98"/>
      <c r="FW177" s="98"/>
      <c r="FX177" s="98"/>
      <c r="FY177" s="98"/>
      <c r="FZ177" s="98"/>
      <c r="GA177" s="98"/>
      <c r="GB177" s="98"/>
      <c r="GC177" s="98"/>
      <c r="GD177" s="98"/>
      <c r="GE177" s="98"/>
      <c r="GF177" s="98"/>
      <c r="GG177" s="98"/>
      <c r="GH177" s="98"/>
      <c r="GI177" s="98"/>
      <c r="GJ177" s="98"/>
      <c r="GK177" s="98"/>
      <c r="GL177" s="98"/>
      <c r="GM177" s="98"/>
      <c r="GN177" s="98"/>
      <c r="GO177" s="98"/>
      <c r="GP177" s="98"/>
      <c r="GQ177" s="98"/>
      <c r="GR177" s="98"/>
      <c r="GS177" s="98"/>
      <c r="GT177" s="98"/>
      <c r="GU177" s="98"/>
      <c r="GV177" s="98"/>
      <c r="GW177" s="98"/>
      <c r="GX177" s="98"/>
      <c r="GY177" s="98"/>
      <c r="GZ177" s="98"/>
      <c r="HA177" s="98"/>
      <c r="HB177" s="98"/>
      <c r="HC177" s="98"/>
      <c r="HD177" s="98"/>
      <c r="HE177" s="98"/>
      <c r="HF177" s="98"/>
      <c r="HG177" s="98"/>
      <c r="HH177" s="98"/>
      <c r="HI177" s="98"/>
      <c r="HJ177" s="98"/>
      <c r="HK177" s="98"/>
      <c r="HL177" s="98"/>
      <c r="HM177" s="98"/>
      <c r="HN177" s="98"/>
      <c r="HO177" s="98"/>
      <c r="HP177" s="98"/>
      <c r="HQ177" s="98"/>
      <c r="HR177" s="98"/>
      <c r="HS177" s="98"/>
      <c r="HT177" s="98"/>
      <c r="HU177" s="98"/>
      <c r="HV177" s="98"/>
      <c r="HW177" s="98"/>
      <c r="HX177" s="98"/>
      <c r="HY177" s="98"/>
      <c r="HZ177" s="98"/>
      <c r="IA177" s="98"/>
      <c r="IB177" s="98"/>
      <c r="IC177" s="98"/>
      <c r="ID177" s="98"/>
      <c r="IE177" s="98"/>
      <c r="IF177" s="98"/>
      <c r="IG177" s="98"/>
      <c r="IH177" s="98"/>
      <c r="II177" s="98"/>
      <c r="IJ177" s="98"/>
      <c r="IK177" s="98"/>
      <c r="IL177" s="98"/>
      <c r="IM177" s="98"/>
      <c r="IN177" s="98"/>
      <c r="IO177" s="98"/>
      <c r="IP177" s="98"/>
      <c r="IQ177" s="98"/>
      <c r="IR177" s="98"/>
      <c r="IS177" s="98"/>
      <c r="IT177" s="98"/>
      <c r="IU177" s="98"/>
      <c r="IV177" s="98"/>
      <c r="IW177" s="98"/>
      <c r="IX177" s="98"/>
      <c r="IY177" s="98"/>
      <c r="IZ177" s="98"/>
      <c r="JA177" s="98"/>
      <c r="JB177" s="98"/>
      <c r="JC177" s="98"/>
      <c r="JD177" s="98"/>
      <c r="JE177" s="98"/>
      <c r="JF177" s="98"/>
      <c r="JG177" s="98"/>
      <c r="JH177" s="98"/>
    </row>
    <row r="178" spans="11:268" s="88" customFormat="1" ht="14.4" hidden="1" x14ac:dyDescent="0.3">
      <c r="K178" s="90"/>
      <c r="L178" s="89"/>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c r="AJ178" s="98"/>
      <c r="AK178" s="98"/>
      <c r="AL178" s="98"/>
      <c r="AM178" s="98"/>
      <c r="AN178" s="98"/>
      <c r="AO178" s="98"/>
      <c r="AP178" s="98"/>
      <c r="AQ178" s="98"/>
      <c r="AR178" s="98"/>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c r="BQ178" s="98"/>
      <c r="BR178" s="98"/>
      <c r="BS178" s="98"/>
      <c r="BT178" s="98"/>
      <c r="BU178" s="98"/>
      <c r="BV178" s="98"/>
      <c r="BW178" s="98"/>
      <c r="BX178" s="98"/>
      <c r="BY178" s="98"/>
      <c r="BZ178" s="98"/>
      <c r="CA178" s="98"/>
      <c r="CB178" s="98"/>
      <c r="CC178" s="98"/>
      <c r="CD178" s="98"/>
      <c r="CE178" s="98"/>
      <c r="CF178" s="98"/>
      <c r="CG178" s="98"/>
      <c r="CH178" s="98"/>
      <c r="CI178" s="98"/>
      <c r="CJ178" s="98"/>
      <c r="CK178" s="98"/>
      <c r="CL178" s="98"/>
      <c r="CM178" s="98"/>
      <c r="CN178" s="98"/>
      <c r="CO178" s="98"/>
      <c r="CP178" s="98"/>
      <c r="CQ178" s="98"/>
      <c r="CR178" s="98"/>
      <c r="CS178" s="98"/>
      <c r="CT178" s="98"/>
      <c r="CU178" s="98"/>
      <c r="CV178" s="98"/>
      <c r="CW178" s="98"/>
      <c r="CX178" s="98"/>
      <c r="CY178" s="98"/>
      <c r="CZ178" s="98"/>
      <c r="DA178" s="98"/>
      <c r="DB178" s="98"/>
      <c r="DC178" s="98"/>
      <c r="DD178" s="98"/>
      <c r="DE178" s="98"/>
      <c r="DF178" s="98"/>
      <c r="DG178" s="98"/>
      <c r="DH178" s="98"/>
      <c r="DI178" s="98"/>
      <c r="DJ178" s="98"/>
      <c r="DK178" s="98"/>
      <c r="DL178" s="98"/>
      <c r="DM178" s="98"/>
      <c r="DN178" s="98"/>
      <c r="DO178" s="98"/>
      <c r="DP178" s="98"/>
      <c r="DQ178" s="98"/>
      <c r="DR178" s="98"/>
      <c r="DS178" s="98"/>
      <c r="DT178" s="98"/>
      <c r="DU178" s="98"/>
      <c r="DV178" s="98"/>
      <c r="DW178" s="98"/>
      <c r="DX178" s="98"/>
      <c r="DY178" s="98"/>
      <c r="DZ178" s="98"/>
      <c r="EA178" s="98"/>
      <c r="EB178" s="98"/>
      <c r="EC178" s="98"/>
      <c r="ED178" s="98"/>
      <c r="EE178" s="98"/>
      <c r="EF178" s="98"/>
      <c r="EG178" s="98"/>
      <c r="EH178" s="98"/>
      <c r="EI178" s="98"/>
      <c r="EJ178" s="98"/>
      <c r="EK178" s="98"/>
      <c r="EL178" s="98"/>
      <c r="EM178" s="98"/>
      <c r="EN178" s="98"/>
      <c r="EO178" s="98"/>
      <c r="EP178" s="98"/>
      <c r="EQ178" s="98"/>
      <c r="ER178" s="98"/>
      <c r="ES178" s="98"/>
      <c r="ET178" s="98"/>
      <c r="EU178" s="98"/>
      <c r="EV178" s="98"/>
      <c r="EW178" s="98"/>
      <c r="EX178" s="98"/>
      <c r="EY178" s="98"/>
      <c r="EZ178" s="98"/>
      <c r="FA178" s="98"/>
      <c r="FB178" s="98"/>
      <c r="FC178" s="98"/>
      <c r="FD178" s="98"/>
      <c r="FE178" s="98"/>
      <c r="FF178" s="98"/>
      <c r="FG178" s="98"/>
      <c r="FH178" s="98"/>
      <c r="FI178" s="98"/>
      <c r="FJ178" s="98"/>
      <c r="FK178" s="98"/>
      <c r="FL178" s="98"/>
      <c r="FM178" s="98"/>
      <c r="FN178" s="98"/>
      <c r="FO178" s="98"/>
      <c r="FP178" s="98"/>
      <c r="FQ178" s="98"/>
      <c r="FR178" s="98"/>
      <c r="FS178" s="98"/>
      <c r="FT178" s="98"/>
      <c r="FU178" s="98"/>
      <c r="FV178" s="98"/>
      <c r="FW178" s="98"/>
      <c r="FX178" s="98"/>
      <c r="FY178" s="98"/>
      <c r="FZ178" s="98"/>
      <c r="GA178" s="98"/>
      <c r="GB178" s="98"/>
      <c r="GC178" s="98"/>
      <c r="GD178" s="98"/>
      <c r="GE178" s="98"/>
      <c r="GF178" s="98"/>
      <c r="GG178" s="98"/>
      <c r="GH178" s="98"/>
      <c r="GI178" s="98"/>
      <c r="GJ178" s="98"/>
      <c r="GK178" s="98"/>
      <c r="GL178" s="98"/>
      <c r="GM178" s="98"/>
      <c r="GN178" s="98"/>
      <c r="GO178" s="98"/>
      <c r="GP178" s="98"/>
      <c r="GQ178" s="98"/>
      <c r="GR178" s="98"/>
      <c r="GS178" s="98"/>
      <c r="GT178" s="98"/>
      <c r="GU178" s="98"/>
      <c r="GV178" s="98"/>
      <c r="GW178" s="98"/>
      <c r="GX178" s="98"/>
      <c r="GY178" s="98"/>
      <c r="GZ178" s="98"/>
      <c r="HA178" s="98"/>
      <c r="HB178" s="98"/>
      <c r="HC178" s="98"/>
      <c r="HD178" s="98"/>
      <c r="HE178" s="98"/>
      <c r="HF178" s="98"/>
      <c r="HG178" s="98"/>
      <c r="HH178" s="98"/>
      <c r="HI178" s="98"/>
      <c r="HJ178" s="98"/>
      <c r="HK178" s="98"/>
      <c r="HL178" s="98"/>
      <c r="HM178" s="98"/>
      <c r="HN178" s="98"/>
      <c r="HO178" s="98"/>
      <c r="HP178" s="98"/>
      <c r="HQ178" s="98"/>
      <c r="HR178" s="98"/>
      <c r="HS178" s="98"/>
      <c r="HT178" s="98"/>
      <c r="HU178" s="98"/>
      <c r="HV178" s="98"/>
      <c r="HW178" s="98"/>
      <c r="HX178" s="98"/>
      <c r="HY178" s="98"/>
      <c r="HZ178" s="98"/>
      <c r="IA178" s="98"/>
      <c r="IB178" s="98"/>
      <c r="IC178" s="98"/>
      <c r="ID178" s="98"/>
      <c r="IE178" s="98"/>
      <c r="IF178" s="98"/>
      <c r="IG178" s="98"/>
      <c r="IH178" s="98"/>
      <c r="II178" s="98"/>
      <c r="IJ178" s="98"/>
      <c r="IK178" s="98"/>
      <c r="IL178" s="98"/>
      <c r="IM178" s="98"/>
      <c r="IN178" s="98"/>
      <c r="IO178" s="98"/>
      <c r="IP178" s="98"/>
      <c r="IQ178" s="98"/>
      <c r="IR178" s="98"/>
      <c r="IS178" s="98"/>
      <c r="IT178" s="98"/>
      <c r="IU178" s="98"/>
      <c r="IV178" s="98"/>
      <c r="IW178" s="98"/>
      <c r="IX178" s="98"/>
      <c r="IY178" s="98"/>
      <c r="IZ178" s="98"/>
      <c r="JA178" s="98"/>
      <c r="JB178" s="98"/>
      <c r="JC178" s="98"/>
      <c r="JD178" s="98"/>
      <c r="JE178" s="98"/>
      <c r="JF178" s="98"/>
      <c r="JG178" s="98"/>
      <c r="JH178" s="98"/>
    </row>
    <row r="179" spans="11:268" s="88" customFormat="1" ht="14.4" hidden="1" x14ac:dyDescent="0.3">
      <c r="K179" s="90"/>
      <c r="L179" s="89"/>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c r="AJ179" s="98"/>
      <c r="AK179" s="98"/>
      <c r="AL179" s="98"/>
      <c r="AM179" s="98"/>
      <c r="AN179" s="98"/>
      <c r="AO179" s="98"/>
      <c r="AP179" s="98"/>
      <c r="AQ179" s="98"/>
      <c r="AR179" s="98"/>
      <c r="AS179" s="98"/>
      <c r="AT179" s="98"/>
      <c r="AU179" s="98"/>
      <c r="AV179" s="98"/>
      <c r="AW179" s="98"/>
      <c r="AX179" s="98"/>
      <c r="AY179" s="98"/>
      <c r="AZ179" s="98"/>
      <c r="BA179" s="98"/>
      <c r="BB179" s="98"/>
      <c r="BC179" s="98"/>
      <c r="BD179" s="98"/>
      <c r="BE179" s="98"/>
      <c r="BF179" s="98"/>
      <c r="BG179" s="98"/>
      <c r="BH179" s="98"/>
      <c r="BI179" s="98"/>
      <c r="BJ179" s="98"/>
      <c r="BK179" s="98"/>
      <c r="BL179" s="98"/>
      <c r="BM179" s="98"/>
      <c r="BN179" s="98"/>
      <c r="BO179" s="98"/>
      <c r="BP179" s="98"/>
      <c r="BQ179" s="98"/>
      <c r="BR179" s="98"/>
      <c r="BS179" s="98"/>
      <c r="BT179" s="98"/>
      <c r="BU179" s="98"/>
      <c r="BV179" s="98"/>
      <c r="BW179" s="98"/>
      <c r="BX179" s="98"/>
      <c r="BY179" s="98"/>
      <c r="BZ179" s="98"/>
      <c r="CA179" s="98"/>
      <c r="CB179" s="98"/>
      <c r="CC179" s="98"/>
      <c r="CD179" s="98"/>
      <c r="CE179" s="98"/>
      <c r="CF179" s="98"/>
      <c r="CG179" s="98"/>
      <c r="CH179" s="98"/>
      <c r="CI179" s="98"/>
      <c r="CJ179" s="98"/>
      <c r="CK179" s="98"/>
      <c r="CL179" s="98"/>
      <c r="CM179" s="98"/>
      <c r="CN179" s="98"/>
      <c r="CO179" s="98"/>
      <c r="CP179" s="98"/>
      <c r="CQ179" s="98"/>
      <c r="CR179" s="98"/>
      <c r="CS179" s="98"/>
      <c r="CT179" s="98"/>
      <c r="CU179" s="98"/>
      <c r="CV179" s="98"/>
      <c r="CW179" s="98"/>
      <c r="CX179" s="98"/>
      <c r="CY179" s="98"/>
      <c r="CZ179" s="98"/>
      <c r="DA179" s="98"/>
      <c r="DB179" s="98"/>
      <c r="DC179" s="98"/>
      <c r="DD179" s="98"/>
      <c r="DE179" s="98"/>
      <c r="DF179" s="98"/>
      <c r="DG179" s="98"/>
      <c r="DH179" s="98"/>
      <c r="DI179" s="98"/>
      <c r="DJ179" s="98"/>
      <c r="DK179" s="98"/>
      <c r="DL179" s="98"/>
      <c r="DM179" s="98"/>
      <c r="DN179" s="98"/>
      <c r="DO179" s="98"/>
      <c r="DP179" s="98"/>
      <c r="DQ179" s="98"/>
      <c r="DR179" s="98"/>
      <c r="DS179" s="98"/>
      <c r="DT179" s="98"/>
      <c r="DU179" s="98"/>
      <c r="DV179" s="98"/>
      <c r="DW179" s="98"/>
      <c r="DX179" s="98"/>
      <c r="DY179" s="98"/>
      <c r="DZ179" s="98"/>
      <c r="EA179" s="98"/>
      <c r="EB179" s="98"/>
      <c r="EC179" s="98"/>
      <c r="ED179" s="98"/>
      <c r="EE179" s="98"/>
      <c r="EF179" s="98"/>
      <c r="EG179" s="98"/>
      <c r="EH179" s="98"/>
      <c r="EI179" s="98"/>
      <c r="EJ179" s="98"/>
      <c r="EK179" s="98"/>
      <c r="EL179" s="98"/>
      <c r="EM179" s="98"/>
      <c r="EN179" s="98"/>
      <c r="EO179" s="98"/>
      <c r="EP179" s="98"/>
      <c r="EQ179" s="98"/>
      <c r="ER179" s="98"/>
      <c r="ES179" s="98"/>
      <c r="ET179" s="98"/>
      <c r="EU179" s="98"/>
      <c r="EV179" s="98"/>
      <c r="EW179" s="98"/>
      <c r="EX179" s="98"/>
      <c r="EY179" s="98"/>
      <c r="EZ179" s="98"/>
      <c r="FA179" s="98"/>
      <c r="FB179" s="98"/>
      <c r="FC179" s="98"/>
      <c r="FD179" s="98"/>
      <c r="FE179" s="98"/>
      <c r="FF179" s="98"/>
      <c r="FG179" s="98"/>
      <c r="FH179" s="98"/>
      <c r="FI179" s="98"/>
      <c r="FJ179" s="98"/>
      <c r="FK179" s="98"/>
      <c r="FL179" s="98"/>
      <c r="FM179" s="98"/>
      <c r="FN179" s="98"/>
      <c r="FO179" s="98"/>
      <c r="FP179" s="98"/>
      <c r="FQ179" s="98"/>
      <c r="FR179" s="98"/>
      <c r="FS179" s="98"/>
      <c r="FT179" s="98"/>
      <c r="FU179" s="98"/>
      <c r="FV179" s="98"/>
      <c r="FW179" s="98"/>
      <c r="FX179" s="98"/>
      <c r="FY179" s="98"/>
      <c r="FZ179" s="98"/>
      <c r="GA179" s="98"/>
      <c r="GB179" s="98"/>
      <c r="GC179" s="98"/>
      <c r="GD179" s="98"/>
      <c r="GE179" s="98"/>
      <c r="GF179" s="98"/>
      <c r="GG179" s="98"/>
      <c r="GH179" s="98"/>
      <c r="GI179" s="98"/>
      <c r="GJ179" s="98"/>
      <c r="GK179" s="98"/>
      <c r="GL179" s="98"/>
      <c r="GM179" s="98"/>
      <c r="GN179" s="98"/>
      <c r="GO179" s="98"/>
      <c r="GP179" s="98"/>
      <c r="GQ179" s="98"/>
      <c r="GR179" s="98"/>
      <c r="GS179" s="98"/>
      <c r="GT179" s="98"/>
      <c r="GU179" s="98"/>
      <c r="GV179" s="98"/>
      <c r="GW179" s="98"/>
      <c r="GX179" s="98"/>
      <c r="GY179" s="98"/>
      <c r="GZ179" s="98"/>
      <c r="HA179" s="98"/>
      <c r="HB179" s="98"/>
      <c r="HC179" s="98"/>
      <c r="HD179" s="98"/>
      <c r="HE179" s="98"/>
      <c r="HF179" s="98"/>
      <c r="HG179" s="98"/>
      <c r="HH179" s="98"/>
      <c r="HI179" s="98"/>
      <c r="HJ179" s="98"/>
      <c r="HK179" s="98"/>
      <c r="HL179" s="98"/>
      <c r="HM179" s="98"/>
      <c r="HN179" s="98"/>
      <c r="HO179" s="98"/>
      <c r="HP179" s="98"/>
      <c r="HQ179" s="98"/>
      <c r="HR179" s="98"/>
      <c r="HS179" s="98"/>
      <c r="HT179" s="98"/>
      <c r="HU179" s="98"/>
      <c r="HV179" s="98"/>
      <c r="HW179" s="98"/>
      <c r="HX179" s="98"/>
      <c r="HY179" s="98"/>
      <c r="HZ179" s="98"/>
      <c r="IA179" s="98"/>
      <c r="IB179" s="98"/>
      <c r="IC179" s="98"/>
      <c r="ID179" s="98"/>
      <c r="IE179" s="98"/>
      <c r="IF179" s="98"/>
      <c r="IG179" s="98"/>
      <c r="IH179" s="98"/>
      <c r="II179" s="98"/>
      <c r="IJ179" s="98"/>
      <c r="IK179" s="98"/>
      <c r="IL179" s="98"/>
      <c r="IM179" s="98"/>
      <c r="IN179" s="98"/>
      <c r="IO179" s="98"/>
      <c r="IP179" s="98"/>
      <c r="IQ179" s="98"/>
      <c r="IR179" s="98"/>
      <c r="IS179" s="98"/>
      <c r="IT179" s="98"/>
      <c r="IU179" s="98"/>
      <c r="IV179" s="98"/>
      <c r="IW179" s="98"/>
      <c r="IX179" s="98"/>
      <c r="IY179" s="98"/>
      <c r="IZ179" s="98"/>
      <c r="JA179" s="98"/>
      <c r="JB179" s="98"/>
      <c r="JC179" s="98"/>
      <c r="JD179" s="98"/>
      <c r="JE179" s="98"/>
      <c r="JF179" s="98"/>
      <c r="JG179" s="98"/>
      <c r="JH179" s="98"/>
    </row>
    <row r="180" spans="11:268" s="88" customFormat="1" ht="14.4" hidden="1" x14ac:dyDescent="0.3">
      <c r="K180" s="90"/>
      <c r="L180" s="89"/>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c r="AJ180" s="98"/>
      <c r="AK180" s="98"/>
      <c r="AL180" s="98"/>
      <c r="AM180" s="98"/>
      <c r="AN180" s="98"/>
      <c r="AO180" s="98"/>
      <c r="AP180" s="98"/>
      <c r="AQ180" s="98"/>
      <c r="AR180" s="98"/>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c r="BQ180" s="98"/>
      <c r="BR180" s="98"/>
      <c r="BS180" s="98"/>
      <c r="BT180" s="98"/>
      <c r="BU180" s="98"/>
      <c r="BV180" s="98"/>
      <c r="BW180" s="98"/>
      <c r="BX180" s="98"/>
      <c r="BY180" s="98"/>
      <c r="BZ180" s="98"/>
      <c r="CA180" s="98"/>
      <c r="CB180" s="98"/>
      <c r="CC180" s="98"/>
      <c r="CD180" s="98"/>
      <c r="CE180" s="98"/>
      <c r="CF180" s="98"/>
      <c r="CG180" s="98"/>
      <c r="CH180" s="98"/>
      <c r="CI180" s="98"/>
      <c r="CJ180" s="98"/>
      <c r="CK180" s="98"/>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8"/>
      <c r="DM180" s="98"/>
      <c r="DN180" s="98"/>
      <c r="DO180" s="98"/>
      <c r="DP180" s="98"/>
      <c r="DQ180" s="98"/>
      <c r="DR180" s="98"/>
      <c r="DS180" s="98"/>
      <c r="DT180" s="98"/>
      <c r="DU180" s="98"/>
      <c r="DV180" s="98"/>
      <c r="DW180" s="98"/>
      <c r="DX180" s="98"/>
      <c r="DY180" s="98"/>
      <c r="DZ180" s="98"/>
      <c r="EA180" s="98"/>
      <c r="EB180" s="98"/>
      <c r="EC180" s="98"/>
      <c r="ED180" s="98"/>
      <c r="EE180" s="98"/>
      <c r="EF180" s="98"/>
      <c r="EG180" s="98"/>
      <c r="EH180" s="98"/>
      <c r="EI180" s="98"/>
      <c r="EJ180" s="98"/>
      <c r="EK180" s="98"/>
      <c r="EL180" s="98"/>
      <c r="EM180" s="98"/>
      <c r="EN180" s="98"/>
      <c r="EO180" s="98"/>
      <c r="EP180" s="98"/>
      <c r="EQ180" s="98"/>
      <c r="ER180" s="98"/>
      <c r="ES180" s="98"/>
      <c r="ET180" s="98"/>
      <c r="EU180" s="98"/>
      <c r="EV180" s="98"/>
      <c r="EW180" s="98"/>
      <c r="EX180" s="98"/>
      <c r="EY180" s="98"/>
      <c r="EZ180" s="98"/>
      <c r="FA180" s="98"/>
      <c r="FB180" s="98"/>
      <c r="FC180" s="98"/>
      <c r="FD180" s="98"/>
      <c r="FE180" s="98"/>
      <c r="FF180" s="98"/>
      <c r="FG180" s="98"/>
      <c r="FH180" s="98"/>
      <c r="FI180" s="98"/>
      <c r="FJ180" s="98"/>
      <c r="FK180" s="98"/>
      <c r="FL180" s="98"/>
      <c r="FM180" s="98"/>
      <c r="FN180" s="98"/>
      <c r="FO180" s="98"/>
      <c r="FP180" s="98"/>
      <c r="FQ180" s="98"/>
      <c r="FR180" s="98"/>
      <c r="FS180" s="98"/>
      <c r="FT180" s="98"/>
      <c r="FU180" s="98"/>
      <c r="FV180" s="98"/>
      <c r="FW180" s="98"/>
      <c r="FX180" s="98"/>
      <c r="FY180" s="98"/>
      <c r="FZ180" s="98"/>
      <c r="GA180" s="98"/>
      <c r="GB180" s="98"/>
      <c r="GC180" s="98"/>
      <c r="GD180" s="98"/>
      <c r="GE180" s="98"/>
      <c r="GF180" s="98"/>
      <c r="GG180" s="98"/>
      <c r="GH180" s="98"/>
      <c r="GI180" s="98"/>
      <c r="GJ180" s="98"/>
      <c r="GK180" s="98"/>
      <c r="GL180" s="98"/>
      <c r="GM180" s="98"/>
      <c r="GN180" s="98"/>
      <c r="GO180" s="98"/>
      <c r="GP180" s="98"/>
      <c r="GQ180" s="98"/>
      <c r="GR180" s="98"/>
      <c r="GS180" s="98"/>
      <c r="GT180" s="98"/>
      <c r="GU180" s="98"/>
      <c r="GV180" s="98"/>
      <c r="GW180" s="98"/>
      <c r="GX180" s="98"/>
      <c r="GY180" s="98"/>
      <c r="GZ180" s="98"/>
      <c r="HA180" s="98"/>
      <c r="HB180" s="98"/>
      <c r="HC180" s="98"/>
      <c r="HD180" s="98"/>
      <c r="HE180" s="98"/>
      <c r="HF180" s="98"/>
      <c r="HG180" s="98"/>
      <c r="HH180" s="98"/>
      <c r="HI180" s="98"/>
      <c r="HJ180" s="98"/>
      <c r="HK180" s="98"/>
      <c r="HL180" s="98"/>
      <c r="HM180" s="98"/>
      <c r="HN180" s="98"/>
      <c r="HO180" s="98"/>
      <c r="HP180" s="98"/>
      <c r="HQ180" s="98"/>
      <c r="HR180" s="98"/>
      <c r="HS180" s="98"/>
      <c r="HT180" s="98"/>
      <c r="HU180" s="98"/>
      <c r="HV180" s="98"/>
      <c r="HW180" s="98"/>
      <c r="HX180" s="98"/>
      <c r="HY180" s="98"/>
      <c r="HZ180" s="98"/>
      <c r="IA180" s="98"/>
      <c r="IB180" s="98"/>
      <c r="IC180" s="98"/>
      <c r="ID180" s="98"/>
      <c r="IE180" s="98"/>
      <c r="IF180" s="98"/>
      <c r="IG180" s="98"/>
      <c r="IH180" s="98"/>
      <c r="II180" s="98"/>
      <c r="IJ180" s="98"/>
      <c r="IK180" s="98"/>
      <c r="IL180" s="98"/>
      <c r="IM180" s="98"/>
      <c r="IN180" s="98"/>
      <c r="IO180" s="98"/>
      <c r="IP180" s="98"/>
      <c r="IQ180" s="98"/>
      <c r="IR180" s="98"/>
      <c r="IS180" s="98"/>
      <c r="IT180" s="98"/>
      <c r="IU180" s="98"/>
      <c r="IV180" s="98"/>
      <c r="IW180" s="98"/>
      <c r="IX180" s="98"/>
      <c r="IY180" s="98"/>
      <c r="IZ180" s="98"/>
      <c r="JA180" s="98"/>
      <c r="JB180" s="98"/>
      <c r="JC180" s="98"/>
      <c r="JD180" s="98"/>
      <c r="JE180" s="98"/>
      <c r="JF180" s="98"/>
      <c r="JG180" s="98"/>
      <c r="JH180" s="98"/>
    </row>
    <row r="181" spans="11:268" s="88" customFormat="1" ht="14.4" hidden="1" x14ac:dyDescent="0.3">
      <c r="K181" s="90"/>
      <c r="L181" s="89"/>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c r="AJ181" s="98"/>
      <c r="AK181" s="98"/>
      <c r="AL181" s="98"/>
      <c r="AM181" s="98"/>
      <c r="AN181" s="98"/>
      <c r="AO181" s="98"/>
      <c r="AP181" s="98"/>
      <c r="AQ181" s="98"/>
      <c r="AR181" s="98"/>
      <c r="AS181" s="98"/>
      <c r="AT181" s="98"/>
      <c r="AU181" s="98"/>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98"/>
      <c r="BR181" s="98"/>
      <c r="BS181" s="98"/>
      <c r="BT181" s="98"/>
      <c r="BU181" s="98"/>
      <c r="BV181" s="98"/>
      <c r="BW181" s="98"/>
      <c r="BX181" s="98"/>
      <c r="BY181" s="98"/>
      <c r="BZ181" s="98"/>
      <c r="CA181" s="98"/>
      <c r="CB181" s="98"/>
      <c r="CC181" s="98"/>
      <c r="CD181" s="98"/>
      <c r="CE181" s="98"/>
      <c r="CF181" s="98"/>
      <c r="CG181" s="98"/>
      <c r="CH181" s="98"/>
      <c r="CI181" s="98"/>
      <c r="CJ181" s="98"/>
      <c r="CK181" s="98"/>
      <c r="CL181" s="98"/>
      <c r="CM181" s="98"/>
      <c r="CN181" s="98"/>
      <c r="CO181" s="98"/>
      <c r="CP181" s="98"/>
      <c r="CQ181" s="98"/>
      <c r="CR181" s="98"/>
      <c r="CS181" s="98"/>
      <c r="CT181" s="98"/>
      <c r="CU181" s="98"/>
      <c r="CV181" s="98"/>
      <c r="CW181" s="98"/>
      <c r="CX181" s="98"/>
      <c r="CY181" s="98"/>
      <c r="CZ181" s="98"/>
      <c r="DA181" s="98"/>
      <c r="DB181" s="98"/>
      <c r="DC181" s="98"/>
      <c r="DD181" s="98"/>
      <c r="DE181" s="98"/>
      <c r="DF181" s="98"/>
      <c r="DG181" s="98"/>
      <c r="DH181" s="98"/>
      <c r="DI181" s="98"/>
      <c r="DJ181" s="98"/>
      <c r="DK181" s="98"/>
      <c r="DL181" s="98"/>
      <c r="DM181" s="98"/>
      <c r="DN181" s="98"/>
      <c r="DO181" s="98"/>
      <c r="DP181" s="98"/>
      <c r="DQ181" s="98"/>
      <c r="DR181" s="98"/>
      <c r="DS181" s="98"/>
      <c r="DT181" s="98"/>
      <c r="DU181" s="98"/>
      <c r="DV181" s="98"/>
      <c r="DW181" s="98"/>
      <c r="DX181" s="98"/>
      <c r="DY181" s="98"/>
      <c r="DZ181" s="98"/>
      <c r="EA181" s="98"/>
      <c r="EB181" s="98"/>
      <c r="EC181" s="98"/>
      <c r="ED181" s="98"/>
      <c r="EE181" s="98"/>
      <c r="EF181" s="98"/>
      <c r="EG181" s="98"/>
      <c r="EH181" s="98"/>
      <c r="EI181" s="98"/>
      <c r="EJ181" s="98"/>
      <c r="EK181" s="98"/>
      <c r="EL181" s="98"/>
      <c r="EM181" s="98"/>
      <c r="EN181" s="98"/>
      <c r="EO181" s="98"/>
      <c r="EP181" s="98"/>
      <c r="EQ181" s="98"/>
      <c r="ER181" s="98"/>
      <c r="ES181" s="98"/>
      <c r="ET181" s="98"/>
      <c r="EU181" s="98"/>
      <c r="EV181" s="98"/>
      <c r="EW181" s="98"/>
      <c r="EX181" s="98"/>
      <c r="EY181" s="98"/>
      <c r="EZ181" s="98"/>
      <c r="FA181" s="98"/>
      <c r="FB181" s="98"/>
      <c r="FC181" s="98"/>
      <c r="FD181" s="98"/>
      <c r="FE181" s="98"/>
      <c r="FF181" s="98"/>
      <c r="FG181" s="98"/>
      <c r="FH181" s="98"/>
      <c r="FI181" s="98"/>
      <c r="FJ181" s="98"/>
      <c r="FK181" s="98"/>
      <c r="FL181" s="98"/>
      <c r="FM181" s="98"/>
      <c r="FN181" s="98"/>
      <c r="FO181" s="98"/>
      <c r="FP181" s="98"/>
      <c r="FQ181" s="98"/>
      <c r="FR181" s="98"/>
      <c r="FS181" s="98"/>
      <c r="FT181" s="98"/>
      <c r="FU181" s="98"/>
      <c r="FV181" s="98"/>
      <c r="FW181" s="98"/>
      <c r="FX181" s="98"/>
      <c r="FY181" s="98"/>
      <c r="FZ181" s="98"/>
      <c r="GA181" s="98"/>
      <c r="GB181" s="98"/>
      <c r="GC181" s="98"/>
      <c r="GD181" s="98"/>
      <c r="GE181" s="98"/>
      <c r="GF181" s="98"/>
      <c r="GG181" s="98"/>
      <c r="GH181" s="98"/>
      <c r="GI181" s="98"/>
      <c r="GJ181" s="98"/>
      <c r="GK181" s="98"/>
      <c r="GL181" s="98"/>
      <c r="GM181" s="98"/>
      <c r="GN181" s="98"/>
      <c r="GO181" s="98"/>
      <c r="GP181" s="98"/>
      <c r="GQ181" s="98"/>
      <c r="GR181" s="98"/>
      <c r="GS181" s="98"/>
      <c r="GT181" s="98"/>
      <c r="GU181" s="98"/>
      <c r="GV181" s="98"/>
      <c r="GW181" s="98"/>
      <c r="GX181" s="98"/>
      <c r="GY181" s="98"/>
      <c r="GZ181" s="98"/>
      <c r="HA181" s="98"/>
      <c r="HB181" s="98"/>
      <c r="HC181" s="98"/>
      <c r="HD181" s="98"/>
      <c r="HE181" s="98"/>
      <c r="HF181" s="98"/>
      <c r="HG181" s="98"/>
      <c r="HH181" s="98"/>
      <c r="HI181" s="98"/>
      <c r="HJ181" s="98"/>
      <c r="HK181" s="98"/>
      <c r="HL181" s="98"/>
      <c r="HM181" s="98"/>
      <c r="HN181" s="98"/>
      <c r="HO181" s="98"/>
      <c r="HP181" s="98"/>
      <c r="HQ181" s="98"/>
      <c r="HR181" s="98"/>
      <c r="HS181" s="98"/>
      <c r="HT181" s="98"/>
      <c r="HU181" s="98"/>
      <c r="HV181" s="98"/>
      <c r="HW181" s="98"/>
      <c r="HX181" s="98"/>
      <c r="HY181" s="98"/>
      <c r="HZ181" s="98"/>
      <c r="IA181" s="98"/>
      <c r="IB181" s="98"/>
      <c r="IC181" s="98"/>
      <c r="ID181" s="98"/>
      <c r="IE181" s="98"/>
      <c r="IF181" s="98"/>
      <c r="IG181" s="98"/>
      <c r="IH181" s="98"/>
      <c r="II181" s="98"/>
      <c r="IJ181" s="98"/>
      <c r="IK181" s="98"/>
      <c r="IL181" s="98"/>
      <c r="IM181" s="98"/>
      <c r="IN181" s="98"/>
      <c r="IO181" s="98"/>
      <c r="IP181" s="98"/>
      <c r="IQ181" s="98"/>
      <c r="IR181" s="98"/>
      <c r="IS181" s="98"/>
      <c r="IT181" s="98"/>
      <c r="IU181" s="98"/>
      <c r="IV181" s="98"/>
      <c r="IW181" s="98"/>
      <c r="IX181" s="98"/>
      <c r="IY181" s="98"/>
      <c r="IZ181" s="98"/>
      <c r="JA181" s="98"/>
      <c r="JB181" s="98"/>
      <c r="JC181" s="98"/>
      <c r="JD181" s="98"/>
      <c r="JE181" s="98"/>
      <c r="JF181" s="98"/>
      <c r="JG181" s="98"/>
      <c r="JH181" s="98"/>
    </row>
    <row r="182" spans="11:268" s="88" customFormat="1" ht="14.4" hidden="1" x14ac:dyDescent="0.3">
      <c r="K182" s="90"/>
      <c r="L182" s="89"/>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c r="AJ182" s="98"/>
      <c r="AK182" s="98"/>
      <c r="AL182" s="98"/>
      <c r="AM182" s="98"/>
      <c r="AN182" s="98"/>
      <c r="AO182" s="98"/>
      <c r="AP182" s="98"/>
      <c r="AQ182" s="98"/>
      <c r="AR182" s="98"/>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c r="BQ182" s="98"/>
      <c r="BR182" s="98"/>
      <c r="BS182" s="98"/>
      <c r="BT182" s="98"/>
      <c r="BU182" s="98"/>
      <c r="BV182" s="98"/>
      <c r="BW182" s="98"/>
      <c r="BX182" s="98"/>
      <c r="BY182" s="98"/>
      <c r="BZ182" s="98"/>
      <c r="CA182" s="98"/>
      <c r="CB182" s="98"/>
      <c r="CC182" s="98"/>
      <c r="CD182" s="98"/>
      <c r="CE182" s="98"/>
      <c r="CF182" s="98"/>
      <c r="CG182" s="98"/>
      <c r="CH182" s="98"/>
      <c r="CI182" s="98"/>
      <c r="CJ182" s="98"/>
      <c r="CK182" s="98"/>
      <c r="CL182" s="98"/>
      <c r="CM182" s="98"/>
      <c r="CN182" s="98"/>
      <c r="CO182" s="98"/>
      <c r="CP182" s="98"/>
      <c r="CQ182" s="98"/>
      <c r="CR182" s="98"/>
      <c r="CS182" s="98"/>
      <c r="CT182" s="98"/>
      <c r="CU182" s="98"/>
      <c r="CV182" s="98"/>
      <c r="CW182" s="98"/>
      <c r="CX182" s="98"/>
      <c r="CY182" s="98"/>
      <c r="CZ182" s="98"/>
      <c r="DA182" s="98"/>
      <c r="DB182" s="98"/>
      <c r="DC182" s="98"/>
      <c r="DD182" s="98"/>
      <c r="DE182" s="98"/>
      <c r="DF182" s="98"/>
      <c r="DG182" s="98"/>
      <c r="DH182" s="98"/>
      <c r="DI182" s="98"/>
      <c r="DJ182" s="98"/>
      <c r="DK182" s="98"/>
      <c r="DL182" s="98"/>
      <c r="DM182" s="98"/>
      <c r="DN182" s="98"/>
      <c r="DO182" s="98"/>
      <c r="DP182" s="98"/>
      <c r="DQ182" s="98"/>
      <c r="DR182" s="98"/>
      <c r="DS182" s="98"/>
      <c r="DT182" s="98"/>
      <c r="DU182" s="98"/>
      <c r="DV182" s="98"/>
      <c r="DW182" s="98"/>
      <c r="DX182" s="98"/>
      <c r="DY182" s="98"/>
      <c r="DZ182" s="98"/>
      <c r="EA182" s="98"/>
      <c r="EB182" s="98"/>
      <c r="EC182" s="98"/>
      <c r="ED182" s="98"/>
      <c r="EE182" s="98"/>
      <c r="EF182" s="98"/>
      <c r="EG182" s="98"/>
      <c r="EH182" s="98"/>
      <c r="EI182" s="98"/>
      <c r="EJ182" s="98"/>
      <c r="EK182" s="98"/>
      <c r="EL182" s="98"/>
      <c r="EM182" s="98"/>
      <c r="EN182" s="98"/>
      <c r="EO182" s="98"/>
      <c r="EP182" s="98"/>
      <c r="EQ182" s="98"/>
      <c r="ER182" s="98"/>
      <c r="ES182" s="98"/>
      <c r="ET182" s="98"/>
      <c r="EU182" s="98"/>
      <c r="EV182" s="98"/>
      <c r="EW182" s="98"/>
      <c r="EX182" s="98"/>
      <c r="EY182" s="98"/>
      <c r="EZ182" s="98"/>
      <c r="FA182" s="98"/>
      <c r="FB182" s="98"/>
      <c r="FC182" s="98"/>
      <c r="FD182" s="98"/>
      <c r="FE182" s="98"/>
      <c r="FF182" s="98"/>
      <c r="FG182" s="98"/>
      <c r="FH182" s="98"/>
      <c r="FI182" s="98"/>
      <c r="FJ182" s="98"/>
      <c r="FK182" s="98"/>
      <c r="FL182" s="98"/>
      <c r="FM182" s="98"/>
      <c r="FN182" s="98"/>
      <c r="FO182" s="98"/>
      <c r="FP182" s="98"/>
      <c r="FQ182" s="98"/>
      <c r="FR182" s="98"/>
      <c r="FS182" s="98"/>
      <c r="FT182" s="98"/>
      <c r="FU182" s="98"/>
      <c r="FV182" s="98"/>
      <c r="FW182" s="98"/>
      <c r="FX182" s="98"/>
      <c r="FY182" s="98"/>
      <c r="FZ182" s="98"/>
      <c r="GA182" s="98"/>
      <c r="GB182" s="98"/>
      <c r="GC182" s="98"/>
      <c r="GD182" s="98"/>
      <c r="GE182" s="98"/>
      <c r="GF182" s="98"/>
      <c r="GG182" s="98"/>
      <c r="GH182" s="98"/>
      <c r="GI182" s="98"/>
      <c r="GJ182" s="98"/>
      <c r="GK182" s="98"/>
      <c r="GL182" s="98"/>
      <c r="GM182" s="98"/>
      <c r="GN182" s="98"/>
      <c r="GO182" s="98"/>
      <c r="GP182" s="98"/>
      <c r="GQ182" s="98"/>
      <c r="GR182" s="98"/>
      <c r="GS182" s="98"/>
      <c r="GT182" s="98"/>
      <c r="GU182" s="98"/>
      <c r="GV182" s="98"/>
      <c r="GW182" s="98"/>
      <c r="GX182" s="98"/>
      <c r="GY182" s="98"/>
      <c r="GZ182" s="98"/>
      <c r="HA182" s="98"/>
      <c r="HB182" s="98"/>
      <c r="HC182" s="98"/>
      <c r="HD182" s="98"/>
      <c r="HE182" s="98"/>
      <c r="HF182" s="98"/>
      <c r="HG182" s="98"/>
      <c r="HH182" s="98"/>
      <c r="HI182" s="98"/>
      <c r="HJ182" s="98"/>
      <c r="HK182" s="98"/>
      <c r="HL182" s="98"/>
      <c r="HM182" s="98"/>
      <c r="HN182" s="98"/>
      <c r="HO182" s="98"/>
      <c r="HP182" s="98"/>
      <c r="HQ182" s="98"/>
      <c r="HR182" s="98"/>
      <c r="HS182" s="98"/>
      <c r="HT182" s="98"/>
      <c r="HU182" s="98"/>
      <c r="HV182" s="98"/>
      <c r="HW182" s="98"/>
      <c r="HX182" s="98"/>
      <c r="HY182" s="98"/>
      <c r="HZ182" s="98"/>
      <c r="IA182" s="98"/>
      <c r="IB182" s="98"/>
      <c r="IC182" s="98"/>
      <c r="ID182" s="98"/>
      <c r="IE182" s="98"/>
      <c r="IF182" s="98"/>
      <c r="IG182" s="98"/>
      <c r="IH182" s="98"/>
      <c r="II182" s="98"/>
      <c r="IJ182" s="98"/>
      <c r="IK182" s="98"/>
      <c r="IL182" s="98"/>
      <c r="IM182" s="98"/>
      <c r="IN182" s="98"/>
      <c r="IO182" s="98"/>
      <c r="IP182" s="98"/>
      <c r="IQ182" s="98"/>
      <c r="IR182" s="98"/>
      <c r="IS182" s="98"/>
      <c r="IT182" s="98"/>
      <c r="IU182" s="98"/>
      <c r="IV182" s="98"/>
      <c r="IW182" s="98"/>
      <c r="IX182" s="98"/>
      <c r="IY182" s="98"/>
      <c r="IZ182" s="98"/>
      <c r="JA182" s="98"/>
      <c r="JB182" s="98"/>
      <c r="JC182" s="98"/>
      <c r="JD182" s="98"/>
      <c r="JE182" s="98"/>
      <c r="JF182" s="98"/>
      <c r="JG182" s="98"/>
      <c r="JH182" s="98"/>
    </row>
    <row r="183" spans="11:268" s="88" customFormat="1" ht="14.4" hidden="1" x14ac:dyDescent="0.3">
      <c r="K183" s="90"/>
      <c r="L183" s="89"/>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c r="AJ183" s="98"/>
      <c r="AK183" s="98"/>
      <c r="AL183" s="98"/>
      <c r="AM183" s="98"/>
      <c r="AN183" s="98"/>
      <c r="AO183" s="98"/>
      <c r="AP183" s="98"/>
      <c r="AQ183" s="98"/>
      <c r="AR183" s="98"/>
      <c r="AS183" s="98"/>
      <c r="AT183" s="98"/>
      <c r="AU183" s="98"/>
      <c r="AV183" s="98"/>
      <c r="AW183" s="98"/>
      <c r="AX183" s="98"/>
      <c r="AY183" s="98"/>
      <c r="AZ183" s="98"/>
      <c r="BA183" s="98"/>
      <c r="BB183" s="98"/>
      <c r="BC183" s="98"/>
      <c r="BD183" s="98"/>
      <c r="BE183" s="98"/>
      <c r="BF183" s="98"/>
      <c r="BG183" s="98"/>
      <c r="BH183" s="98"/>
      <c r="BI183" s="98"/>
      <c r="BJ183" s="98"/>
      <c r="BK183" s="98"/>
      <c r="BL183" s="98"/>
      <c r="BM183" s="98"/>
      <c r="BN183" s="98"/>
      <c r="BO183" s="98"/>
      <c r="BP183" s="98"/>
      <c r="BQ183" s="98"/>
      <c r="BR183" s="98"/>
      <c r="BS183" s="98"/>
      <c r="BT183" s="98"/>
      <c r="BU183" s="98"/>
      <c r="BV183" s="98"/>
      <c r="BW183" s="98"/>
      <c r="BX183" s="98"/>
      <c r="BY183" s="98"/>
      <c r="BZ183" s="98"/>
      <c r="CA183" s="98"/>
      <c r="CB183" s="98"/>
      <c r="CC183" s="98"/>
      <c r="CD183" s="98"/>
      <c r="CE183" s="98"/>
      <c r="CF183" s="98"/>
      <c r="CG183" s="98"/>
      <c r="CH183" s="98"/>
      <c r="CI183" s="98"/>
      <c r="CJ183" s="98"/>
      <c r="CK183" s="98"/>
      <c r="CL183" s="98"/>
      <c r="CM183" s="98"/>
      <c r="CN183" s="98"/>
      <c r="CO183" s="98"/>
      <c r="CP183" s="98"/>
      <c r="CQ183" s="98"/>
      <c r="CR183" s="98"/>
      <c r="CS183" s="98"/>
      <c r="CT183" s="98"/>
      <c r="CU183" s="98"/>
      <c r="CV183" s="98"/>
      <c r="CW183" s="98"/>
      <c r="CX183" s="98"/>
      <c r="CY183" s="98"/>
      <c r="CZ183" s="98"/>
      <c r="DA183" s="98"/>
      <c r="DB183" s="98"/>
      <c r="DC183" s="98"/>
      <c r="DD183" s="98"/>
      <c r="DE183" s="98"/>
      <c r="DF183" s="98"/>
      <c r="DG183" s="98"/>
      <c r="DH183" s="98"/>
      <c r="DI183" s="98"/>
      <c r="DJ183" s="98"/>
      <c r="DK183" s="98"/>
      <c r="DL183" s="98"/>
      <c r="DM183" s="98"/>
      <c r="DN183" s="98"/>
      <c r="DO183" s="98"/>
      <c r="DP183" s="98"/>
      <c r="DQ183" s="98"/>
      <c r="DR183" s="98"/>
      <c r="DS183" s="98"/>
      <c r="DT183" s="98"/>
      <c r="DU183" s="98"/>
      <c r="DV183" s="98"/>
      <c r="DW183" s="98"/>
      <c r="DX183" s="98"/>
      <c r="DY183" s="98"/>
      <c r="DZ183" s="98"/>
      <c r="EA183" s="98"/>
      <c r="EB183" s="98"/>
      <c r="EC183" s="98"/>
      <c r="ED183" s="98"/>
      <c r="EE183" s="98"/>
      <c r="EF183" s="98"/>
      <c r="EG183" s="98"/>
      <c r="EH183" s="98"/>
      <c r="EI183" s="98"/>
      <c r="EJ183" s="98"/>
      <c r="EK183" s="98"/>
      <c r="EL183" s="98"/>
      <c r="EM183" s="98"/>
      <c r="EN183" s="98"/>
      <c r="EO183" s="98"/>
      <c r="EP183" s="98"/>
      <c r="EQ183" s="98"/>
      <c r="ER183" s="98"/>
      <c r="ES183" s="98"/>
      <c r="ET183" s="98"/>
      <c r="EU183" s="98"/>
      <c r="EV183" s="98"/>
      <c r="EW183" s="98"/>
      <c r="EX183" s="98"/>
      <c r="EY183" s="98"/>
      <c r="EZ183" s="98"/>
      <c r="FA183" s="98"/>
      <c r="FB183" s="98"/>
      <c r="FC183" s="98"/>
      <c r="FD183" s="98"/>
      <c r="FE183" s="98"/>
      <c r="FF183" s="98"/>
      <c r="FG183" s="98"/>
      <c r="FH183" s="98"/>
      <c r="FI183" s="98"/>
      <c r="FJ183" s="98"/>
      <c r="FK183" s="98"/>
      <c r="FL183" s="98"/>
      <c r="FM183" s="98"/>
      <c r="FN183" s="98"/>
      <c r="FO183" s="98"/>
      <c r="FP183" s="98"/>
      <c r="FQ183" s="98"/>
      <c r="FR183" s="98"/>
      <c r="FS183" s="98"/>
      <c r="FT183" s="98"/>
      <c r="FU183" s="98"/>
      <c r="FV183" s="98"/>
      <c r="FW183" s="98"/>
      <c r="FX183" s="98"/>
      <c r="FY183" s="98"/>
      <c r="FZ183" s="98"/>
      <c r="GA183" s="98"/>
      <c r="GB183" s="98"/>
      <c r="GC183" s="98"/>
      <c r="GD183" s="98"/>
      <c r="GE183" s="98"/>
      <c r="GF183" s="98"/>
      <c r="GG183" s="98"/>
      <c r="GH183" s="98"/>
      <c r="GI183" s="98"/>
      <c r="GJ183" s="98"/>
      <c r="GK183" s="98"/>
      <c r="GL183" s="98"/>
      <c r="GM183" s="98"/>
      <c r="GN183" s="98"/>
      <c r="GO183" s="98"/>
      <c r="GP183" s="98"/>
      <c r="GQ183" s="98"/>
      <c r="GR183" s="98"/>
      <c r="GS183" s="98"/>
      <c r="GT183" s="98"/>
      <c r="GU183" s="98"/>
      <c r="GV183" s="98"/>
      <c r="GW183" s="98"/>
      <c r="GX183" s="98"/>
      <c r="GY183" s="98"/>
      <c r="GZ183" s="98"/>
      <c r="HA183" s="98"/>
      <c r="HB183" s="98"/>
      <c r="HC183" s="98"/>
      <c r="HD183" s="98"/>
      <c r="HE183" s="98"/>
      <c r="HF183" s="98"/>
      <c r="HG183" s="98"/>
      <c r="HH183" s="98"/>
      <c r="HI183" s="98"/>
      <c r="HJ183" s="98"/>
      <c r="HK183" s="98"/>
      <c r="HL183" s="98"/>
      <c r="HM183" s="98"/>
      <c r="HN183" s="98"/>
      <c r="HO183" s="98"/>
      <c r="HP183" s="98"/>
      <c r="HQ183" s="98"/>
      <c r="HR183" s="98"/>
      <c r="HS183" s="98"/>
      <c r="HT183" s="98"/>
      <c r="HU183" s="98"/>
      <c r="HV183" s="98"/>
      <c r="HW183" s="98"/>
      <c r="HX183" s="98"/>
      <c r="HY183" s="98"/>
      <c r="HZ183" s="98"/>
      <c r="IA183" s="98"/>
      <c r="IB183" s="98"/>
      <c r="IC183" s="98"/>
      <c r="ID183" s="98"/>
      <c r="IE183" s="98"/>
      <c r="IF183" s="98"/>
      <c r="IG183" s="98"/>
      <c r="IH183" s="98"/>
      <c r="II183" s="98"/>
      <c r="IJ183" s="98"/>
      <c r="IK183" s="98"/>
      <c r="IL183" s="98"/>
      <c r="IM183" s="98"/>
      <c r="IN183" s="98"/>
      <c r="IO183" s="98"/>
      <c r="IP183" s="98"/>
      <c r="IQ183" s="98"/>
      <c r="IR183" s="98"/>
      <c r="IS183" s="98"/>
      <c r="IT183" s="98"/>
      <c r="IU183" s="98"/>
      <c r="IV183" s="98"/>
      <c r="IW183" s="98"/>
      <c r="IX183" s="98"/>
      <c r="IY183" s="98"/>
      <c r="IZ183" s="98"/>
      <c r="JA183" s="98"/>
      <c r="JB183" s="98"/>
      <c r="JC183" s="98"/>
      <c r="JD183" s="98"/>
      <c r="JE183" s="98"/>
      <c r="JF183" s="98"/>
      <c r="JG183" s="98"/>
      <c r="JH183" s="98"/>
    </row>
    <row r="184" spans="11:268" s="88" customFormat="1" ht="14.4" hidden="1" x14ac:dyDescent="0.3">
      <c r="K184" s="90"/>
      <c r="L184" s="89"/>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c r="AJ184" s="98"/>
      <c r="AK184" s="98"/>
      <c r="AL184" s="98"/>
      <c r="AM184" s="98"/>
      <c r="AN184" s="98"/>
      <c r="AO184" s="98"/>
      <c r="AP184" s="98"/>
      <c r="AQ184" s="98"/>
      <c r="AR184" s="98"/>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c r="BQ184" s="98"/>
      <c r="BR184" s="98"/>
      <c r="BS184" s="98"/>
      <c r="BT184" s="98"/>
      <c r="BU184" s="98"/>
      <c r="BV184" s="98"/>
      <c r="BW184" s="98"/>
      <c r="BX184" s="98"/>
      <c r="BY184" s="98"/>
      <c r="BZ184" s="98"/>
      <c r="CA184" s="98"/>
      <c r="CB184" s="98"/>
      <c r="CC184" s="98"/>
      <c r="CD184" s="98"/>
      <c r="CE184" s="98"/>
      <c r="CF184" s="98"/>
      <c r="CG184" s="98"/>
      <c r="CH184" s="98"/>
      <c r="CI184" s="98"/>
      <c r="CJ184" s="98"/>
      <c r="CK184" s="98"/>
      <c r="CL184" s="98"/>
      <c r="CM184" s="98"/>
      <c r="CN184" s="98"/>
      <c r="CO184" s="98"/>
      <c r="CP184" s="98"/>
      <c r="CQ184" s="98"/>
      <c r="CR184" s="98"/>
      <c r="CS184" s="98"/>
      <c r="CT184" s="98"/>
      <c r="CU184" s="98"/>
      <c r="CV184" s="98"/>
      <c r="CW184" s="98"/>
      <c r="CX184" s="98"/>
      <c r="CY184" s="98"/>
      <c r="CZ184" s="98"/>
      <c r="DA184" s="98"/>
      <c r="DB184" s="98"/>
      <c r="DC184" s="98"/>
      <c r="DD184" s="98"/>
      <c r="DE184" s="98"/>
      <c r="DF184" s="98"/>
      <c r="DG184" s="98"/>
      <c r="DH184" s="98"/>
      <c r="DI184" s="98"/>
      <c r="DJ184" s="98"/>
      <c r="DK184" s="98"/>
      <c r="DL184" s="98"/>
      <c r="DM184" s="98"/>
      <c r="DN184" s="98"/>
      <c r="DO184" s="98"/>
      <c r="DP184" s="98"/>
      <c r="DQ184" s="98"/>
      <c r="DR184" s="98"/>
      <c r="DS184" s="98"/>
      <c r="DT184" s="98"/>
      <c r="DU184" s="98"/>
      <c r="DV184" s="98"/>
      <c r="DW184" s="98"/>
      <c r="DX184" s="98"/>
      <c r="DY184" s="98"/>
      <c r="DZ184" s="98"/>
      <c r="EA184" s="98"/>
      <c r="EB184" s="98"/>
      <c r="EC184" s="98"/>
      <c r="ED184" s="98"/>
      <c r="EE184" s="98"/>
      <c r="EF184" s="98"/>
      <c r="EG184" s="98"/>
      <c r="EH184" s="98"/>
      <c r="EI184" s="98"/>
      <c r="EJ184" s="98"/>
      <c r="EK184" s="98"/>
      <c r="EL184" s="98"/>
      <c r="EM184" s="98"/>
      <c r="EN184" s="98"/>
      <c r="EO184" s="98"/>
      <c r="EP184" s="98"/>
      <c r="EQ184" s="98"/>
      <c r="ER184" s="98"/>
      <c r="ES184" s="98"/>
      <c r="ET184" s="98"/>
      <c r="EU184" s="98"/>
      <c r="EV184" s="98"/>
      <c r="EW184" s="98"/>
      <c r="EX184" s="98"/>
      <c r="EY184" s="98"/>
      <c r="EZ184" s="98"/>
      <c r="FA184" s="98"/>
      <c r="FB184" s="98"/>
      <c r="FC184" s="98"/>
      <c r="FD184" s="98"/>
      <c r="FE184" s="98"/>
      <c r="FF184" s="98"/>
      <c r="FG184" s="98"/>
      <c r="FH184" s="98"/>
      <c r="FI184" s="98"/>
      <c r="FJ184" s="98"/>
      <c r="FK184" s="98"/>
      <c r="FL184" s="98"/>
      <c r="FM184" s="98"/>
      <c r="FN184" s="98"/>
      <c r="FO184" s="98"/>
      <c r="FP184" s="98"/>
      <c r="FQ184" s="98"/>
      <c r="FR184" s="98"/>
      <c r="FS184" s="98"/>
      <c r="FT184" s="98"/>
      <c r="FU184" s="98"/>
      <c r="FV184" s="98"/>
      <c r="FW184" s="98"/>
      <c r="FX184" s="98"/>
      <c r="FY184" s="98"/>
      <c r="FZ184" s="98"/>
      <c r="GA184" s="98"/>
      <c r="GB184" s="98"/>
      <c r="GC184" s="98"/>
      <c r="GD184" s="98"/>
      <c r="GE184" s="98"/>
      <c r="GF184" s="98"/>
      <c r="GG184" s="98"/>
      <c r="GH184" s="98"/>
      <c r="GI184" s="98"/>
      <c r="GJ184" s="98"/>
      <c r="GK184" s="98"/>
      <c r="GL184" s="98"/>
      <c r="GM184" s="98"/>
      <c r="GN184" s="98"/>
      <c r="GO184" s="98"/>
      <c r="GP184" s="98"/>
      <c r="GQ184" s="98"/>
      <c r="GR184" s="98"/>
      <c r="GS184" s="98"/>
      <c r="GT184" s="98"/>
      <c r="GU184" s="98"/>
      <c r="GV184" s="98"/>
      <c r="GW184" s="98"/>
      <c r="GX184" s="98"/>
      <c r="GY184" s="98"/>
      <c r="GZ184" s="98"/>
      <c r="HA184" s="98"/>
      <c r="HB184" s="98"/>
      <c r="HC184" s="98"/>
      <c r="HD184" s="98"/>
      <c r="HE184" s="98"/>
      <c r="HF184" s="98"/>
      <c r="HG184" s="98"/>
      <c r="HH184" s="98"/>
      <c r="HI184" s="98"/>
      <c r="HJ184" s="98"/>
      <c r="HK184" s="98"/>
      <c r="HL184" s="98"/>
      <c r="HM184" s="98"/>
      <c r="HN184" s="98"/>
      <c r="HO184" s="98"/>
      <c r="HP184" s="98"/>
      <c r="HQ184" s="98"/>
      <c r="HR184" s="98"/>
      <c r="HS184" s="98"/>
      <c r="HT184" s="98"/>
      <c r="HU184" s="98"/>
      <c r="HV184" s="98"/>
      <c r="HW184" s="98"/>
      <c r="HX184" s="98"/>
      <c r="HY184" s="98"/>
      <c r="HZ184" s="98"/>
      <c r="IA184" s="98"/>
      <c r="IB184" s="98"/>
      <c r="IC184" s="98"/>
      <c r="ID184" s="98"/>
      <c r="IE184" s="98"/>
      <c r="IF184" s="98"/>
      <c r="IG184" s="98"/>
      <c r="IH184" s="98"/>
      <c r="II184" s="98"/>
      <c r="IJ184" s="98"/>
      <c r="IK184" s="98"/>
      <c r="IL184" s="98"/>
      <c r="IM184" s="98"/>
      <c r="IN184" s="98"/>
      <c r="IO184" s="98"/>
      <c r="IP184" s="98"/>
      <c r="IQ184" s="98"/>
      <c r="IR184" s="98"/>
      <c r="IS184" s="98"/>
      <c r="IT184" s="98"/>
      <c r="IU184" s="98"/>
      <c r="IV184" s="98"/>
      <c r="IW184" s="98"/>
      <c r="IX184" s="98"/>
      <c r="IY184" s="98"/>
      <c r="IZ184" s="98"/>
      <c r="JA184" s="98"/>
      <c r="JB184" s="98"/>
      <c r="JC184" s="98"/>
      <c r="JD184" s="98"/>
      <c r="JE184" s="98"/>
      <c r="JF184" s="98"/>
      <c r="JG184" s="98"/>
      <c r="JH184" s="98"/>
    </row>
    <row r="185" spans="11:268" s="88" customFormat="1" ht="14.4" hidden="1" x14ac:dyDescent="0.3">
      <c r="K185" s="90"/>
      <c r="L185" s="89"/>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c r="AJ185" s="98"/>
      <c r="AK185" s="98"/>
      <c r="AL185" s="98"/>
      <c r="AM185" s="98"/>
      <c r="AN185" s="98"/>
      <c r="AO185" s="98"/>
      <c r="AP185" s="98"/>
      <c r="AQ185" s="98"/>
      <c r="AR185" s="98"/>
      <c r="AS185" s="98"/>
      <c r="AT185" s="98"/>
      <c r="AU185" s="98"/>
      <c r="AV185" s="98"/>
      <c r="AW185" s="98"/>
      <c r="AX185" s="98"/>
      <c r="AY185" s="98"/>
      <c r="AZ185" s="98"/>
      <c r="BA185" s="98"/>
      <c r="BB185" s="98"/>
      <c r="BC185" s="98"/>
      <c r="BD185" s="98"/>
      <c r="BE185" s="98"/>
      <c r="BF185" s="98"/>
      <c r="BG185" s="98"/>
      <c r="BH185" s="98"/>
      <c r="BI185" s="98"/>
      <c r="BJ185" s="98"/>
      <c r="BK185" s="98"/>
      <c r="BL185" s="98"/>
      <c r="BM185" s="98"/>
      <c r="BN185" s="98"/>
      <c r="BO185" s="98"/>
      <c r="BP185" s="98"/>
      <c r="BQ185" s="98"/>
      <c r="BR185" s="98"/>
      <c r="BS185" s="98"/>
      <c r="BT185" s="98"/>
      <c r="BU185" s="98"/>
      <c r="BV185" s="98"/>
      <c r="BW185" s="98"/>
      <c r="BX185" s="98"/>
      <c r="BY185" s="98"/>
      <c r="BZ185" s="98"/>
      <c r="CA185" s="98"/>
      <c r="CB185" s="98"/>
      <c r="CC185" s="98"/>
      <c r="CD185" s="98"/>
      <c r="CE185" s="98"/>
      <c r="CF185" s="98"/>
      <c r="CG185" s="98"/>
      <c r="CH185" s="98"/>
      <c r="CI185" s="98"/>
      <c r="CJ185" s="98"/>
      <c r="CK185" s="98"/>
      <c r="CL185" s="98"/>
      <c r="CM185" s="98"/>
      <c r="CN185" s="98"/>
      <c r="CO185" s="98"/>
      <c r="CP185" s="98"/>
      <c r="CQ185" s="98"/>
      <c r="CR185" s="98"/>
      <c r="CS185" s="98"/>
      <c r="CT185" s="98"/>
      <c r="CU185" s="98"/>
      <c r="CV185" s="98"/>
      <c r="CW185" s="98"/>
      <c r="CX185" s="98"/>
      <c r="CY185" s="98"/>
      <c r="CZ185" s="98"/>
      <c r="DA185" s="98"/>
      <c r="DB185" s="98"/>
      <c r="DC185" s="98"/>
      <c r="DD185" s="98"/>
      <c r="DE185" s="98"/>
      <c r="DF185" s="98"/>
      <c r="DG185" s="98"/>
      <c r="DH185" s="98"/>
      <c r="DI185" s="98"/>
      <c r="DJ185" s="98"/>
      <c r="DK185" s="98"/>
      <c r="DL185" s="98"/>
      <c r="DM185" s="98"/>
      <c r="DN185" s="98"/>
      <c r="DO185" s="98"/>
      <c r="DP185" s="98"/>
      <c r="DQ185" s="98"/>
      <c r="DR185" s="98"/>
      <c r="DS185" s="98"/>
      <c r="DT185" s="98"/>
      <c r="DU185" s="98"/>
      <c r="DV185" s="98"/>
      <c r="DW185" s="98"/>
      <c r="DX185" s="98"/>
      <c r="DY185" s="98"/>
      <c r="DZ185" s="98"/>
      <c r="EA185" s="98"/>
      <c r="EB185" s="98"/>
      <c r="EC185" s="98"/>
      <c r="ED185" s="98"/>
      <c r="EE185" s="98"/>
      <c r="EF185" s="98"/>
      <c r="EG185" s="98"/>
      <c r="EH185" s="98"/>
      <c r="EI185" s="98"/>
      <c r="EJ185" s="98"/>
      <c r="EK185" s="98"/>
      <c r="EL185" s="98"/>
      <c r="EM185" s="98"/>
      <c r="EN185" s="98"/>
      <c r="EO185" s="98"/>
      <c r="EP185" s="98"/>
      <c r="EQ185" s="98"/>
      <c r="ER185" s="98"/>
      <c r="ES185" s="98"/>
      <c r="ET185" s="98"/>
      <c r="EU185" s="98"/>
      <c r="EV185" s="98"/>
      <c r="EW185" s="98"/>
      <c r="EX185" s="98"/>
      <c r="EY185" s="98"/>
      <c r="EZ185" s="98"/>
      <c r="FA185" s="98"/>
      <c r="FB185" s="98"/>
      <c r="FC185" s="98"/>
      <c r="FD185" s="98"/>
      <c r="FE185" s="98"/>
      <c r="FF185" s="98"/>
      <c r="FG185" s="98"/>
      <c r="FH185" s="98"/>
      <c r="FI185" s="98"/>
      <c r="FJ185" s="98"/>
      <c r="FK185" s="98"/>
      <c r="FL185" s="98"/>
      <c r="FM185" s="98"/>
      <c r="FN185" s="98"/>
      <c r="FO185" s="98"/>
      <c r="FP185" s="98"/>
      <c r="FQ185" s="98"/>
      <c r="FR185" s="98"/>
      <c r="FS185" s="98"/>
      <c r="FT185" s="98"/>
      <c r="FU185" s="98"/>
      <c r="FV185" s="98"/>
      <c r="FW185" s="98"/>
      <c r="FX185" s="98"/>
      <c r="FY185" s="98"/>
      <c r="FZ185" s="98"/>
      <c r="GA185" s="98"/>
      <c r="GB185" s="98"/>
      <c r="GC185" s="98"/>
      <c r="GD185" s="98"/>
      <c r="GE185" s="98"/>
      <c r="GF185" s="98"/>
      <c r="GG185" s="98"/>
      <c r="GH185" s="98"/>
      <c r="GI185" s="98"/>
      <c r="GJ185" s="98"/>
      <c r="GK185" s="98"/>
      <c r="GL185" s="98"/>
      <c r="GM185" s="98"/>
      <c r="GN185" s="98"/>
      <c r="GO185" s="98"/>
      <c r="GP185" s="98"/>
      <c r="GQ185" s="98"/>
      <c r="GR185" s="98"/>
      <c r="GS185" s="98"/>
      <c r="GT185" s="98"/>
      <c r="GU185" s="98"/>
      <c r="GV185" s="98"/>
      <c r="GW185" s="98"/>
      <c r="GX185" s="98"/>
      <c r="GY185" s="98"/>
      <c r="GZ185" s="98"/>
      <c r="HA185" s="98"/>
      <c r="HB185" s="98"/>
      <c r="HC185" s="98"/>
      <c r="HD185" s="98"/>
      <c r="HE185" s="98"/>
      <c r="HF185" s="98"/>
      <c r="HG185" s="98"/>
      <c r="HH185" s="98"/>
      <c r="HI185" s="98"/>
      <c r="HJ185" s="98"/>
      <c r="HK185" s="98"/>
      <c r="HL185" s="98"/>
      <c r="HM185" s="98"/>
      <c r="HN185" s="98"/>
      <c r="HO185" s="98"/>
      <c r="HP185" s="98"/>
      <c r="HQ185" s="98"/>
      <c r="HR185" s="98"/>
      <c r="HS185" s="98"/>
      <c r="HT185" s="98"/>
      <c r="HU185" s="98"/>
      <c r="HV185" s="98"/>
      <c r="HW185" s="98"/>
      <c r="HX185" s="98"/>
      <c r="HY185" s="98"/>
      <c r="HZ185" s="98"/>
      <c r="IA185" s="98"/>
      <c r="IB185" s="98"/>
      <c r="IC185" s="98"/>
      <c r="ID185" s="98"/>
      <c r="IE185" s="98"/>
      <c r="IF185" s="98"/>
      <c r="IG185" s="98"/>
      <c r="IH185" s="98"/>
      <c r="II185" s="98"/>
      <c r="IJ185" s="98"/>
      <c r="IK185" s="98"/>
      <c r="IL185" s="98"/>
      <c r="IM185" s="98"/>
      <c r="IN185" s="98"/>
      <c r="IO185" s="98"/>
      <c r="IP185" s="98"/>
      <c r="IQ185" s="98"/>
      <c r="IR185" s="98"/>
      <c r="IS185" s="98"/>
      <c r="IT185" s="98"/>
      <c r="IU185" s="98"/>
      <c r="IV185" s="98"/>
      <c r="IW185" s="98"/>
      <c r="IX185" s="98"/>
      <c r="IY185" s="98"/>
      <c r="IZ185" s="98"/>
      <c r="JA185" s="98"/>
      <c r="JB185" s="98"/>
      <c r="JC185" s="98"/>
      <c r="JD185" s="98"/>
      <c r="JE185" s="98"/>
      <c r="JF185" s="98"/>
      <c r="JG185" s="98"/>
      <c r="JH185" s="98"/>
    </row>
    <row r="186" spans="11:268" s="88" customFormat="1" ht="14.4" hidden="1" x14ac:dyDescent="0.3">
      <c r="K186" s="90"/>
      <c r="L186" s="89"/>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c r="AJ186" s="98"/>
      <c r="AK186" s="98"/>
      <c r="AL186" s="98"/>
      <c r="AM186" s="98"/>
      <c r="AN186" s="98"/>
      <c r="AO186" s="98"/>
      <c r="AP186" s="98"/>
      <c r="AQ186" s="98"/>
      <c r="AR186" s="98"/>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c r="BQ186" s="98"/>
      <c r="BR186" s="98"/>
      <c r="BS186" s="98"/>
      <c r="BT186" s="98"/>
      <c r="BU186" s="98"/>
      <c r="BV186" s="98"/>
      <c r="BW186" s="98"/>
      <c r="BX186" s="98"/>
      <c r="BY186" s="98"/>
      <c r="BZ186" s="98"/>
      <c r="CA186" s="98"/>
      <c r="CB186" s="98"/>
      <c r="CC186" s="98"/>
      <c r="CD186" s="98"/>
      <c r="CE186" s="98"/>
      <c r="CF186" s="98"/>
      <c r="CG186" s="98"/>
      <c r="CH186" s="98"/>
      <c r="CI186" s="98"/>
      <c r="CJ186" s="98"/>
      <c r="CK186" s="98"/>
      <c r="CL186" s="98"/>
      <c r="CM186" s="98"/>
      <c r="CN186" s="98"/>
      <c r="CO186" s="98"/>
      <c r="CP186" s="98"/>
      <c r="CQ186" s="98"/>
      <c r="CR186" s="98"/>
      <c r="CS186" s="98"/>
      <c r="CT186" s="98"/>
      <c r="CU186" s="98"/>
      <c r="CV186" s="98"/>
      <c r="CW186" s="98"/>
      <c r="CX186" s="98"/>
      <c r="CY186" s="98"/>
      <c r="CZ186" s="98"/>
      <c r="DA186" s="98"/>
      <c r="DB186" s="98"/>
      <c r="DC186" s="98"/>
      <c r="DD186" s="98"/>
      <c r="DE186" s="98"/>
      <c r="DF186" s="98"/>
      <c r="DG186" s="98"/>
      <c r="DH186" s="98"/>
      <c r="DI186" s="98"/>
      <c r="DJ186" s="98"/>
      <c r="DK186" s="98"/>
      <c r="DL186" s="98"/>
      <c r="DM186" s="98"/>
      <c r="DN186" s="98"/>
      <c r="DO186" s="98"/>
      <c r="DP186" s="98"/>
      <c r="DQ186" s="98"/>
      <c r="DR186" s="98"/>
      <c r="DS186" s="98"/>
      <c r="DT186" s="98"/>
      <c r="DU186" s="98"/>
      <c r="DV186" s="98"/>
      <c r="DW186" s="98"/>
      <c r="DX186" s="98"/>
      <c r="DY186" s="98"/>
      <c r="DZ186" s="98"/>
      <c r="EA186" s="98"/>
      <c r="EB186" s="98"/>
      <c r="EC186" s="98"/>
      <c r="ED186" s="98"/>
      <c r="EE186" s="98"/>
      <c r="EF186" s="98"/>
      <c r="EG186" s="98"/>
      <c r="EH186" s="98"/>
      <c r="EI186" s="98"/>
      <c r="EJ186" s="98"/>
      <c r="EK186" s="98"/>
      <c r="EL186" s="98"/>
      <c r="EM186" s="98"/>
      <c r="EN186" s="98"/>
      <c r="EO186" s="98"/>
      <c r="EP186" s="98"/>
      <c r="EQ186" s="98"/>
      <c r="ER186" s="98"/>
      <c r="ES186" s="98"/>
      <c r="ET186" s="98"/>
      <c r="EU186" s="98"/>
      <c r="EV186" s="98"/>
      <c r="EW186" s="98"/>
      <c r="EX186" s="98"/>
      <c r="EY186" s="98"/>
      <c r="EZ186" s="98"/>
      <c r="FA186" s="98"/>
      <c r="FB186" s="98"/>
      <c r="FC186" s="98"/>
      <c r="FD186" s="98"/>
      <c r="FE186" s="98"/>
      <c r="FF186" s="98"/>
      <c r="FG186" s="98"/>
      <c r="FH186" s="98"/>
      <c r="FI186" s="98"/>
      <c r="FJ186" s="98"/>
      <c r="FK186" s="98"/>
      <c r="FL186" s="98"/>
      <c r="FM186" s="98"/>
      <c r="FN186" s="98"/>
      <c r="FO186" s="98"/>
      <c r="FP186" s="98"/>
      <c r="FQ186" s="98"/>
      <c r="FR186" s="98"/>
      <c r="FS186" s="98"/>
      <c r="FT186" s="98"/>
      <c r="FU186" s="98"/>
      <c r="FV186" s="98"/>
      <c r="FW186" s="98"/>
      <c r="FX186" s="98"/>
      <c r="FY186" s="98"/>
      <c r="FZ186" s="98"/>
      <c r="GA186" s="98"/>
      <c r="GB186" s="98"/>
      <c r="GC186" s="98"/>
      <c r="GD186" s="98"/>
      <c r="GE186" s="98"/>
      <c r="GF186" s="98"/>
      <c r="GG186" s="98"/>
      <c r="GH186" s="98"/>
      <c r="GI186" s="98"/>
      <c r="GJ186" s="98"/>
      <c r="GK186" s="98"/>
      <c r="GL186" s="98"/>
      <c r="GM186" s="98"/>
      <c r="GN186" s="98"/>
      <c r="GO186" s="98"/>
      <c r="GP186" s="98"/>
      <c r="GQ186" s="98"/>
      <c r="GR186" s="98"/>
      <c r="GS186" s="98"/>
      <c r="GT186" s="98"/>
      <c r="GU186" s="98"/>
      <c r="GV186" s="98"/>
      <c r="GW186" s="98"/>
      <c r="GX186" s="98"/>
      <c r="GY186" s="98"/>
      <c r="GZ186" s="98"/>
      <c r="HA186" s="98"/>
      <c r="HB186" s="98"/>
      <c r="HC186" s="98"/>
      <c r="HD186" s="98"/>
      <c r="HE186" s="98"/>
      <c r="HF186" s="98"/>
      <c r="HG186" s="98"/>
      <c r="HH186" s="98"/>
      <c r="HI186" s="98"/>
      <c r="HJ186" s="98"/>
      <c r="HK186" s="98"/>
      <c r="HL186" s="98"/>
      <c r="HM186" s="98"/>
      <c r="HN186" s="98"/>
      <c r="HO186" s="98"/>
      <c r="HP186" s="98"/>
      <c r="HQ186" s="98"/>
      <c r="HR186" s="98"/>
      <c r="HS186" s="98"/>
      <c r="HT186" s="98"/>
      <c r="HU186" s="98"/>
      <c r="HV186" s="98"/>
      <c r="HW186" s="98"/>
      <c r="HX186" s="98"/>
      <c r="HY186" s="98"/>
      <c r="HZ186" s="98"/>
      <c r="IA186" s="98"/>
      <c r="IB186" s="98"/>
      <c r="IC186" s="98"/>
      <c r="ID186" s="98"/>
      <c r="IE186" s="98"/>
      <c r="IF186" s="98"/>
      <c r="IG186" s="98"/>
      <c r="IH186" s="98"/>
      <c r="II186" s="98"/>
      <c r="IJ186" s="98"/>
      <c r="IK186" s="98"/>
      <c r="IL186" s="98"/>
      <c r="IM186" s="98"/>
      <c r="IN186" s="98"/>
      <c r="IO186" s="98"/>
      <c r="IP186" s="98"/>
      <c r="IQ186" s="98"/>
      <c r="IR186" s="98"/>
      <c r="IS186" s="98"/>
      <c r="IT186" s="98"/>
      <c r="IU186" s="98"/>
      <c r="IV186" s="98"/>
      <c r="IW186" s="98"/>
      <c r="IX186" s="98"/>
      <c r="IY186" s="98"/>
      <c r="IZ186" s="98"/>
      <c r="JA186" s="98"/>
      <c r="JB186" s="98"/>
      <c r="JC186" s="98"/>
      <c r="JD186" s="98"/>
      <c r="JE186" s="98"/>
      <c r="JF186" s="98"/>
      <c r="JG186" s="98"/>
      <c r="JH186" s="98"/>
    </row>
    <row r="187" spans="11:268" s="88" customFormat="1" ht="14.4" hidden="1" x14ac:dyDescent="0.3">
      <c r="K187" s="90"/>
      <c r="L187" s="89"/>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c r="AJ187" s="98"/>
      <c r="AK187" s="98"/>
      <c r="AL187" s="98"/>
      <c r="AM187" s="98"/>
      <c r="AN187" s="98"/>
      <c r="AO187" s="98"/>
      <c r="AP187" s="98"/>
      <c r="AQ187" s="98"/>
      <c r="AR187" s="98"/>
      <c r="AS187" s="98"/>
      <c r="AT187" s="98"/>
      <c r="AU187" s="98"/>
      <c r="AV187" s="98"/>
      <c r="AW187" s="98"/>
      <c r="AX187" s="98"/>
      <c r="AY187" s="98"/>
      <c r="AZ187" s="98"/>
      <c r="BA187" s="98"/>
      <c r="BB187" s="98"/>
      <c r="BC187" s="98"/>
      <c r="BD187" s="98"/>
      <c r="BE187" s="98"/>
      <c r="BF187" s="98"/>
      <c r="BG187" s="98"/>
      <c r="BH187" s="98"/>
      <c r="BI187" s="98"/>
      <c r="BJ187" s="98"/>
      <c r="BK187" s="98"/>
      <c r="BL187" s="98"/>
      <c r="BM187" s="98"/>
      <c r="BN187" s="98"/>
      <c r="BO187" s="98"/>
      <c r="BP187" s="98"/>
      <c r="BQ187" s="98"/>
      <c r="BR187" s="98"/>
      <c r="BS187" s="98"/>
      <c r="BT187" s="98"/>
      <c r="BU187" s="98"/>
      <c r="BV187" s="98"/>
      <c r="BW187" s="98"/>
      <c r="BX187" s="98"/>
      <c r="BY187" s="98"/>
      <c r="BZ187" s="98"/>
      <c r="CA187" s="98"/>
      <c r="CB187" s="98"/>
      <c r="CC187" s="98"/>
      <c r="CD187" s="98"/>
      <c r="CE187" s="98"/>
      <c r="CF187" s="98"/>
      <c r="CG187" s="98"/>
      <c r="CH187" s="98"/>
      <c r="CI187" s="98"/>
      <c r="CJ187" s="98"/>
      <c r="CK187" s="98"/>
      <c r="CL187" s="98"/>
      <c r="CM187" s="98"/>
      <c r="CN187" s="98"/>
      <c r="CO187" s="98"/>
      <c r="CP187" s="98"/>
      <c r="CQ187" s="98"/>
      <c r="CR187" s="98"/>
      <c r="CS187" s="98"/>
      <c r="CT187" s="98"/>
      <c r="CU187" s="98"/>
      <c r="CV187" s="98"/>
      <c r="CW187" s="98"/>
      <c r="CX187" s="98"/>
      <c r="CY187" s="98"/>
      <c r="CZ187" s="98"/>
      <c r="DA187" s="98"/>
      <c r="DB187" s="98"/>
      <c r="DC187" s="98"/>
      <c r="DD187" s="98"/>
      <c r="DE187" s="98"/>
      <c r="DF187" s="98"/>
      <c r="DG187" s="98"/>
      <c r="DH187" s="98"/>
      <c r="DI187" s="98"/>
      <c r="DJ187" s="98"/>
      <c r="DK187" s="98"/>
      <c r="DL187" s="98"/>
      <c r="DM187" s="98"/>
      <c r="DN187" s="98"/>
      <c r="DO187" s="98"/>
      <c r="DP187" s="98"/>
      <c r="DQ187" s="98"/>
      <c r="DR187" s="98"/>
      <c r="DS187" s="98"/>
      <c r="DT187" s="98"/>
      <c r="DU187" s="98"/>
      <c r="DV187" s="98"/>
      <c r="DW187" s="98"/>
      <c r="DX187" s="98"/>
      <c r="DY187" s="98"/>
      <c r="DZ187" s="98"/>
      <c r="EA187" s="98"/>
      <c r="EB187" s="98"/>
      <c r="EC187" s="98"/>
      <c r="ED187" s="98"/>
      <c r="EE187" s="98"/>
      <c r="EF187" s="98"/>
      <c r="EG187" s="98"/>
      <c r="EH187" s="98"/>
      <c r="EI187" s="98"/>
      <c r="EJ187" s="98"/>
      <c r="EK187" s="98"/>
      <c r="EL187" s="98"/>
      <c r="EM187" s="98"/>
      <c r="EN187" s="98"/>
      <c r="EO187" s="98"/>
      <c r="EP187" s="98"/>
      <c r="EQ187" s="98"/>
      <c r="ER187" s="98"/>
      <c r="ES187" s="98"/>
      <c r="ET187" s="98"/>
      <c r="EU187" s="98"/>
      <c r="EV187" s="98"/>
      <c r="EW187" s="98"/>
      <c r="EX187" s="98"/>
      <c r="EY187" s="98"/>
      <c r="EZ187" s="98"/>
      <c r="FA187" s="98"/>
      <c r="FB187" s="98"/>
      <c r="FC187" s="98"/>
      <c r="FD187" s="98"/>
      <c r="FE187" s="98"/>
      <c r="FF187" s="98"/>
      <c r="FG187" s="98"/>
      <c r="FH187" s="98"/>
      <c r="FI187" s="98"/>
      <c r="FJ187" s="98"/>
      <c r="FK187" s="98"/>
      <c r="FL187" s="98"/>
      <c r="FM187" s="98"/>
      <c r="FN187" s="98"/>
      <c r="FO187" s="98"/>
      <c r="FP187" s="98"/>
      <c r="FQ187" s="98"/>
      <c r="FR187" s="98"/>
      <c r="FS187" s="98"/>
      <c r="FT187" s="98"/>
      <c r="FU187" s="98"/>
      <c r="FV187" s="98"/>
      <c r="FW187" s="98"/>
      <c r="FX187" s="98"/>
      <c r="FY187" s="98"/>
      <c r="FZ187" s="98"/>
      <c r="GA187" s="98"/>
      <c r="GB187" s="98"/>
      <c r="GC187" s="98"/>
      <c r="GD187" s="98"/>
      <c r="GE187" s="98"/>
      <c r="GF187" s="98"/>
      <c r="GG187" s="98"/>
      <c r="GH187" s="98"/>
      <c r="GI187" s="98"/>
      <c r="GJ187" s="98"/>
      <c r="GK187" s="98"/>
      <c r="GL187" s="98"/>
      <c r="GM187" s="98"/>
      <c r="GN187" s="98"/>
      <c r="GO187" s="98"/>
      <c r="GP187" s="98"/>
      <c r="GQ187" s="98"/>
      <c r="GR187" s="98"/>
      <c r="GS187" s="98"/>
      <c r="GT187" s="98"/>
      <c r="GU187" s="98"/>
      <c r="GV187" s="98"/>
      <c r="GW187" s="98"/>
      <c r="GX187" s="98"/>
      <c r="GY187" s="98"/>
      <c r="GZ187" s="98"/>
      <c r="HA187" s="98"/>
      <c r="HB187" s="98"/>
      <c r="HC187" s="98"/>
      <c r="HD187" s="98"/>
      <c r="HE187" s="98"/>
      <c r="HF187" s="98"/>
      <c r="HG187" s="98"/>
      <c r="HH187" s="98"/>
      <c r="HI187" s="98"/>
      <c r="HJ187" s="98"/>
      <c r="HK187" s="98"/>
      <c r="HL187" s="98"/>
      <c r="HM187" s="98"/>
      <c r="HN187" s="98"/>
      <c r="HO187" s="98"/>
      <c r="HP187" s="98"/>
      <c r="HQ187" s="98"/>
      <c r="HR187" s="98"/>
      <c r="HS187" s="98"/>
      <c r="HT187" s="98"/>
      <c r="HU187" s="98"/>
      <c r="HV187" s="98"/>
      <c r="HW187" s="98"/>
      <c r="HX187" s="98"/>
      <c r="HY187" s="98"/>
      <c r="HZ187" s="98"/>
      <c r="IA187" s="98"/>
      <c r="IB187" s="98"/>
      <c r="IC187" s="98"/>
      <c r="ID187" s="98"/>
      <c r="IE187" s="98"/>
      <c r="IF187" s="98"/>
      <c r="IG187" s="98"/>
      <c r="IH187" s="98"/>
      <c r="II187" s="98"/>
      <c r="IJ187" s="98"/>
      <c r="IK187" s="98"/>
      <c r="IL187" s="98"/>
      <c r="IM187" s="98"/>
      <c r="IN187" s="98"/>
      <c r="IO187" s="98"/>
      <c r="IP187" s="98"/>
      <c r="IQ187" s="98"/>
      <c r="IR187" s="98"/>
      <c r="IS187" s="98"/>
      <c r="IT187" s="98"/>
      <c r="IU187" s="98"/>
      <c r="IV187" s="98"/>
      <c r="IW187" s="98"/>
      <c r="IX187" s="98"/>
      <c r="IY187" s="98"/>
      <c r="IZ187" s="98"/>
      <c r="JA187" s="98"/>
      <c r="JB187" s="98"/>
      <c r="JC187" s="98"/>
      <c r="JD187" s="98"/>
      <c r="JE187" s="98"/>
      <c r="JF187" s="98"/>
      <c r="JG187" s="98"/>
      <c r="JH187" s="98"/>
    </row>
    <row r="188" spans="11:268" s="88" customFormat="1" ht="14.4" hidden="1" x14ac:dyDescent="0.3">
      <c r="K188" s="90"/>
      <c r="L188" s="89"/>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c r="AJ188" s="98"/>
      <c r="AK188" s="98"/>
      <c r="AL188" s="98"/>
      <c r="AM188" s="98"/>
      <c r="AN188" s="98"/>
      <c r="AO188" s="98"/>
      <c r="AP188" s="98"/>
      <c r="AQ188" s="98"/>
      <c r="AR188" s="98"/>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c r="BQ188" s="98"/>
      <c r="BR188" s="98"/>
      <c r="BS188" s="98"/>
      <c r="BT188" s="98"/>
      <c r="BU188" s="98"/>
      <c r="BV188" s="98"/>
      <c r="BW188" s="98"/>
      <c r="BX188" s="98"/>
      <c r="BY188" s="98"/>
      <c r="BZ188" s="98"/>
      <c r="CA188" s="98"/>
      <c r="CB188" s="98"/>
      <c r="CC188" s="98"/>
      <c r="CD188" s="98"/>
      <c r="CE188" s="98"/>
      <c r="CF188" s="98"/>
      <c r="CG188" s="98"/>
      <c r="CH188" s="98"/>
      <c r="CI188" s="98"/>
      <c r="CJ188" s="98"/>
      <c r="CK188" s="98"/>
      <c r="CL188" s="98"/>
      <c r="CM188" s="98"/>
      <c r="CN188" s="98"/>
      <c r="CO188" s="98"/>
      <c r="CP188" s="98"/>
      <c r="CQ188" s="98"/>
      <c r="CR188" s="98"/>
      <c r="CS188" s="98"/>
      <c r="CT188" s="98"/>
      <c r="CU188" s="98"/>
      <c r="CV188" s="98"/>
      <c r="CW188" s="98"/>
      <c r="CX188" s="98"/>
      <c r="CY188" s="98"/>
      <c r="CZ188" s="98"/>
      <c r="DA188" s="98"/>
      <c r="DB188" s="98"/>
      <c r="DC188" s="98"/>
      <c r="DD188" s="98"/>
      <c r="DE188" s="98"/>
      <c r="DF188" s="98"/>
      <c r="DG188" s="98"/>
      <c r="DH188" s="98"/>
      <c r="DI188" s="98"/>
      <c r="DJ188" s="98"/>
      <c r="DK188" s="98"/>
      <c r="DL188" s="98"/>
      <c r="DM188" s="98"/>
      <c r="DN188" s="98"/>
      <c r="DO188" s="98"/>
      <c r="DP188" s="98"/>
      <c r="DQ188" s="98"/>
      <c r="DR188" s="98"/>
      <c r="DS188" s="98"/>
      <c r="DT188" s="98"/>
      <c r="DU188" s="98"/>
      <c r="DV188" s="98"/>
      <c r="DW188" s="98"/>
      <c r="DX188" s="98"/>
      <c r="DY188" s="98"/>
      <c r="DZ188" s="98"/>
      <c r="EA188" s="98"/>
      <c r="EB188" s="98"/>
      <c r="EC188" s="98"/>
      <c r="ED188" s="98"/>
      <c r="EE188" s="98"/>
      <c r="EF188" s="98"/>
      <c r="EG188" s="98"/>
      <c r="EH188" s="98"/>
      <c r="EI188" s="98"/>
      <c r="EJ188" s="98"/>
      <c r="EK188" s="98"/>
      <c r="EL188" s="98"/>
      <c r="EM188" s="98"/>
      <c r="EN188" s="98"/>
      <c r="EO188" s="98"/>
      <c r="EP188" s="98"/>
      <c r="EQ188" s="98"/>
      <c r="ER188" s="98"/>
      <c r="ES188" s="98"/>
      <c r="ET188" s="98"/>
      <c r="EU188" s="98"/>
      <c r="EV188" s="98"/>
      <c r="EW188" s="98"/>
      <c r="EX188" s="98"/>
      <c r="EY188" s="98"/>
      <c r="EZ188" s="98"/>
      <c r="FA188" s="98"/>
      <c r="FB188" s="98"/>
      <c r="FC188" s="98"/>
      <c r="FD188" s="98"/>
      <c r="FE188" s="98"/>
      <c r="FF188" s="98"/>
      <c r="FG188" s="98"/>
      <c r="FH188" s="98"/>
      <c r="FI188" s="98"/>
      <c r="FJ188" s="98"/>
      <c r="FK188" s="98"/>
      <c r="FL188" s="98"/>
      <c r="FM188" s="98"/>
      <c r="FN188" s="98"/>
      <c r="FO188" s="98"/>
      <c r="FP188" s="98"/>
      <c r="FQ188" s="98"/>
      <c r="FR188" s="98"/>
      <c r="FS188" s="98"/>
      <c r="FT188" s="98"/>
      <c r="FU188" s="98"/>
      <c r="FV188" s="98"/>
      <c r="FW188" s="98"/>
      <c r="FX188" s="98"/>
      <c r="FY188" s="98"/>
      <c r="FZ188" s="98"/>
      <c r="GA188" s="98"/>
      <c r="GB188" s="98"/>
      <c r="GC188" s="98"/>
      <c r="GD188" s="98"/>
      <c r="GE188" s="98"/>
      <c r="GF188" s="98"/>
      <c r="GG188" s="98"/>
      <c r="GH188" s="98"/>
      <c r="GI188" s="98"/>
      <c r="GJ188" s="98"/>
      <c r="GK188" s="98"/>
      <c r="GL188" s="98"/>
      <c r="GM188" s="98"/>
      <c r="GN188" s="98"/>
      <c r="GO188" s="98"/>
      <c r="GP188" s="98"/>
      <c r="GQ188" s="98"/>
      <c r="GR188" s="98"/>
      <c r="GS188" s="98"/>
      <c r="GT188" s="98"/>
      <c r="GU188" s="98"/>
      <c r="GV188" s="98"/>
      <c r="GW188" s="98"/>
      <c r="GX188" s="98"/>
      <c r="GY188" s="98"/>
      <c r="GZ188" s="98"/>
      <c r="HA188" s="98"/>
      <c r="HB188" s="98"/>
      <c r="HC188" s="98"/>
      <c r="HD188" s="98"/>
      <c r="HE188" s="98"/>
      <c r="HF188" s="98"/>
      <c r="HG188" s="98"/>
      <c r="HH188" s="98"/>
      <c r="HI188" s="98"/>
      <c r="HJ188" s="98"/>
      <c r="HK188" s="98"/>
      <c r="HL188" s="98"/>
      <c r="HM188" s="98"/>
      <c r="HN188" s="98"/>
      <c r="HO188" s="98"/>
      <c r="HP188" s="98"/>
      <c r="HQ188" s="98"/>
      <c r="HR188" s="98"/>
      <c r="HS188" s="98"/>
      <c r="HT188" s="98"/>
      <c r="HU188" s="98"/>
      <c r="HV188" s="98"/>
      <c r="HW188" s="98"/>
      <c r="HX188" s="98"/>
      <c r="HY188" s="98"/>
      <c r="HZ188" s="98"/>
      <c r="IA188" s="98"/>
      <c r="IB188" s="98"/>
      <c r="IC188" s="98"/>
      <c r="ID188" s="98"/>
      <c r="IE188" s="98"/>
      <c r="IF188" s="98"/>
      <c r="IG188" s="98"/>
      <c r="IH188" s="98"/>
      <c r="II188" s="98"/>
      <c r="IJ188" s="98"/>
      <c r="IK188" s="98"/>
      <c r="IL188" s="98"/>
      <c r="IM188" s="98"/>
      <c r="IN188" s="98"/>
      <c r="IO188" s="98"/>
      <c r="IP188" s="98"/>
      <c r="IQ188" s="98"/>
      <c r="IR188" s="98"/>
      <c r="IS188" s="98"/>
      <c r="IT188" s="98"/>
      <c r="IU188" s="98"/>
      <c r="IV188" s="98"/>
      <c r="IW188" s="98"/>
      <c r="IX188" s="98"/>
      <c r="IY188" s="98"/>
      <c r="IZ188" s="98"/>
      <c r="JA188" s="98"/>
      <c r="JB188" s="98"/>
      <c r="JC188" s="98"/>
      <c r="JD188" s="98"/>
      <c r="JE188" s="98"/>
      <c r="JF188" s="98"/>
      <c r="JG188" s="98"/>
      <c r="JH188" s="98"/>
    </row>
    <row r="189" spans="11:268" s="88" customFormat="1" ht="14.4" hidden="1" x14ac:dyDescent="0.3">
      <c r="K189" s="90"/>
      <c r="L189" s="89"/>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c r="AJ189" s="98"/>
      <c r="AK189" s="98"/>
      <c r="AL189" s="98"/>
      <c r="AM189" s="98"/>
      <c r="AN189" s="98"/>
      <c r="AO189" s="98"/>
      <c r="AP189" s="98"/>
      <c r="AQ189" s="98"/>
      <c r="AR189" s="98"/>
      <c r="AS189" s="98"/>
      <c r="AT189" s="98"/>
      <c r="AU189" s="98"/>
      <c r="AV189" s="98"/>
      <c r="AW189" s="98"/>
      <c r="AX189" s="98"/>
      <c r="AY189" s="98"/>
      <c r="AZ189" s="98"/>
      <c r="BA189" s="98"/>
      <c r="BB189" s="98"/>
      <c r="BC189" s="98"/>
      <c r="BD189" s="98"/>
      <c r="BE189" s="98"/>
      <c r="BF189" s="98"/>
      <c r="BG189" s="98"/>
      <c r="BH189" s="98"/>
      <c r="BI189" s="98"/>
      <c r="BJ189" s="98"/>
      <c r="BK189" s="98"/>
      <c r="BL189" s="98"/>
      <c r="BM189" s="98"/>
      <c r="BN189" s="98"/>
      <c r="BO189" s="98"/>
      <c r="BP189" s="98"/>
      <c r="BQ189" s="98"/>
      <c r="BR189" s="98"/>
      <c r="BS189" s="98"/>
      <c r="BT189" s="98"/>
      <c r="BU189" s="98"/>
      <c r="BV189" s="98"/>
      <c r="BW189" s="98"/>
      <c r="BX189" s="98"/>
      <c r="BY189" s="98"/>
      <c r="BZ189" s="98"/>
      <c r="CA189" s="98"/>
      <c r="CB189" s="98"/>
      <c r="CC189" s="98"/>
      <c r="CD189" s="98"/>
      <c r="CE189" s="98"/>
      <c r="CF189" s="98"/>
      <c r="CG189" s="98"/>
      <c r="CH189" s="98"/>
      <c r="CI189" s="98"/>
      <c r="CJ189" s="98"/>
      <c r="CK189" s="98"/>
      <c r="CL189" s="98"/>
      <c r="CM189" s="98"/>
      <c r="CN189" s="98"/>
      <c r="CO189" s="98"/>
      <c r="CP189" s="98"/>
      <c r="CQ189" s="98"/>
      <c r="CR189" s="98"/>
      <c r="CS189" s="98"/>
      <c r="CT189" s="98"/>
      <c r="CU189" s="98"/>
      <c r="CV189" s="98"/>
      <c r="CW189" s="98"/>
      <c r="CX189" s="98"/>
      <c r="CY189" s="98"/>
      <c r="CZ189" s="98"/>
      <c r="DA189" s="98"/>
      <c r="DB189" s="98"/>
      <c r="DC189" s="98"/>
      <c r="DD189" s="98"/>
      <c r="DE189" s="98"/>
      <c r="DF189" s="98"/>
      <c r="DG189" s="98"/>
      <c r="DH189" s="98"/>
      <c r="DI189" s="98"/>
      <c r="DJ189" s="98"/>
      <c r="DK189" s="98"/>
      <c r="DL189" s="98"/>
      <c r="DM189" s="98"/>
      <c r="DN189" s="98"/>
      <c r="DO189" s="98"/>
      <c r="DP189" s="98"/>
      <c r="DQ189" s="98"/>
      <c r="DR189" s="98"/>
      <c r="DS189" s="98"/>
      <c r="DT189" s="98"/>
      <c r="DU189" s="98"/>
      <c r="DV189" s="98"/>
      <c r="DW189" s="98"/>
      <c r="DX189" s="98"/>
      <c r="DY189" s="98"/>
      <c r="DZ189" s="98"/>
      <c r="EA189" s="98"/>
      <c r="EB189" s="98"/>
      <c r="EC189" s="98"/>
      <c r="ED189" s="98"/>
      <c r="EE189" s="98"/>
      <c r="EF189" s="98"/>
      <c r="EG189" s="98"/>
      <c r="EH189" s="98"/>
      <c r="EI189" s="98"/>
      <c r="EJ189" s="98"/>
      <c r="EK189" s="98"/>
      <c r="EL189" s="98"/>
      <c r="EM189" s="98"/>
      <c r="EN189" s="98"/>
      <c r="EO189" s="98"/>
      <c r="EP189" s="98"/>
      <c r="EQ189" s="98"/>
      <c r="ER189" s="98"/>
      <c r="ES189" s="98"/>
      <c r="ET189" s="98"/>
      <c r="EU189" s="98"/>
      <c r="EV189" s="98"/>
      <c r="EW189" s="98"/>
      <c r="EX189" s="98"/>
      <c r="EY189" s="98"/>
      <c r="EZ189" s="98"/>
      <c r="FA189" s="98"/>
      <c r="FB189" s="98"/>
      <c r="FC189" s="98"/>
      <c r="FD189" s="98"/>
      <c r="FE189" s="98"/>
      <c r="FF189" s="98"/>
      <c r="FG189" s="98"/>
      <c r="FH189" s="98"/>
      <c r="FI189" s="98"/>
      <c r="FJ189" s="98"/>
      <c r="FK189" s="98"/>
      <c r="FL189" s="98"/>
      <c r="FM189" s="98"/>
      <c r="FN189" s="98"/>
      <c r="FO189" s="98"/>
      <c r="FP189" s="98"/>
      <c r="FQ189" s="98"/>
      <c r="FR189" s="98"/>
      <c r="FS189" s="98"/>
      <c r="FT189" s="98"/>
      <c r="FU189" s="98"/>
      <c r="FV189" s="98"/>
      <c r="FW189" s="98"/>
      <c r="FX189" s="98"/>
      <c r="FY189" s="98"/>
      <c r="FZ189" s="98"/>
      <c r="GA189" s="98"/>
      <c r="GB189" s="98"/>
      <c r="GC189" s="98"/>
      <c r="GD189" s="98"/>
      <c r="GE189" s="98"/>
      <c r="GF189" s="98"/>
      <c r="GG189" s="98"/>
      <c r="GH189" s="98"/>
      <c r="GI189" s="98"/>
      <c r="GJ189" s="98"/>
      <c r="GK189" s="98"/>
      <c r="GL189" s="98"/>
      <c r="GM189" s="98"/>
      <c r="GN189" s="98"/>
      <c r="GO189" s="98"/>
      <c r="GP189" s="98"/>
      <c r="GQ189" s="98"/>
      <c r="GR189" s="98"/>
      <c r="GS189" s="98"/>
      <c r="GT189" s="98"/>
      <c r="GU189" s="98"/>
      <c r="GV189" s="98"/>
      <c r="GW189" s="98"/>
      <c r="GX189" s="98"/>
      <c r="GY189" s="98"/>
      <c r="GZ189" s="98"/>
      <c r="HA189" s="98"/>
      <c r="HB189" s="98"/>
      <c r="HC189" s="98"/>
      <c r="HD189" s="98"/>
      <c r="HE189" s="98"/>
      <c r="HF189" s="98"/>
      <c r="HG189" s="98"/>
      <c r="HH189" s="98"/>
      <c r="HI189" s="98"/>
      <c r="HJ189" s="98"/>
      <c r="HK189" s="98"/>
      <c r="HL189" s="98"/>
      <c r="HM189" s="98"/>
      <c r="HN189" s="98"/>
      <c r="HO189" s="98"/>
      <c r="HP189" s="98"/>
      <c r="HQ189" s="98"/>
      <c r="HR189" s="98"/>
      <c r="HS189" s="98"/>
      <c r="HT189" s="98"/>
      <c r="HU189" s="98"/>
      <c r="HV189" s="98"/>
      <c r="HW189" s="98"/>
      <c r="HX189" s="98"/>
      <c r="HY189" s="98"/>
      <c r="HZ189" s="98"/>
      <c r="IA189" s="98"/>
      <c r="IB189" s="98"/>
      <c r="IC189" s="98"/>
      <c r="ID189" s="98"/>
      <c r="IE189" s="98"/>
      <c r="IF189" s="98"/>
      <c r="IG189" s="98"/>
      <c r="IH189" s="98"/>
      <c r="II189" s="98"/>
      <c r="IJ189" s="98"/>
      <c r="IK189" s="98"/>
      <c r="IL189" s="98"/>
      <c r="IM189" s="98"/>
      <c r="IN189" s="98"/>
      <c r="IO189" s="98"/>
      <c r="IP189" s="98"/>
      <c r="IQ189" s="98"/>
      <c r="IR189" s="98"/>
      <c r="IS189" s="98"/>
      <c r="IT189" s="98"/>
      <c r="IU189" s="98"/>
      <c r="IV189" s="98"/>
      <c r="IW189" s="98"/>
      <c r="IX189" s="98"/>
      <c r="IY189" s="98"/>
      <c r="IZ189" s="98"/>
      <c r="JA189" s="98"/>
      <c r="JB189" s="98"/>
      <c r="JC189" s="98"/>
      <c r="JD189" s="98"/>
      <c r="JE189" s="98"/>
      <c r="JF189" s="98"/>
      <c r="JG189" s="98"/>
      <c r="JH189" s="98"/>
    </row>
    <row r="190" spans="11:268" s="88" customFormat="1" ht="14.4" hidden="1" x14ac:dyDescent="0.3">
      <c r="K190" s="90"/>
      <c r="L190" s="89"/>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c r="AJ190" s="98"/>
      <c r="AK190" s="98"/>
      <c r="AL190" s="98"/>
      <c r="AM190" s="98"/>
      <c r="AN190" s="98"/>
      <c r="AO190" s="98"/>
      <c r="AP190" s="98"/>
      <c r="AQ190" s="98"/>
      <c r="AR190" s="98"/>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c r="BQ190" s="98"/>
      <c r="BR190" s="98"/>
      <c r="BS190" s="98"/>
      <c r="BT190" s="98"/>
      <c r="BU190" s="98"/>
      <c r="BV190" s="98"/>
      <c r="BW190" s="98"/>
      <c r="BX190" s="98"/>
      <c r="BY190" s="98"/>
      <c r="BZ190" s="98"/>
      <c r="CA190" s="98"/>
      <c r="CB190" s="98"/>
      <c r="CC190" s="98"/>
      <c r="CD190" s="98"/>
      <c r="CE190" s="98"/>
      <c r="CF190" s="98"/>
      <c r="CG190" s="98"/>
      <c r="CH190" s="98"/>
      <c r="CI190" s="98"/>
      <c r="CJ190" s="98"/>
      <c r="CK190" s="98"/>
      <c r="CL190" s="98"/>
      <c r="CM190" s="98"/>
      <c r="CN190" s="98"/>
      <c r="CO190" s="98"/>
      <c r="CP190" s="98"/>
      <c r="CQ190" s="98"/>
      <c r="CR190" s="98"/>
      <c r="CS190" s="98"/>
      <c r="CT190" s="98"/>
      <c r="CU190" s="98"/>
      <c r="CV190" s="98"/>
      <c r="CW190" s="98"/>
      <c r="CX190" s="98"/>
      <c r="CY190" s="98"/>
      <c r="CZ190" s="98"/>
      <c r="DA190" s="98"/>
      <c r="DB190" s="98"/>
      <c r="DC190" s="98"/>
      <c r="DD190" s="98"/>
      <c r="DE190" s="98"/>
      <c r="DF190" s="98"/>
      <c r="DG190" s="98"/>
      <c r="DH190" s="98"/>
      <c r="DI190" s="98"/>
      <c r="DJ190" s="98"/>
      <c r="DK190" s="98"/>
      <c r="DL190" s="98"/>
      <c r="DM190" s="98"/>
      <c r="DN190" s="98"/>
      <c r="DO190" s="98"/>
      <c r="DP190" s="98"/>
      <c r="DQ190" s="98"/>
      <c r="DR190" s="98"/>
      <c r="DS190" s="98"/>
      <c r="DT190" s="98"/>
      <c r="DU190" s="98"/>
      <c r="DV190" s="98"/>
      <c r="DW190" s="98"/>
      <c r="DX190" s="98"/>
      <c r="DY190" s="98"/>
      <c r="DZ190" s="98"/>
      <c r="EA190" s="98"/>
      <c r="EB190" s="98"/>
      <c r="EC190" s="98"/>
      <c r="ED190" s="98"/>
      <c r="EE190" s="98"/>
      <c r="EF190" s="98"/>
      <c r="EG190" s="98"/>
      <c r="EH190" s="98"/>
      <c r="EI190" s="98"/>
      <c r="EJ190" s="98"/>
      <c r="EK190" s="98"/>
      <c r="EL190" s="98"/>
      <c r="EM190" s="98"/>
      <c r="EN190" s="98"/>
      <c r="EO190" s="98"/>
      <c r="EP190" s="98"/>
      <c r="EQ190" s="98"/>
      <c r="ER190" s="98"/>
      <c r="ES190" s="98"/>
      <c r="ET190" s="98"/>
      <c r="EU190" s="98"/>
      <c r="EV190" s="98"/>
      <c r="EW190" s="98"/>
      <c r="EX190" s="98"/>
      <c r="EY190" s="98"/>
      <c r="EZ190" s="98"/>
      <c r="FA190" s="98"/>
      <c r="FB190" s="98"/>
      <c r="FC190" s="98"/>
      <c r="FD190" s="98"/>
      <c r="FE190" s="98"/>
      <c r="FF190" s="98"/>
      <c r="FG190" s="98"/>
      <c r="FH190" s="98"/>
      <c r="FI190" s="98"/>
      <c r="FJ190" s="98"/>
      <c r="FK190" s="98"/>
      <c r="FL190" s="98"/>
      <c r="FM190" s="98"/>
      <c r="FN190" s="98"/>
      <c r="FO190" s="98"/>
      <c r="FP190" s="98"/>
      <c r="FQ190" s="98"/>
      <c r="FR190" s="98"/>
      <c r="FS190" s="98"/>
      <c r="FT190" s="98"/>
      <c r="FU190" s="98"/>
      <c r="FV190" s="98"/>
      <c r="FW190" s="98"/>
      <c r="FX190" s="98"/>
      <c r="FY190" s="98"/>
      <c r="FZ190" s="98"/>
      <c r="GA190" s="98"/>
      <c r="GB190" s="98"/>
      <c r="GC190" s="98"/>
      <c r="GD190" s="98"/>
      <c r="GE190" s="98"/>
      <c r="GF190" s="98"/>
      <c r="GG190" s="98"/>
      <c r="GH190" s="98"/>
      <c r="GI190" s="98"/>
      <c r="GJ190" s="98"/>
      <c r="GK190" s="98"/>
      <c r="GL190" s="98"/>
      <c r="GM190" s="98"/>
      <c r="GN190" s="98"/>
      <c r="GO190" s="98"/>
      <c r="GP190" s="98"/>
      <c r="GQ190" s="98"/>
      <c r="GR190" s="98"/>
      <c r="GS190" s="98"/>
      <c r="GT190" s="98"/>
      <c r="GU190" s="98"/>
      <c r="GV190" s="98"/>
      <c r="GW190" s="98"/>
      <c r="GX190" s="98"/>
      <c r="GY190" s="98"/>
      <c r="GZ190" s="98"/>
      <c r="HA190" s="98"/>
      <c r="HB190" s="98"/>
      <c r="HC190" s="98"/>
      <c r="HD190" s="98"/>
      <c r="HE190" s="98"/>
      <c r="HF190" s="98"/>
      <c r="HG190" s="98"/>
      <c r="HH190" s="98"/>
      <c r="HI190" s="98"/>
      <c r="HJ190" s="98"/>
      <c r="HK190" s="98"/>
      <c r="HL190" s="98"/>
      <c r="HM190" s="98"/>
      <c r="HN190" s="98"/>
      <c r="HO190" s="98"/>
      <c r="HP190" s="98"/>
      <c r="HQ190" s="98"/>
      <c r="HR190" s="98"/>
      <c r="HS190" s="98"/>
      <c r="HT190" s="98"/>
      <c r="HU190" s="98"/>
      <c r="HV190" s="98"/>
      <c r="HW190" s="98"/>
      <c r="HX190" s="98"/>
      <c r="HY190" s="98"/>
      <c r="HZ190" s="98"/>
      <c r="IA190" s="98"/>
      <c r="IB190" s="98"/>
      <c r="IC190" s="98"/>
      <c r="ID190" s="98"/>
      <c r="IE190" s="98"/>
      <c r="IF190" s="98"/>
      <c r="IG190" s="98"/>
      <c r="IH190" s="98"/>
      <c r="II190" s="98"/>
      <c r="IJ190" s="98"/>
      <c r="IK190" s="98"/>
      <c r="IL190" s="98"/>
      <c r="IM190" s="98"/>
      <c r="IN190" s="98"/>
      <c r="IO190" s="98"/>
      <c r="IP190" s="98"/>
      <c r="IQ190" s="98"/>
      <c r="IR190" s="98"/>
      <c r="IS190" s="98"/>
      <c r="IT190" s="98"/>
      <c r="IU190" s="98"/>
      <c r="IV190" s="98"/>
      <c r="IW190" s="98"/>
      <c r="IX190" s="98"/>
      <c r="IY190" s="98"/>
      <c r="IZ190" s="98"/>
      <c r="JA190" s="98"/>
      <c r="JB190" s="98"/>
      <c r="JC190" s="98"/>
      <c r="JD190" s="98"/>
      <c r="JE190" s="98"/>
      <c r="JF190" s="98"/>
      <c r="JG190" s="98"/>
      <c r="JH190" s="98"/>
    </row>
    <row r="191" spans="11:268" s="88" customFormat="1" ht="14.4" hidden="1" x14ac:dyDescent="0.3">
      <c r="K191" s="90"/>
      <c r="L191" s="89"/>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c r="AJ191" s="98"/>
      <c r="AK191" s="98"/>
      <c r="AL191" s="98"/>
      <c r="AM191" s="98"/>
      <c r="AN191" s="98"/>
      <c r="AO191" s="98"/>
      <c r="AP191" s="98"/>
      <c r="AQ191" s="98"/>
      <c r="AR191" s="98"/>
      <c r="AS191" s="98"/>
      <c r="AT191" s="98"/>
      <c r="AU191" s="98"/>
      <c r="AV191" s="98"/>
      <c r="AW191" s="98"/>
      <c r="AX191" s="98"/>
      <c r="AY191" s="98"/>
      <c r="AZ191" s="98"/>
      <c r="BA191" s="98"/>
      <c r="BB191" s="98"/>
      <c r="BC191" s="98"/>
      <c r="BD191" s="98"/>
      <c r="BE191" s="98"/>
      <c r="BF191" s="98"/>
      <c r="BG191" s="98"/>
      <c r="BH191" s="98"/>
      <c r="BI191" s="98"/>
      <c r="BJ191" s="98"/>
      <c r="BK191" s="98"/>
      <c r="BL191" s="98"/>
      <c r="BM191" s="98"/>
      <c r="BN191" s="98"/>
      <c r="BO191" s="98"/>
      <c r="BP191" s="98"/>
      <c r="BQ191" s="98"/>
      <c r="BR191" s="98"/>
      <c r="BS191" s="98"/>
      <c r="BT191" s="98"/>
      <c r="BU191" s="98"/>
      <c r="BV191" s="98"/>
      <c r="BW191" s="98"/>
      <c r="BX191" s="98"/>
      <c r="BY191" s="98"/>
      <c r="BZ191" s="98"/>
      <c r="CA191" s="98"/>
      <c r="CB191" s="98"/>
      <c r="CC191" s="98"/>
      <c r="CD191" s="98"/>
      <c r="CE191" s="98"/>
      <c r="CF191" s="98"/>
      <c r="CG191" s="98"/>
      <c r="CH191" s="98"/>
      <c r="CI191" s="98"/>
      <c r="CJ191" s="98"/>
      <c r="CK191" s="98"/>
      <c r="CL191" s="98"/>
      <c r="CM191" s="98"/>
      <c r="CN191" s="98"/>
      <c r="CO191" s="98"/>
      <c r="CP191" s="98"/>
      <c r="CQ191" s="98"/>
      <c r="CR191" s="98"/>
      <c r="CS191" s="98"/>
      <c r="CT191" s="98"/>
      <c r="CU191" s="98"/>
      <c r="CV191" s="98"/>
      <c r="CW191" s="98"/>
      <c r="CX191" s="98"/>
      <c r="CY191" s="98"/>
      <c r="CZ191" s="98"/>
      <c r="DA191" s="98"/>
      <c r="DB191" s="98"/>
      <c r="DC191" s="98"/>
      <c r="DD191" s="98"/>
      <c r="DE191" s="98"/>
      <c r="DF191" s="98"/>
      <c r="DG191" s="98"/>
      <c r="DH191" s="98"/>
      <c r="DI191" s="98"/>
      <c r="DJ191" s="98"/>
      <c r="DK191" s="98"/>
      <c r="DL191" s="98"/>
      <c r="DM191" s="98"/>
      <c r="DN191" s="98"/>
      <c r="DO191" s="98"/>
      <c r="DP191" s="98"/>
      <c r="DQ191" s="98"/>
      <c r="DR191" s="98"/>
      <c r="DS191" s="98"/>
      <c r="DT191" s="98"/>
      <c r="DU191" s="98"/>
      <c r="DV191" s="98"/>
      <c r="DW191" s="98"/>
      <c r="DX191" s="98"/>
      <c r="DY191" s="98"/>
      <c r="DZ191" s="98"/>
      <c r="EA191" s="98"/>
      <c r="EB191" s="98"/>
      <c r="EC191" s="98"/>
      <c r="ED191" s="98"/>
      <c r="EE191" s="98"/>
      <c r="EF191" s="98"/>
      <c r="EG191" s="98"/>
      <c r="EH191" s="98"/>
      <c r="EI191" s="98"/>
      <c r="EJ191" s="98"/>
      <c r="EK191" s="98"/>
      <c r="EL191" s="98"/>
      <c r="EM191" s="98"/>
      <c r="EN191" s="98"/>
      <c r="EO191" s="98"/>
      <c r="EP191" s="98"/>
      <c r="EQ191" s="98"/>
      <c r="ER191" s="98"/>
      <c r="ES191" s="98"/>
      <c r="ET191" s="98"/>
      <c r="EU191" s="98"/>
      <c r="EV191" s="98"/>
      <c r="EW191" s="98"/>
      <c r="EX191" s="98"/>
      <c r="EY191" s="98"/>
      <c r="EZ191" s="98"/>
      <c r="FA191" s="98"/>
      <c r="FB191" s="98"/>
      <c r="FC191" s="98"/>
      <c r="FD191" s="98"/>
      <c r="FE191" s="98"/>
      <c r="FF191" s="98"/>
      <c r="FG191" s="98"/>
      <c r="FH191" s="98"/>
      <c r="FI191" s="98"/>
      <c r="FJ191" s="98"/>
      <c r="FK191" s="98"/>
      <c r="FL191" s="98"/>
      <c r="FM191" s="98"/>
      <c r="FN191" s="98"/>
      <c r="FO191" s="98"/>
      <c r="FP191" s="98"/>
      <c r="FQ191" s="98"/>
      <c r="FR191" s="98"/>
      <c r="FS191" s="98"/>
      <c r="FT191" s="98"/>
      <c r="FU191" s="98"/>
      <c r="FV191" s="98"/>
      <c r="FW191" s="98"/>
      <c r="FX191" s="98"/>
      <c r="FY191" s="98"/>
      <c r="FZ191" s="98"/>
      <c r="GA191" s="98"/>
      <c r="GB191" s="98"/>
      <c r="GC191" s="98"/>
      <c r="GD191" s="98"/>
      <c r="GE191" s="98"/>
      <c r="GF191" s="98"/>
      <c r="GG191" s="98"/>
      <c r="GH191" s="98"/>
      <c r="GI191" s="98"/>
      <c r="GJ191" s="98"/>
      <c r="GK191" s="98"/>
      <c r="GL191" s="98"/>
      <c r="GM191" s="98"/>
      <c r="GN191" s="98"/>
      <c r="GO191" s="98"/>
      <c r="GP191" s="98"/>
      <c r="GQ191" s="98"/>
      <c r="GR191" s="98"/>
      <c r="GS191" s="98"/>
      <c r="GT191" s="98"/>
      <c r="GU191" s="98"/>
      <c r="GV191" s="98"/>
      <c r="GW191" s="98"/>
      <c r="GX191" s="98"/>
      <c r="GY191" s="98"/>
      <c r="GZ191" s="98"/>
      <c r="HA191" s="98"/>
      <c r="HB191" s="98"/>
      <c r="HC191" s="98"/>
      <c r="HD191" s="98"/>
      <c r="HE191" s="98"/>
      <c r="HF191" s="98"/>
      <c r="HG191" s="98"/>
      <c r="HH191" s="98"/>
      <c r="HI191" s="98"/>
      <c r="HJ191" s="98"/>
      <c r="HK191" s="98"/>
      <c r="HL191" s="98"/>
      <c r="HM191" s="98"/>
      <c r="HN191" s="98"/>
      <c r="HO191" s="98"/>
      <c r="HP191" s="98"/>
      <c r="HQ191" s="98"/>
      <c r="HR191" s="98"/>
      <c r="HS191" s="98"/>
      <c r="HT191" s="98"/>
      <c r="HU191" s="98"/>
      <c r="HV191" s="98"/>
      <c r="HW191" s="98"/>
      <c r="HX191" s="98"/>
      <c r="HY191" s="98"/>
      <c r="HZ191" s="98"/>
      <c r="IA191" s="98"/>
      <c r="IB191" s="98"/>
      <c r="IC191" s="98"/>
      <c r="ID191" s="98"/>
      <c r="IE191" s="98"/>
      <c r="IF191" s="98"/>
      <c r="IG191" s="98"/>
      <c r="IH191" s="98"/>
      <c r="II191" s="98"/>
      <c r="IJ191" s="98"/>
      <c r="IK191" s="98"/>
      <c r="IL191" s="98"/>
      <c r="IM191" s="98"/>
      <c r="IN191" s="98"/>
      <c r="IO191" s="98"/>
      <c r="IP191" s="98"/>
      <c r="IQ191" s="98"/>
      <c r="IR191" s="98"/>
      <c r="IS191" s="98"/>
      <c r="IT191" s="98"/>
      <c r="IU191" s="98"/>
      <c r="IV191" s="98"/>
      <c r="IW191" s="98"/>
      <c r="IX191" s="98"/>
      <c r="IY191" s="98"/>
      <c r="IZ191" s="98"/>
      <c r="JA191" s="98"/>
      <c r="JB191" s="98"/>
      <c r="JC191" s="98"/>
      <c r="JD191" s="98"/>
      <c r="JE191" s="98"/>
      <c r="JF191" s="98"/>
      <c r="JG191" s="98"/>
      <c r="JH191" s="98"/>
    </row>
    <row r="192" spans="11:268" s="88" customFormat="1" ht="14.4" hidden="1" x14ac:dyDescent="0.3">
      <c r="K192" s="90"/>
      <c r="L192" s="89"/>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c r="AJ192" s="98"/>
      <c r="AK192" s="98"/>
      <c r="AL192" s="98"/>
      <c r="AM192" s="98"/>
      <c r="AN192" s="98"/>
      <c r="AO192" s="98"/>
      <c r="AP192" s="98"/>
      <c r="AQ192" s="98"/>
      <c r="AR192" s="98"/>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c r="BQ192" s="98"/>
      <c r="BR192" s="98"/>
      <c r="BS192" s="98"/>
      <c r="BT192" s="98"/>
      <c r="BU192" s="98"/>
      <c r="BV192" s="98"/>
      <c r="BW192" s="98"/>
      <c r="BX192" s="98"/>
      <c r="BY192" s="98"/>
      <c r="BZ192" s="98"/>
      <c r="CA192" s="98"/>
      <c r="CB192" s="98"/>
      <c r="CC192" s="98"/>
      <c r="CD192" s="98"/>
      <c r="CE192" s="98"/>
      <c r="CF192" s="98"/>
      <c r="CG192" s="98"/>
      <c r="CH192" s="98"/>
      <c r="CI192" s="98"/>
      <c r="CJ192" s="98"/>
      <c r="CK192" s="98"/>
      <c r="CL192" s="98"/>
      <c r="CM192" s="98"/>
      <c r="CN192" s="98"/>
      <c r="CO192" s="98"/>
      <c r="CP192" s="98"/>
      <c r="CQ192" s="98"/>
      <c r="CR192" s="98"/>
      <c r="CS192" s="98"/>
      <c r="CT192" s="98"/>
      <c r="CU192" s="98"/>
      <c r="CV192" s="98"/>
      <c r="CW192" s="98"/>
      <c r="CX192" s="98"/>
      <c r="CY192" s="98"/>
      <c r="CZ192" s="98"/>
      <c r="DA192" s="98"/>
      <c r="DB192" s="98"/>
      <c r="DC192" s="98"/>
      <c r="DD192" s="98"/>
      <c r="DE192" s="98"/>
      <c r="DF192" s="98"/>
      <c r="DG192" s="98"/>
      <c r="DH192" s="98"/>
      <c r="DI192" s="98"/>
      <c r="DJ192" s="98"/>
      <c r="DK192" s="98"/>
      <c r="DL192" s="98"/>
      <c r="DM192" s="98"/>
      <c r="DN192" s="98"/>
      <c r="DO192" s="98"/>
      <c r="DP192" s="98"/>
      <c r="DQ192" s="98"/>
      <c r="DR192" s="98"/>
      <c r="DS192" s="98"/>
      <c r="DT192" s="98"/>
      <c r="DU192" s="98"/>
      <c r="DV192" s="98"/>
      <c r="DW192" s="98"/>
      <c r="DX192" s="98"/>
      <c r="DY192" s="98"/>
      <c r="DZ192" s="98"/>
      <c r="EA192" s="98"/>
      <c r="EB192" s="98"/>
      <c r="EC192" s="98"/>
      <c r="ED192" s="98"/>
      <c r="EE192" s="98"/>
      <c r="EF192" s="98"/>
      <c r="EG192" s="98"/>
      <c r="EH192" s="98"/>
      <c r="EI192" s="98"/>
      <c r="EJ192" s="98"/>
      <c r="EK192" s="98"/>
      <c r="EL192" s="98"/>
      <c r="EM192" s="98"/>
      <c r="EN192" s="98"/>
      <c r="EO192" s="98"/>
      <c r="EP192" s="98"/>
      <c r="EQ192" s="98"/>
      <c r="ER192" s="98"/>
      <c r="ES192" s="98"/>
      <c r="ET192" s="98"/>
      <c r="EU192" s="98"/>
      <c r="EV192" s="98"/>
      <c r="EW192" s="98"/>
      <c r="EX192" s="98"/>
      <c r="EY192" s="98"/>
      <c r="EZ192" s="98"/>
      <c r="FA192" s="98"/>
      <c r="FB192" s="98"/>
      <c r="FC192" s="98"/>
      <c r="FD192" s="98"/>
      <c r="FE192" s="98"/>
      <c r="FF192" s="98"/>
      <c r="FG192" s="98"/>
      <c r="FH192" s="98"/>
      <c r="FI192" s="98"/>
      <c r="FJ192" s="98"/>
      <c r="FK192" s="98"/>
      <c r="FL192" s="98"/>
      <c r="FM192" s="98"/>
      <c r="FN192" s="98"/>
      <c r="FO192" s="98"/>
      <c r="FP192" s="98"/>
      <c r="FQ192" s="98"/>
      <c r="FR192" s="98"/>
      <c r="FS192" s="98"/>
      <c r="FT192" s="98"/>
      <c r="FU192" s="98"/>
      <c r="FV192" s="98"/>
      <c r="FW192" s="98"/>
      <c r="FX192" s="98"/>
      <c r="FY192" s="98"/>
      <c r="FZ192" s="98"/>
      <c r="GA192" s="98"/>
      <c r="GB192" s="98"/>
      <c r="GC192" s="98"/>
      <c r="GD192" s="98"/>
      <c r="GE192" s="98"/>
      <c r="GF192" s="98"/>
      <c r="GG192" s="98"/>
      <c r="GH192" s="98"/>
      <c r="GI192" s="98"/>
      <c r="GJ192" s="98"/>
      <c r="GK192" s="98"/>
      <c r="GL192" s="98"/>
      <c r="GM192" s="98"/>
      <c r="GN192" s="98"/>
      <c r="GO192" s="98"/>
      <c r="GP192" s="98"/>
      <c r="GQ192" s="98"/>
      <c r="GR192" s="98"/>
      <c r="GS192" s="98"/>
      <c r="GT192" s="98"/>
      <c r="GU192" s="98"/>
      <c r="GV192" s="98"/>
      <c r="GW192" s="98"/>
      <c r="GX192" s="98"/>
      <c r="GY192" s="98"/>
      <c r="GZ192" s="98"/>
      <c r="HA192" s="98"/>
      <c r="HB192" s="98"/>
      <c r="HC192" s="98"/>
      <c r="HD192" s="98"/>
      <c r="HE192" s="98"/>
      <c r="HF192" s="98"/>
      <c r="HG192" s="98"/>
      <c r="HH192" s="98"/>
      <c r="HI192" s="98"/>
      <c r="HJ192" s="98"/>
      <c r="HK192" s="98"/>
      <c r="HL192" s="98"/>
      <c r="HM192" s="98"/>
      <c r="HN192" s="98"/>
      <c r="HO192" s="98"/>
      <c r="HP192" s="98"/>
      <c r="HQ192" s="98"/>
      <c r="HR192" s="98"/>
      <c r="HS192" s="98"/>
      <c r="HT192" s="98"/>
      <c r="HU192" s="98"/>
      <c r="HV192" s="98"/>
      <c r="HW192" s="98"/>
      <c r="HX192" s="98"/>
      <c r="HY192" s="98"/>
      <c r="HZ192" s="98"/>
      <c r="IA192" s="98"/>
      <c r="IB192" s="98"/>
      <c r="IC192" s="98"/>
      <c r="ID192" s="98"/>
      <c r="IE192" s="98"/>
      <c r="IF192" s="98"/>
      <c r="IG192" s="98"/>
      <c r="IH192" s="98"/>
      <c r="II192" s="98"/>
      <c r="IJ192" s="98"/>
      <c r="IK192" s="98"/>
      <c r="IL192" s="98"/>
      <c r="IM192" s="98"/>
      <c r="IN192" s="98"/>
      <c r="IO192" s="98"/>
      <c r="IP192" s="98"/>
      <c r="IQ192" s="98"/>
      <c r="IR192" s="98"/>
      <c r="IS192" s="98"/>
      <c r="IT192" s="98"/>
      <c r="IU192" s="98"/>
      <c r="IV192" s="98"/>
      <c r="IW192" s="98"/>
      <c r="IX192" s="98"/>
      <c r="IY192" s="98"/>
      <c r="IZ192" s="98"/>
      <c r="JA192" s="98"/>
      <c r="JB192" s="98"/>
      <c r="JC192" s="98"/>
      <c r="JD192" s="98"/>
      <c r="JE192" s="98"/>
      <c r="JF192" s="98"/>
      <c r="JG192" s="98"/>
      <c r="JH192" s="98"/>
    </row>
    <row r="193" spans="11:268" s="88" customFormat="1" ht="14.4" hidden="1" x14ac:dyDescent="0.3">
      <c r="K193" s="90"/>
      <c r="L193" s="89"/>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c r="AJ193" s="98"/>
      <c r="AK193" s="98"/>
      <c r="AL193" s="98"/>
      <c r="AM193" s="98"/>
      <c r="AN193" s="98"/>
      <c r="AO193" s="98"/>
      <c r="AP193" s="98"/>
      <c r="AQ193" s="98"/>
      <c r="AR193" s="98"/>
      <c r="AS193" s="98"/>
      <c r="AT193" s="98"/>
      <c r="AU193" s="98"/>
      <c r="AV193" s="98"/>
      <c r="AW193" s="98"/>
      <c r="AX193" s="98"/>
      <c r="AY193" s="98"/>
      <c r="AZ193" s="98"/>
      <c r="BA193" s="98"/>
      <c r="BB193" s="98"/>
      <c r="BC193" s="98"/>
      <c r="BD193" s="98"/>
      <c r="BE193" s="98"/>
      <c r="BF193" s="98"/>
      <c r="BG193" s="98"/>
      <c r="BH193" s="98"/>
      <c r="BI193" s="98"/>
      <c r="BJ193" s="98"/>
      <c r="BK193" s="98"/>
      <c r="BL193" s="98"/>
      <c r="BM193" s="98"/>
      <c r="BN193" s="98"/>
      <c r="BO193" s="98"/>
      <c r="BP193" s="98"/>
      <c r="BQ193" s="98"/>
      <c r="BR193" s="98"/>
      <c r="BS193" s="98"/>
      <c r="BT193" s="98"/>
      <c r="BU193" s="98"/>
      <c r="BV193" s="98"/>
      <c r="BW193" s="98"/>
      <c r="BX193" s="98"/>
      <c r="BY193" s="98"/>
      <c r="BZ193" s="98"/>
      <c r="CA193" s="98"/>
      <c r="CB193" s="98"/>
      <c r="CC193" s="98"/>
      <c r="CD193" s="98"/>
      <c r="CE193" s="98"/>
      <c r="CF193" s="98"/>
      <c r="CG193" s="98"/>
      <c r="CH193" s="98"/>
      <c r="CI193" s="98"/>
      <c r="CJ193" s="98"/>
      <c r="CK193" s="98"/>
      <c r="CL193" s="98"/>
      <c r="CM193" s="98"/>
      <c r="CN193" s="98"/>
      <c r="CO193" s="98"/>
      <c r="CP193" s="98"/>
      <c r="CQ193" s="98"/>
      <c r="CR193" s="98"/>
      <c r="CS193" s="98"/>
      <c r="CT193" s="98"/>
      <c r="CU193" s="98"/>
      <c r="CV193" s="98"/>
      <c r="CW193" s="98"/>
      <c r="CX193" s="98"/>
      <c r="CY193" s="98"/>
      <c r="CZ193" s="98"/>
      <c r="DA193" s="98"/>
      <c r="DB193" s="98"/>
      <c r="DC193" s="98"/>
      <c r="DD193" s="98"/>
      <c r="DE193" s="98"/>
      <c r="DF193" s="98"/>
      <c r="DG193" s="98"/>
      <c r="DH193" s="98"/>
      <c r="DI193" s="98"/>
      <c r="DJ193" s="98"/>
      <c r="DK193" s="98"/>
      <c r="DL193" s="98"/>
      <c r="DM193" s="98"/>
      <c r="DN193" s="98"/>
      <c r="DO193" s="98"/>
      <c r="DP193" s="98"/>
      <c r="DQ193" s="98"/>
      <c r="DR193" s="98"/>
      <c r="DS193" s="98"/>
      <c r="DT193" s="98"/>
      <c r="DU193" s="98"/>
      <c r="DV193" s="98"/>
      <c r="DW193" s="98"/>
      <c r="DX193" s="98"/>
      <c r="DY193" s="98"/>
      <c r="DZ193" s="98"/>
      <c r="EA193" s="98"/>
      <c r="EB193" s="98"/>
      <c r="EC193" s="98"/>
      <c r="ED193" s="98"/>
      <c r="EE193" s="98"/>
      <c r="EF193" s="98"/>
      <c r="EG193" s="98"/>
      <c r="EH193" s="98"/>
      <c r="EI193" s="98"/>
      <c r="EJ193" s="98"/>
      <c r="EK193" s="98"/>
      <c r="EL193" s="98"/>
      <c r="EM193" s="98"/>
      <c r="EN193" s="98"/>
      <c r="EO193" s="98"/>
      <c r="EP193" s="98"/>
      <c r="EQ193" s="98"/>
      <c r="ER193" s="98"/>
      <c r="ES193" s="98"/>
      <c r="ET193" s="98"/>
      <c r="EU193" s="98"/>
      <c r="EV193" s="98"/>
      <c r="EW193" s="98"/>
      <c r="EX193" s="98"/>
      <c r="EY193" s="98"/>
      <c r="EZ193" s="98"/>
      <c r="FA193" s="98"/>
      <c r="FB193" s="98"/>
      <c r="FC193" s="98"/>
      <c r="FD193" s="98"/>
      <c r="FE193" s="98"/>
      <c r="FF193" s="98"/>
      <c r="FG193" s="98"/>
      <c r="FH193" s="98"/>
      <c r="FI193" s="98"/>
      <c r="FJ193" s="98"/>
      <c r="FK193" s="98"/>
      <c r="FL193" s="98"/>
      <c r="FM193" s="98"/>
      <c r="FN193" s="98"/>
      <c r="FO193" s="98"/>
      <c r="FP193" s="98"/>
      <c r="FQ193" s="98"/>
      <c r="FR193" s="98"/>
      <c r="FS193" s="98"/>
      <c r="FT193" s="98"/>
      <c r="FU193" s="98"/>
      <c r="FV193" s="98"/>
      <c r="FW193" s="98"/>
      <c r="FX193" s="98"/>
      <c r="FY193" s="98"/>
      <c r="FZ193" s="98"/>
      <c r="GA193" s="98"/>
      <c r="GB193" s="98"/>
      <c r="GC193" s="98"/>
      <c r="GD193" s="98"/>
      <c r="GE193" s="98"/>
      <c r="GF193" s="98"/>
      <c r="GG193" s="98"/>
      <c r="GH193" s="98"/>
      <c r="GI193" s="98"/>
      <c r="GJ193" s="98"/>
      <c r="GK193" s="98"/>
      <c r="GL193" s="98"/>
      <c r="GM193" s="98"/>
      <c r="GN193" s="98"/>
      <c r="GO193" s="98"/>
      <c r="GP193" s="98"/>
      <c r="GQ193" s="98"/>
      <c r="GR193" s="98"/>
      <c r="GS193" s="98"/>
      <c r="GT193" s="98"/>
      <c r="GU193" s="98"/>
      <c r="GV193" s="98"/>
      <c r="GW193" s="98"/>
      <c r="GX193" s="98"/>
      <c r="GY193" s="98"/>
      <c r="GZ193" s="98"/>
      <c r="HA193" s="98"/>
      <c r="HB193" s="98"/>
      <c r="HC193" s="98"/>
      <c r="HD193" s="98"/>
      <c r="HE193" s="98"/>
      <c r="HF193" s="98"/>
      <c r="HG193" s="98"/>
      <c r="HH193" s="98"/>
      <c r="HI193" s="98"/>
      <c r="HJ193" s="98"/>
      <c r="HK193" s="98"/>
      <c r="HL193" s="98"/>
      <c r="HM193" s="98"/>
      <c r="HN193" s="98"/>
      <c r="HO193" s="98"/>
      <c r="HP193" s="98"/>
      <c r="HQ193" s="98"/>
      <c r="HR193" s="98"/>
      <c r="HS193" s="98"/>
      <c r="HT193" s="98"/>
      <c r="HU193" s="98"/>
      <c r="HV193" s="98"/>
      <c r="HW193" s="98"/>
      <c r="HX193" s="98"/>
      <c r="HY193" s="98"/>
      <c r="HZ193" s="98"/>
      <c r="IA193" s="98"/>
      <c r="IB193" s="98"/>
      <c r="IC193" s="98"/>
      <c r="ID193" s="98"/>
      <c r="IE193" s="98"/>
      <c r="IF193" s="98"/>
      <c r="IG193" s="98"/>
      <c r="IH193" s="98"/>
      <c r="II193" s="98"/>
      <c r="IJ193" s="98"/>
      <c r="IK193" s="98"/>
      <c r="IL193" s="98"/>
      <c r="IM193" s="98"/>
      <c r="IN193" s="98"/>
      <c r="IO193" s="98"/>
      <c r="IP193" s="98"/>
      <c r="IQ193" s="98"/>
      <c r="IR193" s="98"/>
      <c r="IS193" s="98"/>
      <c r="IT193" s="98"/>
      <c r="IU193" s="98"/>
      <c r="IV193" s="98"/>
      <c r="IW193" s="98"/>
      <c r="IX193" s="98"/>
      <c r="IY193" s="98"/>
      <c r="IZ193" s="98"/>
      <c r="JA193" s="98"/>
      <c r="JB193" s="98"/>
      <c r="JC193" s="98"/>
      <c r="JD193" s="98"/>
      <c r="JE193" s="98"/>
      <c r="JF193" s="98"/>
      <c r="JG193" s="98"/>
      <c r="JH193" s="98"/>
    </row>
    <row r="194" spans="11:268" s="88" customFormat="1" ht="14.4" hidden="1" x14ac:dyDescent="0.3">
      <c r="K194" s="90"/>
      <c r="L194" s="89"/>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c r="AJ194" s="98"/>
      <c r="AK194" s="98"/>
      <c r="AL194" s="98"/>
      <c r="AM194" s="98"/>
      <c r="AN194" s="98"/>
      <c r="AO194" s="98"/>
      <c r="AP194" s="98"/>
      <c r="AQ194" s="98"/>
      <c r="AR194" s="98"/>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c r="BO194" s="98"/>
      <c r="BP194" s="98"/>
      <c r="BQ194" s="98"/>
      <c r="BR194" s="98"/>
      <c r="BS194" s="98"/>
      <c r="BT194" s="98"/>
      <c r="BU194" s="98"/>
      <c r="BV194" s="98"/>
      <c r="BW194" s="98"/>
      <c r="BX194" s="98"/>
      <c r="BY194" s="98"/>
      <c r="BZ194" s="98"/>
      <c r="CA194" s="98"/>
      <c r="CB194" s="98"/>
      <c r="CC194" s="98"/>
      <c r="CD194" s="98"/>
      <c r="CE194" s="98"/>
      <c r="CF194" s="98"/>
      <c r="CG194" s="98"/>
      <c r="CH194" s="98"/>
      <c r="CI194" s="98"/>
      <c r="CJ194" s="98"/>
      <c r="CK194" s="98"/>
      <c r="CL194" s="98"/>
      <c r="CM194" s="98"/>
      <c r="CN194" s="98"/>
      <c r="CO194" s="98"/>
      <c r="CP194" s="98"/>
      <c r="CQ194" s="98"/>
      <c r="CR194" s="98"/>
      <c r="CS194" s="98"/>
      <c r="CT194" s="98"/>
      <c r="CU194" s="98"/>
      <c r="CV194" s="98"/>
      <c r="CW194" s="98"/>
      <c r="CX194" s="98"/>
      <c r="CY194" s="98"/>
      <c r="CZ194" s="98"/>
      <c r="DA194" s="98"/>
      <c r="DB194" s="98"/>
      <c r="DC194" s="98"/>
      <c r="DD194" s="98"/>
      <c r="DE194" s="98"/>
      <c r="DF194" s="98"/>
      <c r="DG194" s="98"/>
      <c r="DH194" s="98"/>
      <c r="DI194" s="98"/>
      <c r="DJ194" s="98"/>
      <c r="DK194" s="98"/>
      <c r="DL194" s="98"/>
      <c r="DM194" s="98"/>
      <c r="DN194" s="98"/>
      <c r="DO194" s="98"/>
      <c r="DP194" s="98"/>
      <c r="DQ194" s="98"/>
      <c r="DR194" s="98"/>
      <c r="DS194" s="98"/>
      <c r="DT194" s="98"/>
      <c r="DU194" s="98"/>
      <c r="DV194" s="98"/>
      <c r="DW194" s="98"/>
      <c r="DX194" s="98"/>
      <c r="DY194" s="98"/>
      <c r="DZ194" s="98"/>
      <c r="EA194" s="98"/>
      <c r="EB194" s="98"/>
      <c r="EC194" s="98"/>
      <c r="ED194" s="98"/>
      <c r="EE194" s="98"/>
      <c r="EF194" s="98"/>
      <c r="EG194" s="98"/>
      <c r="EH194" s="98"/>
      <c r="EI194" s="98"/>
      <c r="EJ194" s="98"/>
      <c r="EK194" s="98"/>
      <c r="EL194" s="98"/>
      <c r="EM194" s="98"/>
      <c r="EN194" s="98"/>
      <c r="EO194" s="98"/>
      <c r="EP194" s="98"/>
      <c r="EQ194" s="98"/>
      <c r="ER194" s="98"/>
      <c r="ES194" s="98"/>
      <c r="ET194" s="98"/>
      <c r="EU194" s="98"/>
      <c r="EV194" s="98"/>
      <c r="EW194" s="98"/>
      <c r="EX194" s="98"/>
      <c r="EY194" s="98"/>
      <c r="EZ194" s="98"/>
      <c r="FA194" s="98"/>
      <c r="FB194" s="98"/>
      <c r="FC194" s="98"/>
      <c r="FD194" s="98"/>
      <c r="FE194" s="98"/>
      <c r="FF194" s="98"/>
      <c r="FG194" s="98"/>
      <c r="FH194" s="98"/>
      <c r="FI194" s="98"/>
      <c r="FJ194" s="98"/>
      <c r="FK194" s="98"/>
      <c r="FL194" s="98"/>
      <c r="FM194" s="98"/>
      <c r="FN194" s="98"/>
      <c r="FO194" s="98"/>
      <c r="FP194" s="98"/>
      <c r="FQ194" s="98"/>
      <c r="FR194" s="98"/>
      <c r="FS194" s="98"/>
      <c r="FT194" s="98"/>
      <c r="FU194" s="98"/>
      <c r="FV194" s="98"/>
      <c r="FW194" s="98"/>
      <c r="FX194" s="98"/>
      <c r="FY194" s="98"/>
      <c r="FZ194" s="98"/>
      <c r="GA194" s="98"/>
      <c r="GB194" s="98"/>
      <c r="GC194" s="98"/>
      <c r="GD194" s="98"/>
      <c r="GE194" s="98"/>
      <c r="GF194" s="98"/>
      <c r="GG194" s="98"/>
      <c r="GH194" s="98"/>
      <c r="GI194" s="98"/>
      <c r="GJ194" s="98"/>
      <c r="GK194" s="98"/>
      <c r="GL194" s="98"/>
      <c r="GM194" s="98"/>
      <c r="GN194" s="98"/>
      <c r="GO194" s="98"/>
      <c r="GP194" s="98"/>
      <c r="GQ194" s="98"/>
      <c r="GR194" s="98"/>
      <c r="GS194" s="98"/>
      <c r="GT194" s="98"/>
      <c r="GU194" s="98"/>
      <c r="GV194" s="98"/>
      <c r="GW194" s="98"/>
      <c r="GX194" s="98"/>
      <c r="GY194" s="98"/>
      <c r="GZ194" s="98"/>
      <c r="HA194" s="98"/>
      <c r="HB194" s="98"/>
      <c r="HC194" s="98"/>
      <c r="HD194" s="98"/>
      <c r="HE194" s="98"/>
      <c r="HF194" s="98"/>
      <c r="HG194" s="98"/>
      <c r="HH194" s="98"/>
      <c r="HI194" s="98"/>
      <c r="HJ194" s="98"/>
      <c r="HK194" s="98"/>
      <c r="HL194" s="98"/>
      <c r="HM194" s="98"/>
      <c r="HN194" s="98"/>
      <c r="HO194" s="98"/>
      <c r="HP194" s="98"/>
      <c r="HQ194" s="98"/>
      <c r="HR194" s="98"/>
      <c r="HS194" s="98"/>
      <c r="HT194" s="98"/>
      <c r="HU194" s="98"/>
      <c r="HV194" s="98"/>
      <c r="HW194" s="98"/>
      <c r="HX194" s="98"/>
      <c r="HY194" s="98"/>
      <c r="HZ194" s="98"/>
      <c r="IA194" s="98"/>
      <c r="IB194" s="98"/>
      <c r="IC194" s="98"/>
      <c r="ID194" s="98"/>
      <c r="IE194" s="98"/>
      <c r="IF194" s="98"/>
      <c r="IG194" s="98"/>
      <c r="IH194" s="98"/>
      <c r="II194" s="98"/>
      <c r="IJ194" s="98"/>
      <c r="IK194" s="98"/>
      <c r="IL194" s="98"/>
      <c r="IM194" s="98"/>
      <c r="IN194" s="98"/>
      <c r="IO194" s="98"/>
      <c r="IP194" s="98"/>
      <c r="IQ194" s="98"/>
      <c r="IR194" s="98"/>
      <c r="IS194" s="98"/>
      <c r="IT194" s="98"/>
      <c r="IU194" s="98"/>
      <c r="IV194" s="98"/>
      <c r="IW194" s="98"/>
      <c r="IX194" s="98"/>
      <c r="IY194" s="98"/>
      <c r="IZ194" s="98"/>
      <c r="JA194" s="98"/>
      <c r="JB194" s="98"/>
      <c r="JC194" s="98"/>
      <c r="JD194" s="98"/>
      <c r="JE194" s="98"/>
      <c r="JF194" s="98"/>
      <c r="JG194" s="98"/>
      <c r="JH194" s="98"/>
    </row>
    <row r="195" spans="11:268" s="88" customFormat="1" ht="14.4" hidden="1" x14ac:dyDescent="0.3">
      <c r="K195" s="90"/>
      <c r="L195" s="89"/>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c r="AJ195" s="98"/>
      <c r="AK195" s="98"/>
      <c r="AL195" s="98"/>
      <c r="AM195" s="98"/>
      <c r="AN195" s="98"/>
      <c r="AO195" s="98"/>
      <c r="AP195" s="98"/>
      <c r="AQ195" s="98"/>
      <c r="AR195" s="98"/>
      <c r="AS195" s="98"/>
      <c r="AT195" s="98"/>
      <c r="AU195" s="98"/>
      <c r="AV195" s="98"/>
      <c r="AW195" s="98"/>
      <c r="AX195" s="98"/>
      <c r="AY195" s="98"/>
      <c r="AZ195" s="98"/>
      <c r="BA195" s="98"/>
      <c r="BB195" s="98"/>
      <c r="BC195" s="98"/>
      <c r="BD195" s="98"/>
      <c r="BE195" s="98"/>
      <c r="BF195" s="98"/>
      <c r="BG195" s="98"/>
      <c r="BH195" s="98"/>
      <c r="BI195" s="98"/>
      <c r="BJ195" s="98"/>
      <c r="BK195" s="98"/>
      <c r="BL195" s="98"/>
      <c r="BM195" s="98"/>
      <c r="BN195" s="98"/>
      <c r="BO195" s="98"/>
      <c r="BP195" s="98"/>
      <c r="BQ195" s="98"/>
      <c r="BR195" s="98"/>
      <c r="BS195" s="98"/>
      <c r="BT195" s="98"/>
      <c r="BU195" s="98"/>
      <c r="BV195" s="98"/>
      <c r="BW195" s="98"/>
      <c r="BX195" s="98"/>
      <c r="BY195" s="98"/>
      <c r="BZ195" s="98"/>
      <c r="CA195" s="98"/>
      <c r="CB195" s="98"/>
      <c r="CC195" s="98"/>
      <c r="CD195" s="98"/>
      <c r="CE195" s="98"/>
      <c r="CF195" s="98"/>
      <c r="CG195" s="98"/>
      <c r="CH195" s="98"/>
      <c r="CI195" s="98"/>
      <c r="CJ195" s="98"/>
      <c r="CK195" s="98"/>
      <c r="CL195" s="98"/>
      <c r="CM195" s="98"/>
      <c r="CN195" s="98"/>
      <c r="CO195" s="98"/>
      <c r="CP195" s="98"/>
      <c r="CQ195" s="98"/>
      <c r="CR195" s="98"/>
      <c r="CS195" s="98"/>
      <c r="CT195" s="98"/>
      <c r="CU195" s="98"/>
      <c r="CV195" s="98"/>
      <c r="CW195" s="98"/>
      <c r="CX195" s="98"/>
      <c r="CY195" s="98"/>
      <c r="CZ195" s="98"/>
      <c r="DA195" s="98"/>
      <c r="DB195" s="98"/>
      <c r="DC195" s="98"/>
      <c r="DD195" s="98"/>
      <c r="DE195" s="98"/>
      <c r="DF195" s="98"/>
      <c r="DG195" s="98"/>
      <c r="DH195" s="98"/>
      <c r="DI195" s="98"/>
      <c r="DJ195" s="98"/>
      <c r="DK195" s="98"/>
      <c r="DL195" s="98"/>
      <c r="DM195" s="98"/>
      <c r="DN195" s="98"/>
      <c r="DO195" s="98"/>
      <c r="DP195" s="98"/>
      <c r="DQ195" s="98"/>
      <c r="DR195" s="98"/>
      <c r="DS195" s="98"/>
      <c r="DT195" s="98"/>
      <c r="DU195" s="98"/>
      <c r="DV195" s="98"/>
      <c r="DW195" s="98"/>
      <c r="DX195" s="98"/>
      <c r="DY195" s="98"/>
      <c r="DZ195" s="98"/>
      <c r="EA195" s="98"/>
      <c r="EB195" s="98"/>
      <c r="EC195" s="98"/>
      <c r="ED195" s="98"/>
      <c r="EE195" s="98"/>
      <c r="EF195" s="98"/>
      <c r="EG195" s="98"/>
      <c r="EH195" s="98"/>
      <c r="EI195" s="98"/>
      <c r="EJ195" s="98"/>
      <c r="EK195" s="98"/>
      <c r="EL195" s="98"/>
      <c r="EM195" s="98"/>
      <c r="EN195" s="98"/>
      <c r="EO195" s="98"/>
      <c r="EP195" s="98"/>
      <c r="EQ195" s="98"/>
      <c r="ER195" s="98"/>
      <c r="ES195" s="98"/>
      <c r="ET195" s="98"/>
      <c r="EU195" s="98"/>
      <c r="EV195" s="98"/>
      <c r="EW195" s="98"/>
      <c r="EX195" s="98"/>
      <c r="EY195" s="98"/>
      <c r="EZ195" s="98"/>
      <c r="FA195" s="98"/>
      <c r="FB195" s="98"/>
      <c r="FC195" s="98"/>
      <c r="FD195" s="98"/>
      <c r="FE195" s="98"/>
      <c r="FF195" s="98"/>
      <c r="FG195" s="98"/>
      <c r="FH195" s="98"/>
      <c r="FI195" s="98"/>
      <c r="FJ195" s="98"/>
      <c r="FK195" s="98"/>
      <c r="FL195" s="98"/>
      <c r="FM195" s="98"/>
      <c r="FN195" s="98"/>
      <c r="FO195" s="98"/>
      <c r="FP195" s="98"/>
      <c r="FQ195" s="98"/>
      <c r="FR195" s="98"/>
      <c r="FS195" s="98"/>
      <c r="FT195" s="98"/>
      <c r="FU195" s="98"/>
      <c r="FV195" s="98"/>
      <c r="FW195" s="98"/>
      <c r="FX195" s="98"/>
      <c r="FY195" s="98"/>
      <c r="FZ195" s="98"/>
      <c r="GA195" s="98"/>
      <c r="GB195" s="98"/>
      <c r="GC195" s="98"/>
      <c r="GD195" s="98"/>
      <c r="GE195" s="98"/>
      <c r="GF195" s="98"/>
      <c r="GG195" s="98"/>
      <c r="GH195" s="98"/>
      <c r="GI195" s="98"/>
      <c r="GJ195" s="98"/>
      <c r="GK195" s="98"/>
      <c r="GL195" s="98"/>
      <c r="GM195" s="98"/>
      <c r="GN195" s="98"/>
      <c r="GO195" s="98"/>
      <c r="GP195" s="98"/>
      <c r="GQ195" s="98"/>
      <c r="GR195" s="98"/>
      <c r="GS195" s="98"/>
      <c r="GT195" s="98"/>
      <c r="GU195" s="98"/>
      <c r="GV195" s="98"/>
      <c r="GW195" s="98"/>
      <c r="GX195" s="98"/>
      <c r="GY195" s="98"/>
      <c r="GZ195" s="98"/>
      <c r="HA195" s="98"/>
      <c r="HB195" s="98"/>
      <c r="HC195" s="98"/>
      <c r="HD195" s="98"/>
      <c r="HE195" s="98"/>
      <c r="HF195" s="98"/>
      <c r="HG195" s="98"/>
      <c r="HH195" s="98"/>
      <c r="HI195" s="98"/>
      <c r="HJ195" s="98"/>
      <c r="HK195" s="98"/>
      <c r="HL195" s="98"/>
      <c r="HM195" s="98"/>
      <c r="HN195" s="98"/>
      <c r="HO195" s="98"/>
      <c r="HP195" s="98"/>
      <c r="HQ195" s="98"/>
      <c r="HR195" s="98"/>
      <c r="HS195" s="98"/>
      <c r="HT195" s="98"/>
      <c r="HU195" s="98"/>
      <c r="HV195" s="98"/>
      <c r="HW195" s="98"/>
      <c r="HX195" s="98"/>
      <c r="HY195" s="98"/>
      <c r="HZ195" s="98"/>
      <c r="IA195" s="98"/>
      <c r="IB195" s="98"/>
      <c r="IC195" s="98"/>
      <c r="ID195" s="98"/>
      <c r="IE195" s="98"/>
      <c r="IF195" s="98"/>
      <c r="IG195" s="98"/>
      <c r="IH195" s="98"/>
      <c r="II195" s="98"/>
      <c r="IJ195" s="98"/>
      <c r="IK195" s="98"/>
      <c r="IL195" s="98"/>
      <c r="IM195" s="98"/>
      <c r="IN195" s="98"/>
      <c r="IO195" s="98"/>
      <c r="IP195" s="98"/>
      <c r="IQ195" s="98"/>
      <c r="IR195" s="98"/>
      <c r="IS195" s="98"/>
      <c r="IT195" s="98"/>
      <c r="IU195" s="98"/>
      <c r="IV195" s="98"/>
      <c r="IW195" s="98"/>
      <c r="IX195" s="98"/>
      <c r="IY195" s="98"/>
      <c r="IZ195" s="98"/>
      <c r="JA195" s="98"/>
      <c r="JB195" s="98"/>
      <c r="JC195" s="98"/>
      <c r="JD195" s="98"/>
      <c r="JE195" s="98"/>
      <c r="JF195" s="98"/>
      <c r="JG195" s="98"/>
      <c r="JH195" s="98"/>
    </row>
    <row r="196" spans="11:268" s="88" customFormat="1" ht="14.4" hidden="1" x14ac:dyDescent="0.3">
      <c r="K196" s="90"/>
      <c r="L196" s="89"/>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c r="AJ196" s="98"/>
      <c r="AK196" s="98"/>
      <c r="AL196" s="98"/>
      <c r="AM196" s="98"/>
      <c r="AN196" s="98"/>
      <c r="AO196" s="98"/>
      <c r="AP196" s="98"/>
      <c r="AQ196" s="98"/>
      <c r="AR196" s="98"/>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c r="BO196" s="98"/>
      <c r="BP196" s="98"/>
      <c r="BQ196" s="98"/>
      <c r="BR196" s="98"/>
      <c r="BS196" s="98"/>
      <c r="BT196" s="98"/>
      <c r="BU196" s="98"/>
      <c r="BV196" s="98"/>
      <c r="BW196" s="98"/>
      <c r="BX196" s="98"/>
      <c r="BY196" s="98"/>
      <c r="BZ196" s="98"/>
      <c r="CA196" s="98"/>
      <c r="CB196" s="98"/>
      <c r="CC196" s="98"/>
      <c r="CD196" s="98"/>
      <c r="CE196" s="98"/>
      <c r="CF196" s="98"/>
      <c r="CG196" s="98"/>
      <c r="CH196" s="98"/>
      <c r="CI196" s="98"/>
      <c r="CJ196" s="98"/>
      <c r="CK196" s="98"/>
      <c r="CL196" s="98"/>
      <c r="CM196" s="98"/>
      <c r="CN196" s="98"/>
      <c r="CO196" s="98"/>
      <c r="CP196" s="98"/>
      <c r="CQ196" s="98"/>
      <c r="CR196" s="98"/>
      <c r="CS196" s="98"/>
      <c r="CT196" s="98"/>
      <c r="CU196" s="98"/>
      <c r="CV196" s="98"/>
      <c r="CW196" s="98"/>
      <c r="CX196" s="98"/>
      <c r="CY196" s="98"/>
      <c r="CZ196" s="98"/>
      <c r="DA196" s="98"/>
      <c r="DB196" s="98"/>
      <c r="DC196" s="98"/>
      <c r="DD196" s="98"/>
      <c r="DE196" s="98"/>
      <c r="DF196" s="98"/>
      <c r="DG196" s="98"/>
      <c r="DH196" s="98"/>
      <c r="DI196" s="98"/>
      <c r="DJ196" s="98"/>
      <c r="DK196" s="98"/>
      <c r="DL196" s="98"/>
      <c r="DM196" s="98"/>
      <c r="DN196" s="98"/>
      <c r="DO196" s="98"/>
      <c r="DP196" s="98"/>
      <c r="DQ196" s="98"/>
      <c r="DR196" s="98"/>
      <c r="DS196" s="98"/>
      <c r="DT196" s="98"/>
      <c r="DU196" s="98"/>
      <c r="DV196" s="98"/>
      <c r="DW196" s="98"/>
      <c r="DX196" s="98"/>
      <c r="DY196" s="98"/>
      <c r="DZ196" s="98"/>
      <c r="EA196" s="98"/>
      <c r="EB196" s="98"/>
      <c r="EC196" s="98"/>
      <c r="ED196" s="98"/>
      <c r="EE196" s="98"/>
      <c r="EF196" s="98"/>
      <c r="EG196" s="98"/>
      <c r="EH196" s="98"/>
      <c r="EI196" s="98"/>
      <c r="EJ196" s="98"/>
      <c r="EK196" s="98"/>
      <c r="EL196" s="98"/>
      <c r="EM196" s="98"/>
      <c r="EN196" s="98"/>
      <c r="EO196" s="98"/>
      <c r="EP196" s="98"/>
      <c r="EQ196" s="98"/>
      <c r="ER196" s="98"/>
      <c r="ES196" s="98"/>
      <c r="ET196" s="98"/>
      <c r="EU196" s="98"/>
      <c r="EV196" s="98"/>
      <c r="EW196" s="98"/>
      <c r="EX196" s="98"/>
      <c r="EY196" s="98"/>
      <c r="EZ196" s="98"/>
      <c r="FA196" s="98"/>
      <c r="FB196" s="98"/>
      <c r="FC196" s="98"/>
      <c r="FD196" s="98"/>
      <c r="FE196" s="98"/>
      <c r="FF196" s="98"/>
      <c r="FG196" s="98"/>
      <c r="FH196" s="98"/>
      <c r="FI196" s="98"/>
      <c r="FJ196" s="98"/>
      <c r="FK196" s="98"/>
      <c r="FL196" s="98"/>
      <c r="FM196" s="98"/>
      <c r="FN196" s="98"/>
      <c r="FO196" s="98"/>
      <c r="FP196" s="98"/>
      <c r="FQ196" s="98"/>
      <c r="FR196" s="98"/>
      <c r="FS196" s="98"/>
      <c r="FT196" s="98"/>
      <c r="FU196" s="98"/>
      <c r="FV196" s="98"/>
      <c r="FW196" s="98"/>
      <c r="FX196" s="98"/>
      <c r="FY196" s="98"/>
      <c r="FZ196" s="98"/>
      <c r="GA196" s="98"/>
      <c r="GB196" s="98"/>
      <c r="GC196" s="98"/>
      <c r="GD196" s="98"/>
      <c r="GE196" s="98"/>
      <c r="GF196" s="98"/>
      <c r="GG196" s="98"/>
      <c r="GH196" s="98"/>
      <c r="GI196" s="98"/>
      <c r="GJ196" s="98"/>
      <c r="GK196" s="98"/>
      <c r="GL196" s="98"/>
      <c r="GM196" s="98"/>
      <c r="GN196" s="98"/>
      <c r="GO196" s="98"/>
      <c r="GP196" s="98"/>
      <c r="GQ196" s="98"/>
      <c r="GR196" s="98"/>
      <c r="GS196" s="98"/>
      <c r="GT196" s="98"/>
      <c r="GU196" s="98"/>
      <c r="GV196" s="98"/>
      <c r="GW196" s="98"/>
      <c r="GX196" s="98"/>
      <c r="GY196" s="98"/>
      <c r="GZ196" s="98"/>
      <c r="HA196" s="98"/>
      <c r="HB196" s="98"/>
      <c r="HC196" s="98"/>
      <c r="HD196" s="98"/>
      <c r="HE196" s="98"/>
      <c r="HF196" s="98"/>
      <c r="HG196" s="98"/>
      <c r="HH196" s="98"/>
      <c r="HI196" s="98"/>
      <c r="HJ196" s="98"/>
      <c r="HK196" s="98"/>
      <c r="HL196" s="98"/>
      <c r="HM196" s="98"/>
      <c r="HN196" s="98"/>
      <c r="HO196" s="98"/>
      <c r="HP196" s="98"/>
      <c r="HQ196" s="98"/>
      <c r="HR196" s="98"/>
      <c r="HS196" s="98"/>
      <c r="HT196" s="98"/>
      <c r="HU196" s="98"/>
      <c r="HV196" s="98"/>
      <c r="HW196" s="98"/>
      <c r="HX196" s="98"/>
      <c r="HY196" s="98"/>
      <c r="HZ196" s="98"/>
      <c r="IA196" s="98"/>
      <c r="IB196" s="98"/>
      <c r="IC196" s="98"/>
      <c r="ID196" s="98"/>
      <c r="IE196" s="98"/>
      <c r="IF196" s="98"/>
      <c r="IG196" s="98"/>
      <c r="IH196" s="98"/>
      <c r="II196" s="98"/>
      <c r="IJ196" s="98"/>
      <c r="IK196" s="98"/>
      <c r="IL196" s="98"/>
      <c r="IM196" s="98"/>
      <c r="IN196" s="98"/>
      <c r="IO196" s="98"/>
      <c r="IP196" s="98"/>
      <c r="IQ196" s="98"/>
      <c r="IR196" s="98"/>
      <c r="IS196" s="98"/>
      <c r="IT196" s="98"/>
      <c r="IU196" s="98"/>
      <c r="IV196" s="98"/>
      <c r="IW196" s="98"/>
      <c r="IX196" s="98"/>
      <c r="IY196" s="98"/>
      <c r="IZ196" s="98"/>
      <c r="JA196" s="98"/>
      <c r="JB196" s="98"/>
      <c r="JC196" s="98"/>
      <c r="JD196" s="98"/>
      <c r="JE196" s="98"/>
      <c r="JF196" s="98"/>
      <c r="JG196" s="98"/>
      <c r="JH196" s="98"/>
    </row>
    <row r="197" spans="11:268" s="88" customFormat="1" ht="14.4" hidden="1" x14ac:dyDescent="0.3">
      <c r="K197" s="90"/>
      <c r="L197" s="89"/>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c r="AJ197" s="98"/>
      <c r="AK197" s="98"/>
      <c r="AL197" s="98"/>
      <c r="AM197" s="98"/>
      <c r="AN197" s="98"/>
      <c r="AO197" s="98"/>
      <c r="AP197" s="98"/>
      <c r="AQ197" s="98"/>
      <c r="AR197" s="98"/>
      <c r="AS197" s="98"/>
      <c r="AT197" s="98"/>
      <c r="AU197" s="98"/>
      <c r="AV197" s="98"/>
      <c r="AW197" s="98"/>
      <c r="AX197" s="98"/>
      <c r="AY197" s="98"/>
      <c r="AZ197" s="98"/>
      <c r="BA197" s="98"/>
      <c r="BB197" s="98"/>
      <c r="BC197" s="98"/>
      <c r="BD197" s="98"/>
      <c r="BE197" s="98"/>
      <c r="BF197" s="98"/>
      <c r="BG197" s="98"/>
      <c r="BH197" s="98"/>
      <c r="BI197" s="98"/>
      <c r="BJ197" s="98"/>
      <c r="BK197" s="98"/>
      <c r="BL197" s="98"/>
      <c r="BM197" s="98"/>
      <c r="BN197" s="98"/>
      <c r="BO197" s="98"/>
      <c r="BP197" s="98"/>
      <c r="BQ197" s="98"/>
      <c r="BR197" s="98"/>
      <c r="BS197" s="98"/>
      <c r="BT197" s="98"/>
      <c r="BU197" s="98"/>
      <c r="BV197" s="98"/>
      <c r="BW197" s="98"/>
      <c r="BX197" s="98"/>
      <c r="BY197" s="98"/>
      <c r="BZ197" s="98"/>
      <c r="CA197" s="98"/>
      <c r="CB197" s="98"/>
      <c r="CC197" s="98"/>
      <c r="CD197" s="98"/>
      <c r="CE197" s="98"/>
      <c r="CF197" s="98"/>
      <c r="CG197" s="98"/>
      <c r="CH197" s="98"/>
      <c r="CI197" s="98"/>
      <c r="CJ197" s="98"/>
      <c r="CK197" s="98"/>
      <c r="CL197" s="98"/>
      <c r="CM197" s="98"/>
      <c r="CN197" s="98"/>
      <c r="CO197" s="98"/>
      <c r="CP197" s="98"/>
      <c r="CQ197" s="98"/>
      <c r="CR197" s="98"/>
      <c r="CS197" s="98"/>
      <c r="CT197" s="98"/>
      <c r="CU197" s="98"/>
      <c r="CV197" s="98"/>
      <c r="CW197" s="98"/>
      <c r="CX197" s="98"/>
      <c r="CY197" s="98"/>
      <c r="CZ197" s="98"/>
      <c r="DA197" s="98"/>
      <c r="DB197" s="98"/>
      <c r="DC197" s="98"/>
      <c r="DD197" s="98"/>
      <c r="DE197" s="98"/>
      <c r="DF197" s="98"/>
      <c r="DG197" s="98"/>
      <c r="DH197" s="98"/>
      <c r="DI197" s="98"/>
      <c r="DJ197" s="98"/>
      <c r="DK197" s="98"/>
      <c r="DL197" s="98"/>
      <c r="DM197" s="98"/>
      <c r="DN197" s="98"/>
      <c r="DO197" s="98"/>
      <c r="DP197" s="98"/>
      <c r="DQ197" s="98"/>
      <c r="DR197" s="98"/>
      <c r="DS197" s="98"/>
      <c r="DT197" s="98"/>
      <c r="DU197" s="98"/>
      <c r="DV197" s="98"/>
      <c r="DW197" s="98"/>
      <c r="DX197" s="98"/>
      <c r="DY197" s="98"/>
      <c r="DZ197" s="98"/>
      <c r="EA197" s="98"/>
      <c r="EB197" s="98"/>
      <c r="EC197" s="98"/>
      <c r="ED197" s="98"/>
      <c r="EE197" s="98"/>
      <c r="EF197" s="98"/>
      <c r="EG197" s="98"/>
      <c r="EH197" s="98"/>
      <c r="EI197" s="98"/>
      <c r="EJ197" s="98"/>
      <c r="EK197" s="98"/>
      <c r="EL197" s="98"/>
      <c r="EM197" s="98"/>
      <c r="EN197" s="98"/>
      <c r="EO197" s="98"/>
      <c r="EP197" s="98"/>
      <c r="EQ197" s="98"/>
      <c r="ER197" s="98"/>
      <c r="ES197" s="98"/>
      <c r="ET197" s="98"/>
      <c r="EU197" s="98"/>
      <c r="EV197" s="98"/>
      <c r="EW197" s="98"/>
      <c r="EX197" s="98"/>
      <c r="EY197" s="98"/>
      <c r="EZ197" s="98"/>
      <c r="FA197" s="98"/>
      <c r="FB197" s="98"/>
      <c r="FC197" s="98"/>
      <c r="FD197" s="98"/>
      <c r="FE197" s="98"/>
      <c r="FF197" s="98"/>
      <c r="FG197" s="98"/>
      <c r="FH197" s="98"/>
      <c r="FI197" s="98"/>
      <c r="FJ197" s="98"/>
      <c r="FK197" s="98"/>
      <c r="FL197" s="98"/>
      <c r="FM197" s="98"/>
      <c r="FN197" s="98"/>
      <c r="FO197" s="98"/>
      <c r="FP197" s="98"/>
      <c r="FQ197" s="98"/>
      <c r="FR197" s="98"/>
      <c r="FS197" s="98"/>
      <c r="FT197" s="98"/>
      <c r="FU197" s="98"/>
      <c r="FV197" s="98"/>
      <c r="FW197" s="98"/>
      <c r="FX197" s="98"/>
      <c r="FY197" s="98"/>
      <c r="FZ197" s="98"/>
      <c r="GA197" s="98"/>
      <c r="GB197" s="98"/>
      <c r="GC197" s="98"/>
      <c r="GD197" s="98"/>
      <c r="GE197" s="98"/>
      <c r="GF197" s="98"/>
      <c r="GG197" s="98"/>
      <c r="GH197" s="98"/>
      <c r="GI197" s="98"/>
      <c r="GJ197" s="98"/>
      <c r="GK197" s="98"/>
      <c r="GL197" s="98"/>
      <c r="GM197" s="98"/>
      <c r="GN197" s="98"/>
      <c r="GO197" s="98"/>
      <c r="GP197" s="98"/>
      <c r="GQ197" s="98"/>
      <c r="GR197" s="98"/>
      <c r="GS197" s="98"/>
      <c r="GT197" s="98"/>
      <c r="GU197" s="98"/>
      <c r="GV197" s="98"/>
      <c r="GW197" s="98"/>
      <c r="GX197" s="98"/>
      <c r="GY197" s="98"/>
      <c r="GZ197" s="98"/>
      <c r="HA197" s="98"/>
      <c r="HB197" s="98"/>
      <c r="HC197" s="98"/>
      <c r="HD197" s="98"/>
      <c r="HE197" s="98"/>
      <c r="HF197" s="98"/>
      <c r="HG197" s="98"/>
      <c r="HH197" s="98"/>
      <c r="HI197" s="98"/>
      <c r="HJ197" s="98"/>
      <c r="HK197" s="98"/>
      <c r="HL197" s="98"/>
      <c r="HM197" s="98"/>
      <c r="HN197" s="98"/>
      <c r="HO197" s="98"/>
      <c r="HP197" s="98"/>
      <c r="HQ197" s="98"/>
      <c r="HR197" s="98"/>
      <c r="HS197" s="98"/>
      <c r="HT197" s="98"/>
      <c r="HU197" s="98"/>
      <c r="HV197" s="98"/>
      <c r="HW197" s="98"/>
      <c r="HX197" s="98"/>
      <c r="HY197" s="98"/>
      <c r="HZ197" s="98"/>
      <c r="IA197" s="98"/>
      <c r="IB197" s="98"/>
      <c r="IC197" s="98"/>
      <c r="ID197" s="98"/>
      <c r="IE197" s="98"/>
      <c r="IF197" s="98"/>
      <c r="IG197" s="98"/>
      <c r="IH197" s="98"/>
      <c r="II197" s="98"/>
      <c r="IJ197" s="98"/>
      <c r="IK197" s="98"/>
      <c r="IL197" s="98"/>
      <c r="IM197" s="98"/>
      <c r="IN197" s="98"/>
      <c r="IO197" s="98"/>
      <c r="IP197" s="98"/>
      <c r="IQ197" s="98"/>
      <c r="IR197" s="98"/>
      <c r="IS197" s="98"/>
      <c r="IT197" s="98"/>
      <c r="IU197" s="98"/>
      <c r="IV197" s="98"/>
      <c r="IW197" s="98"/>
      <c r="IX197" s="98"/>
      <c r="IY197" s="98"/>
      <c r="IZ197" s="98"/>
      <c r="JA197" s="98"/>
      <c r="JB197" s="98"/>
      <c r="JC197" s="98"/>
      <c r="JD197" s="98"/>
      <c r="JE197" s="98"/>
      <c r="JF197" s="98"/>
      <c r="JG197" s="98"/>
      <c r="JH197" s="98"/>
    </row>
    <row r="198" spans="11:268" s="88" customFormat="1" ht="14.4" hidden="1" x14ac:dyDescent="0.3">
      <c r="K198" s="90"/>
      <c r="L198" s="89"/>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c r="AJ198" s="98"/>
      <c r="AK198" s="98"/>
      <c r="AL198" s="98"/>
      <c r="AM198" s="98"/>
      <c r="AN198" s="98"/>
      <c r="AO198" s="98"/>
      <c r="AP198" s="98"/>
      <c r="AQ198" s="98"/>
      <c r="AR198" s="98"/>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c r="BO198" s="98"/>
      <c r="BP198" s="98"/>
      <c r="BQ198" s="98"/>
      <c r="BR198" s="98"/>
      <c r="BS198" s="98"/>
      <c r="BT198" s="98"/>
      <c r="BU198" s="98"/>
      <c r="BV198" s="98"/>
      <c r="BW198" s="98"/>
      <c r="BX198" s="98"/>
      <c r="BY198" s="98"/>
      <c r="BZ198" s="98"/>
      <c r="CA198" s="98"/>
      <c r="CB198" s="98"/>
      <c r="CC198" s="98"/>
      <c r="CD198" s="98"/>
      <c r="CE198" s="98"/>
      <c r="CF198" s="98"/>
      <c r="CG198" s="98"/>
      <c r="CH198" s="98"/>
      <c r="CI198" s="98"/>
      <c r="CJ198" s="98"/>
      <c r="CK198" s="98"/>
      <c r="CL198" s="98"/>
      <c r="CM198" s="98"/>
      <c r="CN198" s="98"/>
      <c r="CO198" s="98"/>
      <c r="CP198" s="98"/>
      <c r="CQ198" s="98"/>
      <c r="CR198" s="98"/>
      <c r="CS198" s="98"/>
      <c r="CT198" s="98"/>
      <c r="CU198" s="98"/>
      <c r="CV198" s="98"/>
      <c r="CW198" s="98"/>
      <c r="CX198" s="98"/>
      <c r="CY198" s="98"/>
      <c r="CZ198" s="98"/>
      <c r="DA198" s="98"/>
      <c r="DB198" s="98"/>
      <c r="DC198" s="98"/>
      <c r="DD198" s="98"/>
      <c r="DE198" s="98"/>
      <c r="DF198" s="98"/>
      <c r="DG198" s="98"/>
      <c r="DH198" s="98"/>
      <c r="DI198" s="98"/>
      <c r="DJ198" s="98"/>
      <c r="DK198" s="98"/>
      <c r="DL198" s="98"/>
      <c r="DM198" s="98"/>
      <c r="DN198" s="98"/>
      <c r="DO198" s="98"/>
      <c r="DP198" s="98"/>
      <c r="DQ198" s="98"/>
      <c r="DR198" s="98"/>
      <c r="DS198" s="98"/>
      <c r="DT198" s="98"/>
      <c r="DU198" s="98"/>
      <c r="DV198" s="98"/>
      <c r="DW198" s="98"/>
      <c r="DX198" s="98"/>
      <c r="DY198" s="98"/>
      <c r="DZ198" s="98"/>
      <c r="EA198" s="98"/>
      <c r="EB198" s="98"/>
      <c r="EC198" s="98"/>
      <c r="ED198" s="98"/>
      <c r="EE198" s="98"/>
      <c r="EF198" s="98"/>
      <c r="EG198" s="98"/>
      <c r="EH198" s="98"/>
      <c r="EI198" s="98"/>
      <c r="EJ198" s="98"/>
      <c r="EK198" s="98"/>
      <c r="EL198" s="98"/>
      <c r="EM198" s="98"/>
      <c r="EN198" s="98"/>
      <c r="EO198" s="98"/>
      <c r="EP198" s="98"/>
      <c r="EQ198" s="98"/>
      <c r="ER198" s="98"/>
      <c r="ES198" s="98"/>
      <c r="ET198" s="98"/>
      <c r="EU198" s="98"/>
      <c r="EV198" s="98"/>
      <c r="EW198" s="98"/>
      <c r="EX198" s="98"/>
      <c r="EY198" s="98"/>
      <c r="EZ198" s="98"/>
      <c r="FA198" s="98"/>
      <c r="FB198" s="98"/>
      <c r="FC198" s="98"/>
      <c r="FD198" s="98"/>
      <c r="FE198" s="98"/>
      <c r="FF198" s="98"/>
      <c r="FG198" s="98"/>
      <c r="FH198" s="98"/>
      <c r="FI198" s="98"/>
      <c r="FJ198" s="98"/>
      <c r="FK198" s="98"/>
      <c r="FL198" s="98"/>
      <c r="FM198" s="98"/>
      <c r="FN198" s="98"/>
      <c r="FO198" s="98"/>
      <c r="FP198" s="98"/>
      <c r="FQ198" s="98"/>
      <c r="FR198" s="98"/>
      <c r="FS198" s="98"/>
      <c r="FT198" s="98"/>
      <c r="FU198" s="98"/>
      <c r="FV198" s="98"/>
      <c r="FW198" s="98"/>
      <c r="FX198" s="98"/>
      <c r="FY198" s="98"/>
      <c r="FZ198" s="98"/>
      <c r="GA198" s="98"/>
      <c r="GB198" s="98"/>
      <c r="GC198" s="98"/>
      <c r="GD198" s="98"/>
      <c r="GE198" s="98"/>
      <c r="GF198" s="98"/>
      <c r="GG198" s="98"/>
      <c r="GH198" s="98"/>
      <c r="GI198" s="98"/>
      <c r="GJ198" s="98"/>
      <c r="GK198" s="98"/>
      <c r="GL198" s="98"/>
      <c r="GM198" s="98"/>
      <c r="GN198" s="98"/>
      <c r="GO198" s="98"/>
      <c r="GP198" s="98"/>
      <c r="GQ198" s="98"/>
      <c r="GR198" s="98"/>
      <c r="GS198" s="98"/>
      <c r="GT198" s="98"/>
      <c r="GU198" s="98"/>
      <c r="GV198" s="98"/>
      <c r="GW198" s="98"/>
      <c r="GX198" s="98"/>
      <c r="GY198" s="98"/>
      <c r="GZ198" s="98"/>
      <c r="HA198" s="98"/>
      <c r="HB198" s="98"/>
      <c r="HC198" s="98"/>
      <c r="HD198" s="98"/>
      <c r="HE198" s="98"/>
      <c r="HF198" s="98"/>
      <c r="HG198" s="98"/>
      <c r="HH198" s="98"/>
      <c r="HI198" s="98"/>
      <c r="HJ198" s="98"/>
      <c r="HK198" s="98"/>
      <c r="HL198" s="98"/>
      <c r="HM198" s="98"/>
      <c r="HN198" s="98"/>
      <c r="HO198" s="98"/>
      <c r="HP198" s="98"/>
      <c r="HQ198" s="98"/>
      <c r="HR198" s="98"/>
      <c r="HS198" s="98"/>
      <c r="HT198" s="98"/>
      <c r="HU198" s="98"/>
      <c r="HV198" s="98"/>
      <c r="HW198" s="98"/>
      <c r="HX198" s="98"/>
      <c r="HY198" s="98"/>
      <c r="HZ198" s="98"/>
      <c r="IA198" s="98"/>
      <c r="IB198" s="98"/>
      <c r="IC198" s="98"/>
      <c r="ID198" s="98"/>
      <c r="IE198" s="98"/>
      <c r="IF198" s="98"/>
      <c r="IG198" s="98"/>
      <c r="IH198" s="98"/>
      <c r="II198" s="98"/>
      <c r="IJ198" s="98"/>
      <c r="IK198" s="98"/>
      <c r="IL198" s="98"/>
      <c r="IM198" s="98"/>
      <c r="IN198" s="98"/>
      <c r="IO198" s="98"/>
      <c r="IP198" s="98"/>
      <c r="IQ198" s="98"/>
      <c r="IR198" s="98"/>
      <c r="IS198" s="98"/>
      <c r="IT198" s="98"/>
      <c r="IU198" s="98"/>
      <c r="IV198" s="98"/>
      <c r="IW198" s="98"/>
      <c r="IX198" s="98"/>
      <c r="IY198" s="98"/>
      <c r="IZ198" s="98"/>
      <c r="JA198" s="98"/>
      <c r="JB198" s="98"/>
      <c r="JC198" s="98"/>
      <c r="JD198" s="98"/>
      <c r="JE198" s="98"/>
      <c r="JF198" s="98"/>
      <c r="JG198" s="98"/>
      <c r="JH198" s="98"/>
    </row>
    <row r="199" spans="11:268" s="88" customFormat="1" ht="14.4" hidden="1" x14ac:dyDescent="0.3">
      <c r="K199" s="90"/>
      <c r="L199" s="89"/>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c r="AJ199" s="98"/>
      <c r="AK199" s="98"/>
      <c r="AL199" s="98"/>
      <c r="AM199" s="98"/>
      <c r="AN199" s="98"/>
      <c r="AO199" s="98"/>
      <c r="AP199" s="98"/>
      <c r="AQ199" s="98"/>
      <c r="AR199" s="98"/>
      <c r="AS199" s="98"/>
      <c r="AT199" s="98"/>
      <c r="AU199" s="98"/>
      <c r="AV199" s="98"/>
      <c r="AW199" s="98"/>
      <c r="AX199" s="98"/>
      <c r="AY199" s="98"/>
      <c r="AZ199" s="98"/>
      <c r="BA199" s="98"/>
      <c r="BB199" s="98"/>
      <c r="BC199" s="98"/>
      <c r="BD199" s="98"/>
      <c r="BE199" s="98"/>
      <c r="BF199" s="98"/>
      <c r="BG199" s="98"/>
      <c r="BH199" s="98"/>
      <c r="BI199" s="98"/>
      <c r="BJ199" s="98"/>
      <c r="BK199" s="98"/>
      <c r="BL199" s="98"/>
      <c r="BM199" s="98"/>
      <c r="BN199" s="98"/>
      <c r="BO199" s="98"/>
      <c r="BP199" s="98"/>
      <c r="BQ199" s="98"/>
      <c r="BR199" s="98"/>
      <c r="BS199" s="98"/>
      <c r="BT199" s="98"/>
      <c r="BU199" s="98"/>
      <c r="BV199" s="98"/>
      <c r="BW199" s="98"/>
      <c r="BX199" s="98"/>
      <c r="BY199" s="98"/>
      <c r="BZ199" s="98"/>
      <c r="CA199" s="98"/>
      <c r="CB199" s="98"/>
      <c r="CC199" s="98"/>
      <c r="CD199" s="98"/>
      <c r="CE199" s="98"/>
      <c r="CF199" s="98"/>
      <c r="CG199" s="98"/>
      <c r="CH199" s="98"/>
      <c r="CI199" s="98"/>
      <c r="CJ199" s="98"/>
      <c r="CK199" s="98"/>
      <c r="CL199" s="98"/>
      <c r="CM199" s="98"/>
      <c r="CN199" s="98"/>
      <c r="CO199" s="98"/>
      <c r="CP199" s="98"/>
      <c r="CQ199" s="98"/>
      <c r="CR199" s="98"/>
      <c r="CS199" s="98"/>
      <c r="CT199" s="98"/>
      <c r="CU199" s="98"/>
      <c r="CV199" s="98"/>
      <c r="CW199" s="98"/>
      <c r="CX199" s="98"/>
      <c r="CY199" s="98"/>
      <c r="CZ199" s="98"/>
      <c r="DA199" s="98"/>
      <c r="DB199" s="98"/>
      <c r="DC199" s="98"/>
      <c r="DD199" s="98"/>
      <c r="DE199" s="98"/>
      <c r="DF199" s="98"/>
      <c r="DG199" s="98"/>
      <c r="DH199" s="98"/>
      <c r="DI199" s="98"/>
      <c r="DJ199" s="98"/>
      <c r="DK199" s="98"/>
      <c r="DL199" s="98"/>
      <c r="DM199" s="98"/>
      <c r="DN199" s="98"/>
      <c r="DO199" s="98"/>
      <c r="DP199" s="98"/>
      <c r="DQ199" s="98"/>
      <c r="DR199" s="98"/>
      <c r="DS199" s="98"/>
      <c r="DT199" s="98"/>
      <c r="DU199" s="98"/>
      <c r="DV199" s="98"/>
      <c r="DW199" s="98"/>
      <c r="DX199" s="98"/>
      <c r="DY199" s="98"/>
      <c r="DZ199" s="98"/>
      <c r="EA199" s="98"/>
      <c r="EB199" s="98"/>
      <c r="EC199" s="98"/>
      <c r="ED199" s="98"/>
      <c r="EE199" s="98"/>
      <c r="EF199" s="98"/>
      <c r="EG199" s="98"/>
      <c r="EH199" s="98"/>
      <c r="EI199" s="98"/>
      <c r="EJ199" s="98"/>
      <c r="EK199" s="98"/>
      <c r="EL199" s="98"/>
      <c r="EM199" s="98"/>
      <c r="EN199" s="98"/>
      <c r="EO199" s="98"/>
      <c r="EP199" s="98"/>
      <c r="EQ199" s="98"/>
      <c r="ER199" s="98"/>
      <c r="ES199" s="98"/>
      <c r="ET199" s="98"/>
      <c r="EU199" s="98"/>
      <c r="EV199" s="98"/>
      <c r="EW199" s="98"/>
      <c r="EX199" s="98"/>
      <c r="EY199" s="98"/>
      <c r="EZ199" s="98"/>
      <c r="FA199" s="98"/>
      <c r="FB199" s="98"/>
      <c r="FC199" s="98"/>
      <c r="FD199" s="98"/>
      <c r="FE199" s="98"/>
      <c r="FF199" s="98"/>
      <c r="FG199" s="98"/>
      <c r="FH199" s="98"/>
      <c r="FI199" s="98"/>
      <c r="FJ199" s="98"/>
      <c r="FK199" s="98"/>
      <c r="FL199" s="98"/>
      <c r="FM199" s="98"/>
      <c r="FN199" s="98"/>
      <c r="FO199" s="98"/>
      <c r="FP199" s="98"/>
      <c r="FQ199" s="98"/>
      <c r="FR199" s="98"/>
      <c r="FS199" s="98"/>
      <c r="FT199" s="98"/>
      <c r="FU199" s="98"/>
      <c r="FV199" s="98"/>
      <c r="FW199" s="98"/>
      <c r="FX199" s="98"/>
      <c r="FY199" s="98"/>
      <c r="FZ199" s="98"/>
      <c r="GA199" s="98"/>
      <c r="GB199" s="98"/>
      <c r="GC199" s="98"/>
      <c r="GD199" s="98"/>
      <c r="GE199" s="98"/>
      <c r="GF199" s="98"/>
      <c r="GG199" s="98"/>
      <c r="GH199" s="98"/>
      <c r="GI199" s="98"/>
      <c r="GJ199" s="98"/>
      <c r="GK199" s="98"/>
      <c r="GL199" s="98"/>
      <c r="GM199" s="98"/>
      <c r="GN199" s="98"/>
      <c r="GO199" s="98"/>
      <c r="GP199" s="98"/>
      <c r="GQ199" s="98"/>
      <c r="GR199" s="98"/>
      <c r="GS199" s="98"/>
      <c r="GT199" s="98"/>
      <c r="GU199" s="98"/>
      <c r="GV199" s="98"/>
      <c r="GW199" s="98"/>
      <c r="GX199" s="98"/>
      <c r="GY199" s="98"/>
      <c r="GZ199" s="98"/>
      <c r="HA199" s="98"/>
      <c r="HB199" s="98"/>
      <c r="HC199" s="98"/>
      <c r="HD199" s="98"/>
      <c r="HE199" s="98"/>
      <c r="HF199" s="98"/>
      <c r="HG199" s="98"/>
      <c r="HH199" s="98"/>
      <c r="HI199" s="98"/>
      <c r="HJ199" s="98"/>
      <c r="HK199" s="98"/>
      <c r="HL199" s="98"/>
      <c r="HM199" s="98"/>
      <c r="HN199" s="98"/>
      <c r="HO199" s="98"/>
      <c r="HP199" s="98"/>
      <c r="HQ199" s="98"/>
      <c r="HR199" s="98"/>
      <c r="HS199" s="98"/>
      <c r="HT199" s="98"/>
      <c r="HU199" s="98"/>
      <c r="HV199" s="98"/>
      <c r="HW199" s="98"/>
      <c r="HX199" s="98"/>
      <c r="HY199" s="98"/>
      <c r="HZ199" s="98"/>
      <c r="IA199" s="98"/>
      <c r="IB199" s="98"/>
      <c r="IC199" s="98"/>
      <c r="ID199" s="98"/>
      <c r="IE199" s="98"/>
      <c r="IF199" s="98"/>
      <c r="IG199" s="98"/>
      <c r="IH199" s="98"/>
      <c r="II199" s="98"/>
      <c r="IJ199" s="98"/>
      <c r="IK199" s="98"/>
      <c r="IL199" s="98"/>
      <c r="IM199" s="98"/>
      <c r="IN199" s="98"/>
      <c r="IO199" s="98"/>
      <c r="IP199" s="98"/>
      <c r="IQ199" s="98"/>
      <c r="IR199" s="98"/>
      <c r="IS199" s="98"/>
      <c r="IT199" s="98"/>
      <c r="IU199" s="98"/>
      <c r="IV199" s="98"/>
      <c r="IW199" s="98"/>
      <c r="IX199" s="98"/>
      <c r="IY199" s="98"/>
      <c r="IZ199" s="98"/>
      <c r="JA199" s="98"/>
      <c r="JB199" s="98"/>
      <c r="JC199" s="98"/>
      <c r="JD199" s="98"/>
      <c r="JE199" s="98"/>
      <c r="JF199" s="98"/>
      <c r="JG199" s="98"/>
      <c r="JH199" s="98"/>
    </row>
    <row r="200" spans="11:268" s="88" customFormat="1" ht="14.4" hidden="1" x14ac:dyDescent="0.3">
      <c r="K200" s="90"/>
      <c r="L200" s="89"/>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c r="AJ200" s="98"/>
      <c r="AK200" s="98"/>
      <c r="AL200" s="98"/>
      <c r="AM200" s="98"/>
      <c r="AN200" s="98"/>
      <c r="AO200" s="98"/>
      <c r="AP200" s="98"/>
      <c r="AQ200" s="98"/>
      <c r="AR200" s="98"/>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c r="BO200" s="98"/>
      <c r="BP200" s="98"/>
      <c r="BQ200" s="98"/>
      <c r="BR200" s="98"/>
      <c r="BS200" s="98"/>
      <c r="BT200" s="98"/>
      <c r="BU200" s="98"/>
      <c r="BV200" s="98"/>
      <c r="BW200" s="98"/>
      <c r="BX200" s="98"/>
      <c r="BY200" s="98"/>
      <c r="BZ200" s="98"/>
      <c r="CA200" s="98"/>
      <c r="CB200" s="98"/>
      <c r="CC200" s="98"/>
      <c r="CD200" s="98"/>
      <c r="CE200" s="98"/>
      <c r="CF200" s="98"/>
      <c r="CG200" s="98"/>
      <c r="CH200" s="98"/>
      <c r="CI200" s="98"/>
      <c r="CJ200" s="98"/>
      <c r="CK200" s="98"/>
      <c r="CL200" s="98"/>
      <c r="CM200" s="98"/>
      <c r="CN200" s="98"/>
      <c r="CO200" s="98"/>
      <c r="CP200" s="98"/>
      <c r="CQ200" s="98"/>
      <c r="CR200" s="98"/>
      <c r="CS200" s="98"/>
      <c r="CT200" s="98"/>
      <c r="CU200" s="98"/>
      <c r="CV200" s="98"/>
      <c r="CW200" s="98"/>
      <c r="CX200" s="98"/>
      <c r="CY200" s="98"/>
      <c r="CZ200" s="98"/>
      <c r="DA200" s="98"/>
      <c r="DB200" s="98"/>
      <c r="DC200" s="98"/>
      <c r="DD200" s="98"/>
      <c r="DE200" s="98"/>
      <c r="DF200" s="98"/>
      <c r="DG200" s="98"/>
      <c r="DH200" s="98"/>
      <c r="DI200" s="98"/>
      <c r="DJ200" s="98"/>
      <c r="DK200" s="98"/>
      <c r="DL200" s="98"/>
      <c r="DM200" s="98"/>
      <c r="DN200" s="98"/>
      <c r="DO200" s="98"/>
      <c r="DP200" s="98"/>
      <c r="DQ200" s="98"/>
      <c r="DR200" s="98"/>
      <c r="DS200" s="98"/>
      <c r="DT200" s="98"/>
      <c r="DU200" s="98"/>
      <c r="DV200" s="98"/>
      <c r="DW200" s="98"/>
      <c r="DX200" s="98"/>
      <c r="DY200" s="98"/>
      <c r="DZ200" s="98"/>
      <c r="EA200" s="98"/>
      <c r="EB200" s="98"/>
      <c r="EC200" s="98"/>
      <c r="ED200" s="98"/>
      <c r="EE200" s="98"/>
      <c r="EF200" s="98"/>
      <c r="EG200" s="98"/>
      <c r="EH200" s="98"/>
      <c r="EI200" s="98"/>
      <c r="EJ200" s="98"/>
      <c r="EK200" s="98"/>
      <c r="EL200" s="98"/>
      <c r="EM200" s="98"/>
      <c r="EN200" s="98"/>
      <c r="EO200" s="98"/>
      <c r="EP200" s="98"/>
      <c r="EQ200" s="98"/>
      <c r="ER200" s="98"/>
      <c r="ES200" s="98"/>
      <c r="ET200" s="98"/>
      <c r="EU200" s="98"/>
      <c r="EV200" s="98"/>
      <c r="EW200" s="98"/>
      <c r="EX200" s="98"/>
      <c r="EY200" s="98"/>
      <c r="EZ200" s="98"/>
      <c r="FA200" s="98"/>
      <c r="FB200" s="98"/>
      <c r="FC200" s="98"/>
      <c r="FD200" s="98"/>
      <c r="FE200" s="98"/>
      <c r="FF200" s="98"/>
      <c r="FG200" s="98"/>
      <c r="FH200" s="98"/>
      <c r="FI200" s="98"/>
      <c r="FJ200" s="98"/>
      <c r="FK200" s="98"/>
      <c r="FL200" s="98"/>
      <c r="FM200" s="98"/>
      <c r="FN200" s="98"/>
      <c r="FO200" s="98"/>
      <c r="FP200" s="98"/>
      <c r="FQ200" s="98"/>
      <c r="FR200" s="98"/>
      <c r="FS200" s="98"/>
      <c r="FT200" s="98"/>
      <c r="FU200" s="98"/>
      <c r="FV200" s="98"/>
      <c r="FW200" s="98"/>
      <c r="FX200" s="98"/>
      <c r="FY200" s="98"/>
      <c r="FZ200" s="98"/>
      <c r="GA200" s="98"/>
      <c r="GB200" s="98"/>
      <c r="GC200" s="98"/>
      <c r="GD200" s="98"/>
      <c r="GE200" s="98"/>
      <c r="GF200" s="98"/>
      <c r="GG200" s="98"/>
      <c r="GH200" s="98"/>
      <c r="GI200" s="98"/>
      <c r="GJ200" s="98"/>
      <c r="GK200" s="98"/>
      <c r="GL200" s="98"/>
      <c r="GM200" s="98"/>
      <c r="GN200" s="98"/>
      <c r="GO200" s="98"/>
      <c r="GP200" s="98"/>
      <c r="GQ200" s="98"/>
      <c r="GR200" s="98"/>
      <c r="GS200" s="98"/>
      <c r="GT200" s="98"/>
      <c r="GU200" s="98"/>
      <c r="GV200" s="98"/>
      <c r="GW200" s="98"/>
      <c r="GX200" s="98"/>
      <c r="GY200" s="98"/>
      <c r="GZ200" s="98"/>
      <c r="HA200" s="98"/>
      <c r="HB200" s="98"/>
      <c r="HC200" s="98"/>
      <c r="HD200" s="98"/>
      <c r="HE200" s="98"/>
      <c r="HF200" s="98"/>
      <c r="HG200" s="98"/>
      <c r="HH200" s="98"/>
      <c r="HI200" s="98"/>
      <c r="HJ200" s="98"/>
      <c r="HK200" s="98"/>
      <c r="HL200" s="98"/>
      <c r="HM200" s="98"/>
      <c r="HN200" s="98"/>
      <c r="HO200" s="98"/>
      <c r="HP200" s="98"/>
      <c r="HQ200" s="98"/>
      <c r="HR200" s="98"/>
      <c r="HS200" s="98"/>
      <c r="HT200" s="98"/>
      <c r="HU200" s="98"/>
      <c r="HV200" s="98"/>
      <c r="HW200" s="98"/>
      <c r="HX200" s="98"/>
      <c r="HY200" s="98"/>
      <c r="HZ200" s="98"/>
      <c r="IA200" s="98"/>
      <c r="IB200" s="98"/>
      <c r="IC200" s="98"/>
      <c r="ID200" s="98"/>
      <c r="IE200" s="98"/>
      <c r="IF200" s="98"/>
      <c r="IG200" s="98"/>
      <c r="IH200" s="98"/>
      <c r="II200" s="98"/>
      <c r="IJ200" s="98"/>
      <c r="IK200" s="98"/>
      <c r="IL200" s="98"/>
      <c r="IM200" s="98"/>
      <c r="IN200" s="98"/>
      <c r="IO200" s="98"/>
      <c r="IP200" s="98"/>
      <c r="IQ200" s="98"/>
      <c r="IR200" s="98"/>
      <c r="IS200" s="98"/>
      <c r="IT200" s="98"/>
      <c r="IU200" s="98"/>
      <c r="IV200" s="98"/>
      <c r="IW200" s="98"/>
      <c r="IX200" s="98"/>
      <c r="IY200" s="98"/>
      <c r="IZ200" s="98"/>
      <c r="JA200" s="98"/>
      <c r="JB200" s="98"/>
      <c r="JC200" s="98"/>
      <c r="JD200" s="98"/>
      <c r="JE200" s="98"/>
      <c r="JF200" s="98"/>
      <c r="JG200" s="98"/>
      <c r="JH200" s="98"/>
    </row>
    <row r="201" spans="11:268" s="88" customFormat="1" ht="14.4" hidden="1" x14ac:dyDescent="0.3">
      <c r="K201" s="90"/>
      <c r="L201" s="89"/>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c r="AJ201" s="98"/>
      <c r="AK201" s="98"/>
      <c r="AL201" s="98"/>
      <c r="AM201" s="98"/>
      <c r="AN201" s="98"/>
      <c r="AO201" s="98"/>
      <c r="AP201" s="98"/>
      <c r="AQ201" s="98"/>
      <c r="AR201" s="98"/>
      <c r="AS201" s="98"/>
      <c r="AT201" s="98"/>
      <c r="AU201" s="98"/>
      <c r="AV201" s="98"/>
      <c r="AW201" s="98"/>
      <c r="AX201" s="98"/>
      <c r="AY201" s="98"/>
      <c r="AZ201" s="98"/>
      <c r="BA201" s="98"/>
      <c r="BB201" s="98"/>
      <c r="BC201" s="98"/>
      <c r="BD201" s="98"/>
      <c r="BE201" s="98"/>
      <c r="BF201" s="98"/>
      <c r="BG201" s="98"/>
      <c r="BH201" s="98"/>
      <c r="BI201" s="98"/>
      <c r="BJ201" s="98"/>
      <c r="BK201" s="98"/>
      <c r="BL201" s="98"/>
      <c r="BM201" s="98"/>
      <c r="BN201" s="98"/>
      <c r="BO201" s="98"/>
      <c r="BP201" s="98"/>
      <c r="BQ201" s="98"/>
      <c r="BR201" s="98"/>
      <c r="BS201" s="98"/>
      <c r="BT201" s="98"/>
      <c r="BU201" s="98"/>
      <c r="BV201" s="98"/>
      <c r="BW201" s="98"/>
      <c r="BX201" s="98"/>
      <c r="BY201" s="98"/>
      <c r="BZ201" s="98"/>
      <c r="CA201" s="98"/>
      <c r="CB201" s="98"/>
      <c r="CC201" s="98"/>
      <c r="CD201" s="98"/>
      <c r="CE201" s="98"/>
      <c r="CF201" s="98"/>
      <c r="CG201" s="98"/>
      <c r="CH201" s="98"/>
      <c r="CI201" s="98"/>
      <c r="CJ201" s="98"/>
      <c r="CK201" s="98"/>
      <c r="CL201" s="98"/>
      <c r="CM201" s="98"/>
      <c r="CN201" s="98"/>
      <c r="CO201" s="98"/>
      <c r="CP201" s="98"/>
      <c r="CQ201" s="98"/>
      <c r="CR201" s="98"/>
      <c r="CS201" s="98"/>
      <c r="CT201" s="98"/>
      <c r="CU201" s="98"/>
      <c r="CV201" s="98"/>
      <c r="CW201" s="98"/>
      <c r="CX201" s="98"/>
      <c r="CY201" s="98"/>
      <c r="CZ201" s="98"/>
      <c r="DA201" s="98"/>
      <c r="DB201" s="98"/>
      <c r="DC201" s="98"/>
      <c r="DD201" s="98"/>
      <c r="DE201" s="98"/>
      <c r="DF201" s="98"/>
      <c r="DG201" s="98"/>
      <c r="DH201" s="98"/>
      <c r="DI201" s="98"/>
      <c r="DJ201" s="98"/>
      <c r="DK201" s="98"/>
      <c r="DL201" s="98"/>
      <c r="DM201" s="98"/>
      <c r="DN201" s="98"/>
      <c r="DO201" s="98"/>
      <c r="DP201" s="98"/>
      <c r="DQ201" s="98"/>
      <c r="DR201" s="98"/>
      <c r="DS201" s="98"/>
      <c r="DT201" s="98"/>
      <c r="DU201" s="98"/>
      <c r="DV201" s="98"/>
      <c r="DW201" s="98"/>
      <c r="DX201" s="98"/>
      <c r="DY201" s="98"/>
      <c r="DZ201" s="98"/>
      <c r="EA201" s="98"/>
      <c r="EB201" s="98"/>
      <c r="EC201" s="98"/>
      <c r="ED201" s="98"/>
      <c r="EE201" s="98"/>
      <c r="EF201" s="98"/>
      <c r="EG201" s="98"/>
      <c r="EH201" s="98"/>
      <c r="EI201" s="98"/>
      <c r="EJ201" s="98"/>
      <c r="EK201" s="98"/>
      <c r="EL201" s="98"/>
      <c r="EM201" s="98"/>
      <c r="EN201" s="98"/>
      <c r="EO201" s="98"/>
      <c r="EP201" s="98"/>
      <c r="EQ201" s="98"/>
      <c r="ER201" s="98"/>
      <c r="ES201" s="98"/>
      <c r="ET201" s="98"/>
      <c r="EU201" s="98"/>
      <c r="EV201" s="98"/>
      <c r="EW201" s="98"/>
      <c r="EX201" s="98"/>
      <c r="EY201" s="98"/>
      <c r="EZ201" s="98"/>
      <c r="FA201" s="98"/>
      <c r="FB201" s="98"/>
      <c r="FC201" s="98"/>
      <c r="FD201" s="98"/>
      <c r="FE201" s="98"/>
      <c r="FF201" s="98"/>
      <c r="FG201" s="98"/>
      <c r="FH201" s="98"/>
      <c r="FI201" s="98"/>
      <c r="FJ201" s="98"/>
      <c r="FK201" s="98"/>
      <c r="FL201" s="98"/>
      <c r="FM201" s="98"/>
      <c r="FN201" s="98"/>
      <c r="FO201" s="98"/>
      <c r="FP201" s="98"/>
      <c r="FQ201" s="98"/>
      <c r="FR201" s="98"/>
      <c r="FS201" s="98"/>
      <c r="FT201" s="98"/>
      <c r="FU201" s="98"/>
      <c r="FV201" s="98"/>
      <c r="FW201" s="98"/>
      <c r="FX201" s="98"/>
      <c r="FY201" s="98"/>
      <c r="FZ201" s="98"/>
      <c r="GA201" s="98"/>
      <c r="GB201" s="98"/>
      <c r="GC201" s="98"/>
      <c r="GD201" s="98"/>
      <c r="GE201" s="98"/>
      <c r="GF201" s="98"/>
      <c r="GG201" s="98"/>
      <c r="GH201" s="98"/>
      <c r="GI201" s="98"/>
      <c r="GJ201" s="98"/>
      <c r="GK201" s="98"/>
      <c r="GL201" s="98"/>
      <c r="GM201" s="98"/>
      <c r="GN201" s="98"/>
      <c r="GO201" s="98"/>
      <c r="GP201" s="98"/>
      <c r="GQ201" s="98"/>
      <c r="GR201" s="98"/>
      <c r="GS201" s="98"/>
      <c r="GT201" s="98"/>
      <c r="GU201" s="98"/>
      <c r="GV201" s="98"/>
      <c r="GW201" s="98"/>
      <c r="GX201" s="98"/>
      <c r="GY201" s="98"/>
      <c r="GZ201" s="98"/>
      <c r="HA201" s="98"/>
      <c r="HB201" s="98"/>
      <c r="HC201" s="98"/>
      <c r="HD201" s="98"/>
      <c r="HE201" s="98"/>
      <c r="HF201" s="98"/>
      <c r="HG201" s="98"/>
      <c r="HH201" s="98"/>
      <c r="HI201" s="98"/>
      <c r="HJ201" s="98"/>
      <c r="HK201" s="98"/>
      <c r="HL201" s="98"/>
      <c r="HM201" s="98"/>
      <c r="HN201" s="98"/>
      <c r="HO201" s="98"/>
      <c r="HP201" s="98"/>
      <c r="HQ201" s="98"/>
      <c r="HR201" s="98"/>
      <c r="HS201" s="98"/>
      <c r="HT201" s="98"/>
      <c r="HU201" s="98"/>
      <c r="HV201" s="98"/>
      <c r="HW201" s="98"/>
      <c r="HX201" s="98"/>
      <c r="HY201" s="98"/>
      <c r="HZ201" s="98"/>
      <c r="IA201" s="98"/>
      <c r="IB201" s="98"/>
      <c r="IC201" s="98"/>
      <c r="ID201" s="98"/>
      <c r="IE201" s="98"/>
      <c r="IF201" s="98"/>
      <c r="IG201" s="98"/>
      <c r="IH201" s="98"/>
      <c r="II201" s="98"/>
      <c r="IJ201" s="98"/>
      <c r="IK201" s="98"/>
      <c r="IL201" s="98"/>
      <c r="IM201" s="98"/>
      <c r="IN201" s="98"/>
      <c r="IO201" s="98"/>
      <c r="IP201" s="98"/>
      <c r="IQ201" s="98"/>
      <c r="IR201" s="98"/>
      <c r="IS201" s="98"/>
      <c r="IT201" s="98"/>
      <c r="IU201" s="98"/>
      <c r="IV201" s="98"/>
      <c r="IW201" s="98"/>
      <c r="IX201" s="98"/>
      <c r="IY201" s="98"/>
      <c r="IZ201" s="98"/>
      <c r="JA201" s="98"/>
      <c r="JB201" s="98"/>
      <c r="JC201" s="98"/>
      <c r="JD201" s="98"/>
      <c r="JE201" s="98"/>
      <c r="JF201" s="98"/>
      <c r="JG201" s="98"/>
      <c r="JH201" s="98"/>
    </row>
    <row r="202" spans="11:268" s="88" customFormat="1" ht="14.4" hidden="1" x14ac:dyDescent="0.3">
      <c r="K202" s="90"/>
      <c r="L202" s="89"/>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c r="AJ202" s="98"/>
      <c r="AK202" s="98"/>
      <c r="AL202" s="98"/>
      <c r="AM202" s="98"/>
      <c r="AN202" s="98"/>
      <c r="AO202" s="98"/>
      <c r="AP202" s="98"/>
      <c r="AQ202" s="98"/>
      <c r="AR202" s="98"/>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c r="BO202" s="98"/>
      <c r="BP202" s="98"/>
      <c r="BQ202" s="98"/>
      <c r="BR202" s="98"/>
      <c r="BS202" s="98"/>
      <c r="BT202" s="98"/>
      <c r="BU202" s="98"/>
      <c r="BV202" s="98"/>
      <c r="BW202" s="98"/>
      <c r="BX202" s="98"/>
      <c r="BY202" s="98"/>
      <c r="BZ202" s="98"/>
      <c r="CA202" s="98"/>
      <c r="CB202" s="98"/>
      <c r="CC202" s="98"/>
      <c r="CD202" s="98"/>
      <c r="CE202" s="98"/>
      <c r="CF202" s="98"/>
      <c r="CG202" s="98"/>
      <c r="CH202" s="98"/>
      <c r="CI202" s="98"/>
      <c r="CJ202" s="98"/>
      <c r="CK202" s="98"/>
      <c r="CL202" s="98"/>
      <c r="CM202" s="98"/>
      <c r="CN202" s="98"/>
      <c r="CO202" s="98"/>
      <c r="CP202" s="98"/>
      <c r="CQ202" s="98"/>
      <c r="CR202" s="98"/>
      <c r="CS202" s="98"/>
      <c r="CT202" s="98"/>
      <c r="CU202" s="98"/>
      <c r="CV202" s="98"/>
      <c r="CW202" s="98"/>
      <c r="CX202" s="98"/>
      <c r="CY202" s="98"/>
      <c r="CZ202" s="98"/>
      <c r="DA202" s="98"/>
      <c r="DB202" s="98"/>
      <c r="DC202" s="98"/>
      <c r="DD202" s="98"/>
      <c r="DE202" s="98"/>
      <c r="DF202" s="98"/>
      <c r="DG202" s="98"/>
      <c r="DH202" s="98"/>
      <c r="DI202" s="98"/>
      <c r="DJ202" s="98"/>
      <c r="DK202" s="98"/>
      <c r="DL202" s="98"/>
      <c r="DM202" s="98"/>
      <c r="DN202" s="98"/>
      <c r="DO202" s="98"/>
      <c r="DP202" s="98"/>
      <c r="DQ202" s="98"/>
      <c r="DR202" s="98"/>
      <c r="DS202" s="98"/>
      <c r="DT202" s="98"/>
      <c r="DU202" s="98"/>
      <c r="DV202" s="98"/>
      <c r="DW202" s="98"/>
      <c r="DX202" s="98"/>
      <c r="DY202" s="98"/>
      <c r="DZ202" s="98"/>
      <c r="EA202" s="98"/>
      <c r="EB202" s="98"/>
      <c r="EC202" s="98"/>
      <c r="ED202" s="98"/>
      <c r="EE202" s="98"/>
      <c r="EF202" s="98"/>
      <c r="EG202" s="98"/>
      <c r="EH202" s="98"/>
      <c r="EI202" s="98"/>
      <c r="EJ202" s="98"/>
      <c r="EK202" s="98"/>
      <c r="EL202" s="98"/>
      <c r="EM202" s="98"/>
      <c r="EN202" s="98"/>
      <c r="EO202" s="98"/>
      <c r="EP202" s="98"/>
      <c r="EQ202" s="98"/>
      <c r="ER202" s="98"/>
      <c r="ES202" s="98"/>
      <c r="ET202" s="98"/>
      <c r="EU202" s="98"/>
      <c r="EV202" s="98"/>
      <c r="EW202" s="98"/>
      <c r="EX202" s="98"/>
      <c r="EY202" s="98"/>
      <c r="EZ202" s="98"/>
      <c r="FA202" s="98"/>
      <c r="FB202" s="98"/>
      <c r="FC202" s="98"/>
      <c r="FD202" s="98"/>
      <c r="FE202" s="98"/>
      <c r="FF202" s="98"/>
      <c r="FG202" s="98"/>
      <c r="FH202" s="98"/>
      <c r="FI202" s="98"/>
      <c r="FJ202" s="98"/>
      <c r="FK202" s="98"/>
      <c r="FL202" s="98"/>
      <c r="FM202" s="98"/>
      <c r="FN202" s="98"/>
      <c r="FO202" s="98"/>
      <c r="FP202" s="98"/>
      <c r="FQ202" s="98"/>
      <c r="FR202" s="98"/>
      <c r="FS202" s="98"/>
      <c r="FT202" s="98"/>
      <c r="FU202" s="98"/>
      <c r="FV202" s="98"/>
      <c r="FW202" s="98"/>
      <c r="FX202" s="98"/>
      <c r="FY202" s="98"/>
      <c r="FZ202" s="98"/>
      <c r="GA202" s="98"/>
      <c r="GB202" s="98"/>
      <c r="GC202" s="98"/>
      <c r="GD202" s="98"/>
      <c r="GE202" s="98"/>
      <c r="GF202" s="98"/>
      <c r="GG202" s="98"/>
      <c r="GH202" s="98"/>
      <c r="GI202" s="98"/>
      <c r="GJ202" s="98"/>
      <c r="GK202" s="98"/>
      <c r="GL202" s="98"/>
      <c r="GM202" s="98"/>
      <c r="GN202" s="98"/>
      <c r="GO202" s="98"/>
      <c r="GP202" s="98"/>
      <c r="GQ202" s="98"/>
      <c r="GR202" s="98"/>
      <c r="GS202" s="98"/>
      <c r="GT202" s="98"/>
      <c r="GU202" s="98"/>
      <c r="GV202" s="98"/>
      <c r="GW202" s="98"/>
      <c r="GX202" s="98"/>
      <c r="GY202" s="98"/>
      <c r="GZ202" s="98"/>
      <c r="HA202" s="98"/>
      <c r="HB202" s="98"/>
      <c r="HC202" s="98"/>
      <c r="HD202" s="98"/>
      <c r="HE202" s="98"/>
      <c r="HF202" s="98"/>
      <c r="HG202" s="98"/>
      <c r="HH202" s="98"/>
      <c r="HI202" s="98"/>
      <c r="HJ202" s="98"/>
      <c r="HK202" s="98"/>
      <c r="HL202" s="98"/>
      <c r="HM202" s="98"/>
      <c r="HN202" s="98"/>
      <c r="HO202" s="98"/>
      <c r="HP202" s="98"/>
      <c r="HQ202" s="98"/>
      <c r="HR202" s="98"/>
      <c r="HS202" s="98"/>
      <c r="HT202" s="98"/>
      <c r="HU202" s="98"/>
      <c r="HV202" s="98"/>
      <c r="HW202" s="98"/>
      <c r="HX202" s="98"/>
      <c r="HY202" s="98"/>
      <c r="HZ202" s="98"/>
      <c r="IA202" s="98"/>
      <c r="IB202" s="98"/>
      <c r="IC202" s="98"/>
      <c r="ID202" s="98"/>
      <c r="IE202" s="98"/>
      <c r="IF202" s="98"/>
      <c r="IG202" s="98"/>
      <c r="IH202" s="98"/>
      <c r="II202" s="98"/>
      <c r="IJ202" s="98"/>
      <c r="IK202" s="98"/>
      <c r="IL202" s="98"/>
      <c r="IM202" s="98"/>
      <c r="IN202" s="98"/>
      <c r="IO202" s="98"/>
      <c r="IP202" s="98"/>
      <c r="IQ202" s="98"/>
      <c r="IR202" s="98"/>
      <c r="IS202" s="98"/>
      <c r="IT202" s="98"/>
      <c r="IU202" s="98"/>
      <c r="IV202" s="98"/>
      <c r="IW202" s="98"/>
      <c r="IX202" s="98"/>
      <c r="IY202" s="98"/>
      <c r="IZ202" s="98"/>
      <c r="JA202" s="98"/>
      <c r="JB202" s="98"/>
      <c r="JC202" s="98"/>
      <c r="JD202" s="98"/>
      <c r="JE202" s="98"/>
      <c r="JF202" s="98"/>
      <c r="JG202" s="98"/>
      <c r="JH202" s="98"/>
    </row>
    <row r="203" spans="11:268" s="88" customFormat="1" ht="14.4" hidden="1" x14ac:dyDescent="0.3">
      <c r="K203" s="90"/>
      <c r="L203" s="89"/>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c r="AJ203" s="98"/>
      <c r="AK203" s="98"/>
      <c r="AL203" s="98"/>
      <c r="AM203" s="98"/>
      <c r="AN203" s="98"/>
      <c r="AO203" s="98"/>
      <c r="AP203" s="98"/>
      <c r="AQ203" s="98"/>
      <c r="AR203" s="98"/>
      <c r="AS203" s="98"/>
      <c r="AT203" s="98"/>
      <c r="AU203" s="98"/>
      <c r="AV203" s="98"/>
      <c r="AW203" s="98"/>
      <c r="AX203" s="98"/>
      <c r="AY203" s="98"/>
      <c r="AZ203" s="98"/>
      <c r="BA203" s="98"/>
      <c r="BB203" s="98"/>
      <c r="BC203" s="98"/>
      <c r="BD203" s="98"/>
      <c r="BE203" s="98"/>
      <c r="BF203" s="98"/>
      <c r="BG203" s="98"/>
      <c r="BH203" s="98"/>
      <c r="BI203" s="98"/>
      <c r="BJ203" s="98"/>
      <c r="BK203" s="98"/>
      <c r="BL203" s="98"/>
      <c r="BM203" s="98"/>
      <c r="BN203" s="98"/>
      <c r="BO203" s="98"/>
      <c r="BP203" s="98"/>
      <c r="BQ203" s="98"/>
      <c r="BR203" s="98"/>
      <c r="BS203" s="98"/>
      <c r="BT203" s="98"/>
      <c r="BU203" s="98"/>
      <c r="BV203" s="98"/>
      <c r="BW203" s="98"/>
      <c r="BX203" s="98"/>
      <c r="BY203" s="98"/>
      <c r="BZ203" s="98"/>
      <c r="CA203" s="98"/>
      <c r="CB203" s="98"/>
      <c r="CC203" s="98"/>
      <c r="CD203" s="98"/>
      <c r="CE203" s="98"/>
      <c r="CF203" s="98"/>
      <c r="CG203" s="98"/>
      <c r="CH203" s="98"/>
      <c r="CI203" s="98"/>
      <c r="CJ203" s="98"/>
      <c r="CK203" s="98"/>
      <c r="CL203" s="98"/>
      <c r="CM203" s="98"/>
      <c r="CN203" s="98"/>
      <c r="CO203" s="98"/>
      <c r="CP203" s="98"/>
      <c r="CQ203" s="98"/>
      <c r="CR203" s="98"/>
      <c r="CS203" s="98"/>
      <c r="CT203" s="98"/>
      <c r="CU203" s="98"/>
      <c r="CV203" s="98"/>
      <c r="CW203" s="98"/>
      <c r="CX203" s="98"/>
      <c r="CY203" s="98"/>
      <c r="CZ203" s="98"/>
      <c r="DA203" s="98"/>
      <c r="DB203" s="98"/>
      <c r="DC203" s="98"/>
      <c r="DD203" s="98"/>
      <c r="DE203" s="98"/>
      <c r="DF203" s="98"/>
      <c r="DG203" s="98"/>
      <c r="DH203" s="98"/>
      <c r="DI203" s="98"/>
      <c r="DJ203" s="98"/>
      <c r="DK203" s="98"/>
      <c r="DL203" s="98"/>
      <c r="DM203" s="98"/>
      <c r="DN203" s="98"/>
      <c r="DO203" s="98"/>
      <c r="DP203" s="98"/>
      <c r="DQ203" s="98"/>
      <c r="DR203" s="98"/>
      <c r="DS203" s="98"/>
      <c r="DT203" s="98"/>
      <c r="DU203" s="98"/>
      <c r="DV203" s="98"/>
      <c r="DW203" s="98"/>
      <c r="DX203" s="98"/>
      <c r="DY203" s="98"/>
      <c r="DZ203" s="98"/>
      <c r="EA203" s="98"/>
      <c r="EB203" s="98"/>
      <c r="EC203" s="98"/>
      <c r="ED203" s="98"/>
      <c r="EE203" s="98"/>
      <c r="EF203" s="98"/>
      <c r="EG203" s="98"/>
      <c r="EH203" s="98"/>
      <c r="EI203" s="98"/>
      <c r="EJ203" s="98"/>
      <c r="EK203" s="98"/>
      <c r="EL203" s="98"/>
      <c r="EM203" s="98"/>
      <c r="EN203" s="98"/>
      <c r="EO203" s="98"/>
      <c r="EP203" s="98"/>
      <c r="EQ203" s="98"/>
      <c r="ER203" s="98"/>
      <c r="ES203" s="98"/>
      <c r="ET203" s="98"/>
      <c r="EU203" s="98"/>
      <c r="EV203" s="98"/>
      <c r="EW203" s="98"/>
      <c r="EX203" s="98"/>
      <c r="EY203" s="98"/>
      <c r="EZ203" s="98"/>
      <c r="FA203" s="98"/>
      <c r="FB203" s="98"/>
      <c r="FC203" s="98"/>
      <c r="FD203" s="98"/>
      <c r="FE203" s="98"/>
      <c r="FF203" s="98"/>
      <c r="FG203" s="98"/>
      <c r="FH203" s="98"/>
      <c r="FI203" s="98"/>
      <c r="FJ203" s="98"/>
      <c r="FK203" s="98"/>
      <c r="FL203" s="98"/>
      <c r="FM203" s="98"/>
      <c r="FN203" s="98"/>
      <c r="FO203" s="98"/>
      <c r="FP203" s="98"/>
      <c r="FQ203" s="98"/>
      <c r="FR203" s="98"/>
      <c r="FS203" s="98"/>
      <c r="FT203" s="98"/>
      <c r="FU203" s="98"/>
      <c r="FV203" s="98"/>
      <c r="FW203" s="98"/>
      <c r="FX203" s="98"/>
      <c r="FY203" s="98"/>
      <c r="FZ203" s="98"/>
      <c r="GA203" s="98"/>
      <c r="GB203" s="98"/>
      <c r="GC203" s="98"/>
      <c r="GD203" s="98"/>
      <c r="GE203" s="98"/>
      <c r="GF203" s="98"/>
      <c r="GG203" s="98"/>
      <c r="GH203" s="98"/>
      <c r="GI203" s="98"/>
      <c r="GJ203" s="98"/>
      <c r="GK203" s="98"/>
      <c r="GL203" s="98"/>
      <c r="GM203" s="98"/>
      <c r="GN203" s="98"/>
      <c r="GO203" s="98"/>
      <c r="GP203" s="98"/>
      <c r="GQ203" s="98"/>
      <c r="GR203" s="98"/>
      <c r="GS203" s="98"/>
      <c r="GT203" s="98"/>
      <c r="GU203" s="98"/>
      <c r="GV203" s="98"/>
      <c r="GW203" s="98"/>
      <c r="GX203" s="98"/>
      <c r="GY203" s="98"/>
      <c r="GZ203" s="98"/>
      <c r="HA203" s="98"/>
      <c r="HB203" s="98"/>
      <c r="HC203" s="98"/>
      <c r="HD203" s="98"/>
      <c r="HE203" s="98"/>
      <c r="HF203" s="98"/>
      <c r="HG203" s="98"/>
      <c r="HH203" s="98"/>
      <c r="HI203" s="98"/>
      <c r="HJ203" s="98"/>
      <c r="HK203" s="98"/>
      <c r="HL203" s="98"/>
      <c r="HM203" s="98"/>
      <c r="HN203" s="98"/>
      <c r="HO203" s="98"/>
      <c r="HP203" s="98"/>
      <c r="HQ203" s="98"/>
      <c r="HR203" s="98"/>
      <c r="HS203" s="98"/>
      <c r="HT203" s="98"/>
      <c r="HU203" s="98"/>
      <c r="HV203" s="98"/>
      <c r="HW203" s="98"/>
      <c r="HX203" s="98"/>
      <c r="HY203" s="98"/>
      <c r="HZ203" s="98"/>
      <c r="IA203" s="98"/>
      <c r="IB203" s="98"/>
      <c r="IC203" s="98"/>
      <c r="ID203" s="98"/>
      <c r="IE203" s="98"/>
      <c r="IF203" s="98"/>
      <c r="IG203" s="98"/>
      <c r="IH203" s="98"/>
      <c r="II203" s="98"/>
      <c r="IJ203" s="98"/>
      <c r="IK203" s="98"/>
      <c r="IL203" s="98"/>
      <c r="IM203" s="98"/>
      <c r="IN203" s="98"/>
      <c r="IO203" s="98"/>
      <c r="IP203" s="98"/>
      <c r="IQ203" s="98"/>
      <c r="IR203" s="98"/>
      <c r="IS203" s="98"/>
      <c r="IT203" s="98"/>
      <c r="IU203" s="98"/>
      <c r="IV203" s="98"/>
      <c r="IW203" s="98"/>
      <c r="IX203" s="98"/>
      <c r="IY203" s="98"/>
      <c r="IZ203" s="98"/>
      <c r="JA203" s="98"/>
      <c r="JB203" s="98"/>
      <c r="JC203" s="98"/>
      <c r="JD203" s="98"/>
      <c r="JE203" s="98"/>
      <c r="JF203" s="98"/>
      <c r="JG203" s="98"/>
      <c r="JH203" s="98"/>
    </row>
    <row r="204" spans="11:268" s="88" customFormat="1" ht="14.4" hidden="1" x14ac:dyDescent="0.3">
      <c r="K204" s="90"/>
      <c r="L204" s="89"/>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c r="AJ204" s="98"/>
      <c r="AK204" s="98"/>
      <c r="AL204" s="98"/>
      <c r="AM204" s="98"/>
      <c r="AN204" s="98"/>
      <c r="AO204" s="98"/>
      <c r="AP204" s="98"/>
      <c r="AQ204" s="98"/>
      <c r="AR204" s="98"/>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c r="BO204" s="98"/>
      <c r="BP204" s="98"/>
      <c r="BQ204" s="98"/>
      <c r="BR204" s="98"/>
      <c r="BS204" s="98"/>
      <c r="BT204" s="98"/>
      <c r="BU204" s="98"/>
      <c r="BV204" s="98"/>
      <c r="BW204" s="98"/>
      <c r="BX204" s="98"/>
      <c r="BY204" s="98"/>
      <c r="BZ204" s="98"/>
      <c r="CA204" s="98"/>
      <c r="CB204" s="98"/>
      <c r="CC204" s="98"/>
      <c r="CD204" s="98"/>
      <c r="CE204" s="98"/>
      <c r="CF204" s="98"/>
      <c r="CG204" s="98"/>
      <c r="CH204" s="98"/>
      <c r="CI204" s="98"/>
      <c r="CJ204" s="98"/>
      <c r="CK204" s="98"/>
      <c r="CL204" s="98"/>
      <c r="CM204" s="98"/>
      <c r="CN204" s="98"/>
      <c r="CO204" s="98"/>
      <c r="CP204" s="98"/>
      <c r="CQ204" s="98"/>
      <c r="CR204" s="98"/>
      <c r="CS204" s="98"/>
      <c r="CT204" s="98"/>
      <c r="CU204" s="98"/>
      <c r="CV204" s="98"/>
      <c r="CW204" s="98"/>
      <c r="CX204" s="98"/>
      <c r="CY204" s="98"/>
      <c r="CZ204" s="98"/>
      <c r="DA204" s="98"/>
      <c r="DB204" s="98"/>
      <c r="DC204" s="98"/>
      <c r="DD204" s="98"/>
      <c r="DE204" s="98"/>
      <c r="DF204" s="98"/>
      <c r="DG204" s="98"/>
      <c r="DH204" s="98"/>
      <c r="DI204" s="98"/>
      <c r="DJ204" s="98"/>
      <c r="DK204" s="98"/>
      <c r="DL204" s="98"/>
      <c r="DM204" s="98"/>
      <c r="DN204" s="98"/>
      <c r="DO204" s="98"/>
      <c r="DP204" s="98"/>
      <c r="DQ204" s="98"/>
      <c r="DR204" s="98"/>
      <c r="DS204" s="98"/>
      <c r="DT204" s="98"/>
      <c r="DU204" s="98"/>
      <c r="DV204" s="98"/>
      <c r="DW204" s="98"/>
      <c r="DX204" s="98"/>
      <c r="DY204" s="98"/>
      <c r="DZ204" s="98"/>
      <c r="EA204" s="98"/>
      <c r="EB204" s="98"/>
      <c r="EC204" s="98"/>
      <c r="ED204" s="98"/>
      <c r="EE204" s="98"/>
      <c r="EF204" s="98"/>
      <c r="EG204" s="98"/>
      <c r="EH204" s="98"/>
      <c r="EI204" s="98"/>
      <c r="EJ204" s="98"/>
      <c r="EK204" s="98"/>
      <c r="EL204" s="98"/>
      <c r="EM204" s="98"/>
      <c r="EN204" s="98"/>
      <c r="EO204" s="98"/>
      <c r="EP204" s="98"/>
      <c r="EQ204" s="98"/>
      <c r="ER204" s="98"/>
      <c r="ES204" s="98"/>
      <c r="ET204" s="98"/>
      <c r="EU204" s="98"/>
      <c r="EV204" s="98"/>
      <c r="EW204" s="98"/>
      <c r="EX204" s="98"/>
      <c r="EY204" s="98"/>
      <c r="EZ204" s="98"/>
      <c r="FA204" s="98"/>
      <c r="FB204" s="98"/>
      <c r="FC204" s="98"/>
      <c r="FD204" s="98"/>
      <c r="FE204" s="98"/>
      <c r="FF204" s="98"/>
      <c r="FG204" s="98"/>
      <c r="FH204" s="98"/>
      <c r="FI204" s="98"/>
      <c r="FJ204" s="98"/>
      <c r="FK204" s="98"/>
      <c r="FL204" s="98"/>
      <c r="FM204" s="98"/>
      <c r="FN204" s="98"/>
      <c r="FO204" s="98"/>
      <c r="FP204" s="98"/>
      <c r="FQ204" s="98"/>
      <c r="FR204" s="98"/>
      <c r="FS204" s="98"/>
      <c r="FT204" s="98"/>
      <c r="FU204" s="98"/>
      <c r="FV204" s="98"/>
      <c r="FW204" s="98"/>
      <c r="FX204" s="98"/>
      <c r="FY204" s="98"/>
      <c r="FZ204" s="98"/>
      <c r="GA204" s="98"/>
      <c r="GB204" s="98"/>
      <c r="GC204" s="98"/>
      <c r="GD204" s="98"/>
      <c r="GE204" s="98"/>
      <c r="GF204" s="98"/>
      <c r="GG204" s="98"/>
      <c r="GH204" s="98"/>
      <c r="GI204" s="98"/>
      <c r="GJ204" s="98"/>
      <c r="GK204" s="98"/>
      <c r="GL204" s="98"/>
      <c r="GM204" s="98"/>
      <c r="GN204" s="98"/>
      <c r="GO204" s="98"/>
      <c r="GP204" s="98"/>
      <c r="GQ204" s="98"/>
      <c r="GR204" s="98"/>
      <c r="GS204" s="98"/>
      <c r="GT204" s="98"/>
      <c r="GU204" s="98"/>
      <c r="GV204" s="98"/>
      <c r="GW204" s="98"/>
      <c r="GX204" s="98"/>
      <c r="GY204" s="98"/>
      <c r="GZ204" s="98"/>
      <c r="HA204" s="98"/>
      <c r="HB204" s="98"/>
      <c r="HC204" s="98"/>
      <c r="HD204" s="98"/>
      <c r="HE204" s="98"/>
      <c r="HF204" s="98"/>
      <c r="HG204" s="98"/>
      <c r="HH204" s="98"/>
      <c r="HI204" s="98"/>
      <c r="HJ204" s="98"/>
      <c r="HK204" s="98"/>
      <c r="HL204" s="98"/>
      <c r="HM204" s="98"/>
      <c r="HN204" s="98"/>
      <c r="HO204" s="98"/>
      <c r="HP204" s="98"/>
      <c r="HQ204" s="98"/>
      <c r="HR204" s="98"/>
      <c r="HS204" s="98"/>
      <c r="HT204" s="98"/>
      <c r="HU204" s="98"/>
      <c r="HV204" s="98"/>
      <c r="HW204" s="98"/>
      <c r="HX204" s="98"/>
      <c r="HY204" s="98"/>
      <c r="HZ204" s="98"/>
      <c r="IA204" s="98"/>
      <c r="IB204" s="98"/>
      <c r="IC204" s="98"/>
      <c r="ID204" s="98"/>
      <c r="IE204" s="98"/>
      <c r="IF204" s="98"/>
      <c r="IG204" s="98"/>
      <c r="IH204" s="98"/>
      <c r="II204" s="98"/>
      <c r="IJ204" s="98"/>
      <c r="IK204" s="98"/>
      <c r="IL204" s="98"/>
      <c r="IM204" s="98"/>
      <c r="IN204" s="98"/>
      <c r="IO204" s="98"/>
      <c r="IP204" s="98"/>
      <c r="IQ204" s="98"/>
      <c r="IR204" s="98"/>
      <c r="IS204" s="98"/>
      <c r="IT204" s="98"/>
      <c r="IU204" s="98"/>
      <c r="IV204" s="98"/>
      <c r="IW204" s="98"/>
      <c r="IX204" s="98"/>
      <c r="IY204" s="98"/>
      <c r="IZ204" s="98"/>
      <c r="JA204" s="98"/>
      <c r="JB204" s="98"/>
      <c r="JC204" s="98"/>
      <c r="JD204" s="98"/>
      <c r="JE204" s="98"/>
      <c r="JF204" s="98"/>
      <c r="JG204" s="98"/>
      <c r="JH204" s="98"/>
    </row>
    <row r="205" spans="11:268" s="88" customFormat="1" ht="14.4" hidden="1" x14ac:dyDescent="0.3">
      <c r="K205" s="90"/>
      <c r="L205" s="89"/>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c r="AJ205" s="98"/>
      <c r="AK205" s="98"/>
      <c r="AL205" s="98"/>
      <c r="AM205" s="98"/>
      <c r="AN205" s="98"/>
      <c r="AO205" s="98"/>
      <c r="AP205" s="98"/>
      <c r="AQ205" s="98"/>
      <c r="AR205" s="98"/>
      <c r="AS205" s="98"/>
      <c r="AT205" s="98"/>
      <c r="AU205" s="98"/>
      <c r="AV205" s="98"/>
      <c r="AW205" s="98"/>
      <c r="AX205" s="98"/>
      <c r="AY205" s="98"/>
      <c r="AZ205" s="98"/>
      <c r="BA205" s="98"/>
      <c r="BB205" s="98"/>
      <c r="BC205" s="98"/>
      <c r="BD205" s="98"/>
      <c r="BE205" s="98"/>
      <c r="BF205" s="98"/>
      <c r="BG205" s="98"/>
      <c r="BH205" s="98"/>
      <c r="BI205" s="98"/>
      <c r="BJ205" s="98"/>
      <c r="BK205" s="98"/>
      <c r="BL205" s="98"/>
      <c r="BM205" s="98"/>
      <c r="BN205" s="98"/>
      <c r="BO205" s="98"/>
      <c r="BP205" s="98"/>
      <c r="BQ205" s="98"/>
      <c r="BR205" s="98"/>
      <c r="BS205" s="98"/>
      <c r="BT205" s="98"/>
      <c r="BU205" s="98"/>
      <c r="BV205" s="98"/>
      <c r="BW205" s="98"/>
      <c r="BX205" s="98"/>
      <c r="BY205" s="98"/>
      <c r="BZ205" s="98"/>
      <c r="CA205" s="98"/>
      <c r="CB205" s="98"/>
      <c r="CC205" s="98"/>
      <c r="CD205" s="98"/>
      <c r="CE205" s="98"/>
      <c r="CF205" s="98"/>
      <c r="CG205" s="98"/>
      <c r="CH205" s="98"/>
      <c r="CI205" s="98"/>
      <c r="CJ205" s="98"/>
      <c r="CK205" s="98"/>
      <c r="CL205" s="98"/>
      <c r="CM205" s="98"/>
      <c r="CN205" s="98"/>
      <c r="CO205" s="98"/>
      <c r="CP205" s="98"/>
      <c r="CQ205" s="98"/>
      <c r="CR205" s="98"/>
      <c r="CS205" s="98"/>
      <c r="CT205" s="98"/>
      <c r="CU205" s="98"/>
      <c r="CV205" s="98"/>
      <c r="CW205" s="98"/>
      <c r="CX205" s="98"/>
      <c r="CY205" s="98"/>
      <c r="CZ205" s="98"/>
      <c r="DA205" s="98"/>
      <c r="DB205" s="98"/>
      <c r="DC205" s="98"/>
      <c r="DD205" s="98"/>
      <c r="DE205" s="98"/>
      <c r="DF205" s="98"/>
      <c r="DG205" s="98"/>
      <c r="DH205" s="98"/>
      <c r="DI205" s="98"/>
      <c r="DJ205" s="98"/>
      <c r="DK205" s="98"/>
      <c r="DL205" s="98"/>
      <c r="DM205" s="98"/>
      <c r="DN205" s="98"/>
      <c r="DO205" s="98"/>
      <c r="DP205" s="98"/>
      <c r="DQ205" s="98"/>
      <c r="DR205" s="98"/>
      <c r="DS205" s="98"/>
      <c r="DT205" s="98"/>
      <c r="DU205" s="98"/>
      <c r="DV205" s="98"/>
      <c r="DW205" s="98"/>
      <c r="DX205" s="98"/>
      <c r="DY205" s="98"/>
      <c r="DZ205" s="98"/>
      <c r="EA205" s="98"/>
      <c r="EB205" s="98"/>
      <c r="EC205" s="98"/>
      <c r="ED205" s="98"/>
      <c r="EE205" s="98"/>
      <c r="EF205" s="98"/>
      <c r="EG205" s="98"/>
      <c r="EH205" s="98"/>
      <c r="EI205" s="98"/>
      <c r="EJ205" s="98"/>
      <c r="EK205" s="98"/>
      <c r="EL205" s="98"/>
      <c r="EM205" s="98"/>
      <c r="EN205" s="98"/>
      <c r="EO205" s="98"/>
      <c r="EP205" s="98"/>
      <c r="EQ205" s="98"/>
      <c r="ER205" s="98"/>
      <c r="ES205" s="98"/>
      <c r="ET205" s="98"/>
      <c r="EU205" s="98"/>
      <c r="EV205" s="98"/>
      <c r="EW205" s="98"/>
      <c r="EX205" s="98"/>
      <c r="EY205" s="98"/>
      <c r="EZ205" s="98"/>
      <c r="FA205" s="98"/>
      <c r="FB205" s="98"/>
      <c r="FC205" s="98"/>
      <c r="FD205" s="98"/>
      <c r="FE205" s="98"/>
      <c r="FF205" s="98"/>
      <c r="FG205" s="98"/>
      <c r="FH205" s="98"/>
      <c r="FI205" s="98"/>
      <c r="FJ205" s="98"/>
      <c r="FK205" s="98"/>
      <c r="FL205" s="98"/>
      <c r="FM205" s="98"/>
      <c r="FN205" s="98"/>
      <c r="FO205" s="98"/>
      <c r="FP205" s="98"/>
      <c r="FQ205" s="98"/>
      <c r="FR205" s="98"/>
      <c r="FS205" s="98"/>
      <c r="FT205" s="98"/>
      <c r="FU205" s="98"/>
      <c r="FV205" s="98"/>
      <c r="FW205" s="98"/>
      <c r="FX205" s="98"/>
      <c r="FY205" s="98"/>
      <c r="FZ205" s="98"/>
      <c r="GA205" s="98"/>
      <c r="GB205" s="98"/>
      <c r="GC205" s="98"/>
      <c r="GD205" s="98"/>
      <c r="GE205" s="98"/>
      <c r="GF205" s="98"/>
      <c r="GG205" s="98"/>
      <c r="GH205" s="98"/>
      <c r="GI205" s="98"/>
      <c r="GJ205" s="98"/>
      <c r="GK205" s="98"/>
      <c r="GL205" s="98"/>
      <c r="GM205" s="98"/>
      <c r="GN205" s="98"/>
      <c r="GO205" s="98"/>
      <c r="GP205" s="98"/>
      <c r="GQ205" s="98"/>
      <c r="GR205" s="98"/>
      <c r="GS205" s="98"/>
      <c r="GT205" s="98"/>
      <c r="GU205" s="98"/>
      <c r="GV205" s="98"/>
      <c r="GW205" s="98"/>
      <c r="GX205" s="98"/>
      <c r="GY205" s="98"/>
      <c r="GZ205" s="98"/>
      <c r="HA205" s="98"/>
      <c r="HB205" s="98"/>
      <c r="HC205" s="98"/>
      <c r="HD205" s="98"/>
      <c r="HE205" s="98"/>
      <c r="HF205" s="98"/>
      <c r="HG205" s="98"/>
      <c r="HH205" s="98"/>
      <c r="HI205" s="98"/>
      <c r="HJ205" s="98"/>
      <c r="HK205" s="98"/>
      <c r="HL205" s="98"/>
      <c r="HM205" s="98"/>
      <c r="HN205" s="98"/>
      <c r="HO205" s="98"/>
      <c r="HP205" s="98"/>
      <c r="HQ205" s="98"/>
      <c r="HR205" s="98"/>
      <c r="HS205" s="98"/>
      <c r="HT205" s="98"/>
      <c r="HU205" s="98"/>
      <c r="HV205" s="98"/>
      <c r="HW205" s="98"/>
      <c r="HX205" s="98"/>
      <c r="HY205" s="98"/>
      <c r="HZ205" s="98"/>
      <c r="IA205" s="98"/>
      <c r="IB205" s="98"/>
      <c r="IC205" s="98"/>
      <c r="ID205" s="98"/>
      <c r="IE205" s="98"/>
      <c r="IF205" s="98"/>
      <c r="IG205" s="98"/>
      <c r="IH205" s="98"/>
      <c r="II205" s="98"/>
      <c r="IJ205" s="98"/>
      <c r="IK205" s="98"/>
      <c r="IL205" s="98"/>
      <c r="IM205" s="98"/>
      <c r="IN205" s="98"/>
      <c r="IO205" s="98"/>
      <c r="IP205" s="98"/>
      <c r="IQ205" s="98"/>
      <c r="IR205" s="98"/>
      <c r="IS205" s="98"/>
      <c r="IT205" s="98"/>
      <c r="IU205" s="98"/>
      <c r="IV205" s="98"/>
      <c r="IW205" s="98"/>
      <c r="IX205" s="98"/>
      <c r="IY205" s="98"/>
      <c r="IZ205" s="98"/>
      <c r="JA205" s="98"/>
      <c r="JB205" s="98"/>
      <c r="JC205" s="98"/>
      <c r="JD205" s="98"/>
      <c r="JE205" s="98"/>
      <c r="JF205" s="98"/>
      <c r="JG205" s="98"/>
      <c r="JH205" s="98"/>
    </row>
    <row r="206" spans="11:268" s="88" customFormat="1" ht="14.4" hidden="1" x14ac:dyDescent="0.3">
      <c r="K206" s="90"/>
      <c r="L206" s="89"/>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c r="AJ206" s="98"/>
      <c r="AK206" s="98"/>
      <c r="AL206" s="98"/>
      <c r="AM206" s="98"/>
      <c r="AN206" s="98"/>
      <c r="AO206" s="98"/>
      <c r="AP206" s="98"/>
      <c r="AQ206" s="98"/>
      <c r="AR206" s="98"/>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c r="BO206" s="98"/>
      <c r="BP206" s="98"/>
      <c r="BQ206" s="98"/>
      <c r="BR206" s="98"/>
      <c r="BS206" s="98"/>
      <c r="BT206" s="98"/>
      <c r="BU206" s="98"/>
      <c r="BV206" s="98"/>
      <c r="BW206" s="98"/>
      <c r="BX206" s="98"/>
      <c r="BY206" s="98"/>
      <c r="BZ206" s="98"/>
      <c r="CA206" s="98"/>
      <c r="CB206" s="98"/>
      <c r="CC206" s="98"/>
      <c r="CD206" s="98"/>
      <c r="CE206" s="98"/>
      <c r="CF206" s="98"/>
      <c r="CG206" s="98"/>
      <c r="CH206" s="98"/>
      <c r="CI206" s="98"/>
      <c r="CJ206" s="98"/>
      <c r="CK206" s="98"/>
      <c r="CL206" s="98"/>
      <c r="CM206" s="98"/>
      <c r="CN206" s="98"/>
      <c r="CO206" s="98"/>
      <c r="CP206" s="98"/>
      <c r="CQ206" s="98"/>
      <c r="CR206" s="98"/>
      <c r="CS206" s="98"/>
      <c r="CT206" s="98"/>
      <c r="CU206" s="98"/>
      <c r="CV206" s="98"/>
      <c r="CW206" s="98"/>
      <c r="CX206" s="98"/>
      <c r="CY206" s="98"/>
      <c r="CZ206" s="98"/>
      <c r="DA206" s="98"/>
      <c r="DB206" s="98"/>
      <c r="DC206" s="98"/>
      <c r="DD206" s="98"/>
      <c r="DE206" s="98"/>
      <c r="DF206" s="98"/>
      <c r="DG206" s="98"/>
      <c r="DH206" s="98"/>
      <c r="DI206" s="98"/>
      <c r="DJ206" s="98"/>
      <c r="DK206" s="98"/>
      <c r="DL206" s="98"/>
      <c r="DM206" s="98"/>
      <c r="DN206" s="98"/>
      <c r="DO206" s="98"/>
      <c r="DP206" s="98"/>
      <c r="DQ206" s="98"/>
      <c r="DR206" s="98"/>
      <c r="DS206" s="98"/>
      <c r="DT206" s="98"/>
      <c r="DU206" s="98"/>
      <c r="DV206" s="98"/>
      <c r="DW206" s="98"/>
      <c r="DX206" s="98"/>
      <c r="DY206" s="98"/>
      <c r="DZ206" s="98"/>
      <c r="EA206" s="98"/>
      <c r="EB206" s="98"/>
      <c r="EC206" s="98"/>
      <c r="ED206" s="98"/>
      <c r="EE206" s="98"/>
      <c r="EF206" s="98"/>
      <c r="EG206" s="98"/>
      <c r="EH206" s="98"/>
      <c r="EI206" s="98"/>
      <c r="EJ206" s="98"/>
      <c r="EK206" s="98"/>
      <c r="EL206" s="98"/>
      <c r="EM206" s="98"/>
      <c r="EN206" s="98"/>
      <c r="EO206" s="98"/>
      <c r="EP206" s="98"/>
      <c r="EQ206" s="98"/>
      <c r="ER206" s="98"/>
      <c r="ES206" s="98"/>
      <c r="ET206" s="98"/>
      <c r="EU206" s="98"/>
      <c r="EV206" s="98"/>
      <c r="EW206" s="98"/>
      <c r="EX206" s="98"/>
      <c r="EY206" s="98"/>
      <c r="EZ206" s="98"/>
      <c r="FA206" s="98"/>
      <c r="FB206" s="98"/>
      <c r="FC206" s="98"/>
      <c r="FD206" s="98"/>
      <c r="FE206" s="98"/>
      <c r="FF206" s="98"/>
      <c r="FG206" s="98"/>
      <c r="FH206" s="98"/>
      <c r="FI206" s="98"/>
      <c r="FJ206" s="98"/>
      <c r="FK206" s="98"/>
      <c r="FL206" s="98"/>
      <c r="FM206" s="98"/>
      <c r="FN206" s="98"/>
      <c r="FO206" s="98"/>
      <c r="FP206" s="98"/>
      <c r="FQ206" s="98"/>
      <c r="FR206" s="98"/>
      <c r="FS206" s="98"/>
      <c r="FT206" s="98"/>
      <c r="FU206" s="98"/>
      <c r="FV206" s="98"/>
      <c r="FW206" s="98"/>
      <c r="FX206" s="98"/>
      <c r="FY206" s="98"/>
      <c r="FZ206" s="98"/>
      <c r="GA206" s="98"/>
      <c r="GB206" s="98"/>
      <c r="GC206" s="98"/>
      <c r="GD206" s="98"/>
      <c r="GE206" s="98"/>
      <c r="GF206" s="98"/>
      <c r="GG206" s="98"/>
      <c r="GH206" s="98"/>
      <c r="GI206" s="98"/>
      <c r="GJ206" s="98"/>
      <c r="GK206" s="98"/>
      <c r="GL206" s="98"/>
      <c r="GM206" s="98"/>
      <c r="GN206" s="98"/>
      <c r="GO206" s="98"/>
      <c r="GP206" s="98"/>
      <c r="GQ206" s="98"/>
      <c r="GR206" s="98"/>
      <c r="GS206" s="98"/>
      <c r="GT206" s="98"/>
      <c r="GU206" s="98"/>
      <c r="GV206" s="98"/>
      <c r="GW206" s="98"/>
      <c r="GX206" s="98"/>
      <c r="GY206" s="98"/>
      <c r="GZ206" s="98"/>
      <c r="HA206" s="98"/>
      <c r="HB206" s="98"/>
      <c r="HC206" s="98"/>
      <c r="HD206" s="98"/>
      <c r="HE206" s="98"/>
      <c r="HF206" s="98"/>
      <c r="HG206" s="98"/>
      <c r="HH206" s="98"/>
      <c r="HI206" s="98"/>
      <c r="HJ206" s="98"/>
      <c r="HK206" s="98"/>
      <c r="HL206" s="98"/>
      <c r="HM206" s="98"/>
      <c r="HN206" s="98"/>
      <c r="HO206" s="98"/>
      <c r="HP206" s="98"/>
      <c r="HQ206" s="98"/>
      <c r="HR206" s="98"/>
      <c r="HS206" s="98"/>
      <c r="HT206" s="98"/>
      <c r="HU206" s="98"/>
      <c r="HV206" s="98"/>
      <c r="HW206" s="98"/>
      <c r="HX206" s="98"/>
      <c r="HY206" s="98"/>
      <c r="HZ206" s="98"/>
      <c r="IA206" s="98"/>
      <c r="IB206" s="98"/>
      <c r="IC206" s="98"/>
      <c r="ID206" s="98"/>
      <c r="IE206" s="98"/>
      <c r="IF206" s="98"/>
      <c r="IG206" s="98"/>
      <c r="IH206" s="98"/>
      <c r="II206" s="98"/>
      <c r="IJ206" s="98"/>
      <c r="IK206" s="98"/>
      <c r="IL206" s="98"/>
      <c r="IM206" s="98"/>
      <c r="IN206" s="98"/>
      <c r="IO206" s="98"/>
      <c r="IP206" s="98"/>
      <c r="IQ206" s="98"/>
      <c r="IR206" s="98"/>
      <c r="IS206" s="98"/>
      <c r="IT206" s="98"/>
      <c r="IU206" s="98"/>
      <c r="IV206" s="98"/>
      <c r="IW206" s="98"/>
      <c r="IX206" s="98"/>
      <c r="IY206" s="98"/>
      <c r="IZ206" s="98"/>
      <c r="JA206" s="98"/>
      <c r="JB206" s="98"/>
      <c r="JC206" s="98"/>
      <c r="JD206" s="98"/>
      <c r="JE206" s="98"/>
      <c r="JF206" s="98"/>
      <c r="JG206" s="98"/>
      <c r="JH206" s="98"/>
    </row>
    <row r="207" spans="11:268" s="88" customFormat="1" ht="14.4" hidden="1" x14ac:dyDescent="0.3">
      <c r="K207" s="90"/>
      <c r="L207" s="89"/>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c r="AJ207" s="98"/>
      <c r="AK207" s="98"/>
      <c r="AL207" s="98"/>
      <c r="AM207" s="98"/>
      <c r="AN207" s="98"/>
      <c r="AO207" s="98"/>
      <c r="AP207" s="98"/>
      <c r="AQ207" s="98"/>
      <c r="AR207" s="98"/>
      <c r="AS207" s="98"/>
      <c r="AT207" s="98"/>
      <c r="AU207" s="98"/>
      <c r="AV207" s="98"/>
      <c r="AW207" s="98"/>
      <c r="AX207" s="98"/>
      <c r="AY207" s="98"/>
      <c r="AZ207" s="98"/>
      <c r="BA207" s="98"/>
      <c r="BB207" s="98"/>
      <c r="BC207" s="98"/>
      <c r="BD207" s="98"/>
      <c r="BE207" s="98"/>
      <c r="BF207" s="98"/>
      <c r="BG207" s="98"/>
      <c r="BH207" s="98"/>
      <c r="BI207" s="98"/>
      <c r="BJ207" s="98"/>
      <c r="BK207" s="98"/>
      <c r="BL207" s="98"/>
      <c r="BM207" s="98"/>
      <c r="BN207" s="98"/>
      <c r="BO207" s="98"/>
      <c r="BP207" s="98"/>
      <c r="BQ207" s="98"/>
      <c r="BR207" s="98"/>
      <c r="BS207" s="98"/>
      <c r="BT207" s="98"/>
      <c r="BU207" s="98"/>
      <c r="BV207" s="98"/>
      <c r="BW207" s="98"/>
      <c r="BX207" s="98"/>
      <c r="BY207" s="98"/>
      <c r="BZ207" s="98"/>
      <c r="CA207" s="98"/>
      <c r="CB207" s="98"/>
      <c r="CC207" s="98"/>
      <c r="CD207" s="98"/>
      <c r="CE207" s="98"/>
      <c r="CF207" s="98"/>
      <c r="CG207" s="98"/>
      <c r="CH207" s="98"/>
      <c r="CI207" s="98"/>
      <c r="CJ207" s="98"/>
      <c r="CK207" s="98"/>
      <c r="CL207" s="98"/>
      <c r="CM207" s="98"/>
      <c r="CN207" s="98"/>
      <c r="CO207" s="98"/>
      <c r="CP207" s="98"/>
      <c r="CQ207" s="98"/>
      <c r="CR207" s="98"/>
      <c r="CS207" s="98"/>
      <c r="CT207" s="98"/>
      <c r="CU207" s="98"/>
      <c r="CV207" s="98"/>
      <c r="CW207" s="98"/>
      <c r="CX207" s="98"/>
      <c r="CY207" s="98"/>
      <c r="CZ207" s="98"/>
      <c r="DA207" s="98"/>
      <c r="DB207" s="98"/>
      <c r="DC207" s="98"/>
      <c r="DD207" s="98"/>
      <c r="DE207" s="98"/>
      <c r="DF207" s="98"/>
      <c r="DG207" s="98"/>
      <c r="DH207" s="98"/>
      <c r="DI207" s="98"/>
      <c r="DJ207" s="98"/>
      <c r="DK207" s="98"/>
      <c r="DL207" s="98"/>
      <c r="DM207" s="98"/>
      <c r="DN207" s="98"/>
      <c r="DO207" s="98"/>
      <c r="DP207" s="98"/>
      <c r="DQ207" s="98"/>
      <c r="DR207" s="98"/>
      <c r="DS207" s="98"/>
      <c r="DT207" s="98"/>
      <c r="DU207" s="98"/>
      <c r="DV207" s="98"/>
      <c r="DW207" s="98"/>
      <c r="DX207" s="98"/>
      <c r="DY207" s="98"/>
      <c r="DZ207" s="98"/>
      <c r="EA207" s="98"/>
      <c r="EB207" s="98"/>
      <c r="EC207" s="98"/>
      <c r="ED207" s="98"/>
      <c r="EE207" s="98"/>
      <c r="EF207" s="98"/>
      <c r="EG207" s="98"/>
      <c r="EH207" s="98"/>
      <c r="EI207" s="98"/>
      <c r="EJ207" s="98"/>
      <c r="EK207" s="98"/>
      <c r="EL207" s="98"/>
      <c r="EM207" s="98"/>
      <c r="EN207" s="98"/>
      <c r="EO207" s="98"/>
      <c r="EP207" s="98"/>
      <c r="EQ207" s="98"/>
      <c r="ER207" s="98"/>
      <c r="ES207" s="98"/>
      <c r="ET207" s="98"/>
      <c r="EU207" s="98"/>
      <c r="EV207" s="98"/>
      <c r="EW207" s="98"/>
      <c r="EX207" s="98"/>
      <c r="EY207" s="98"/>
      <c r="EZ207" s="98"/>
      <c r="FA207" s="98"/>
      <c r="FB207" s="98"/>
      <c r="FC207" s="98"/>
      <c r="FD207" s="98"/>
      <c r="FE207" s="98"/>
      <c r="FF207" s="98"/>
      <c r="FG207" s="98"/>
      <c r="FH207" s="98"/>
      <c r="FI207" s="98"/>
      <c r="FJ207" s="98"/>
      <c r="FK207" s="98"/>
      <c r="FL207" s="98"/>
      <c r="FM207" s="98"/>
      <c r="FN207" s="98"/>
      <c r="FO207" s="98"/>
      <c r="FP207" s="98"/>
      <c r="FQ207" s="98"/>
      <c r="FR207" s="98"/>
      <c r="FS207" s="98"/>
      <c r="FT207" s="98"/>
      <c r="FU207" s="98"/>
      <c r="FV207" s="98"/>
      <c r="FW207" s="98"/>
      <c r="FX207" s="98"/>
      <c r="FY207" s="98"/>
      <c r="FZ207" s="98"/>
      <c r="GA207" s="98"/>
      <c r="GB207" s="98"/>
      <c r="GC207" s="98"/>
      <c r="GD207" s="98"/>
      <c r="GE207" s="98"/>
      <c r="GF207" s="98"/>
      <c r="GG207" s="98"/>
      <c r="GH207" s="98"/>
      <c r="GI207" s="98"/>
      <c r="GJ207" s="98"/>
      <c r="GK207" s="98"/>
      <c r="GL207" s="98"/>
      <c r="GM207" s="98"/>
      <c r="GN207" s="98"/>
      <c r="GO207" s="98"/>
      <c r="GP207" s="98"/>
      <c r="GQ207" s="98"/>
      <c r="GR207" s="98"/>
      <c r="GS207" s="98"/>
      <c r="GT207" s="98"/>
      <c r="GU207" s="98"/>
      <c r="GV207" s="98"/>
      <c r="GW207" s="98"/>
      <c r="GX207" s="98"/>
      <c r="GY207" s="98"/>
      <c r="GZ207" s="98"/>
      <c r="HA207" s="98"/>
      <c r="HB207" s="98"/>
      <c r="HC207" s="98"/>
      <c r="HD207" s="98"/>
      <c r="HE207" s="98"/>
      <c r="HF207" s="98"/>
      <c r="HG207" s="98"/>
      <c r="HH207" s="98"/>
      <c r="HI207" s="98"/>
      <c r="HJ207" s="98"/>
      <c r="HK207" s="98"/>
      <c r="HL207" s="98"/>
      <c r="HM207" s="98"/>
      <c r="HN207" s="98"/>
      <c r="HO207" s="98"/>
      <c r="HP207" s="98"/>
      <c r="HQ207" s="98"/>
      <c r="HR207" s="98"/>
      <c r="HS207" s="98"/>
      <c r="HT207" s="98"/>
      <c r="HU207" s="98"/>
      <c r="HV207" s="98"/>
      <c r="HW207" s="98"/>
      <c r="HX207" s="98"/>
      <c r="HY207" s="98"/>
      <c r="HZ207" s="98"/>
      <c r="IA207" s="98"/>
      <c r="IB207" s="98"/>
      <c r="IC207" s="98"/>
      <c r="ID207" s="98"/>
      <c r="IE207" s="98"/>
      <c r="IF207" s="98"/>
      <c r="IG207" s="98"/>
      <c r="IH207" s="98"/>
      <c r="II207" s="98"/>
      <c r="IJ207" s="98"/>
      <c r="IK207" s="98"/>
      <c r="IL207" s="98"/>
      <c r="IM207" s="98"/>
      <c r="IN207" s="98"/>
      <c r="IO207" s="98"/>
      <c r="IP207" s="98"/>
      <c r="IQ207" s="98"/>
      <c r="IR207" s="98"/>
      <c r="IS207" s="98"/>
      <c r="IT207" s="98"/>
      <c r="IU207" s="98"/>
      <c r="IV207" s="98"/>
      <c r="IW207" s="98"/>
      <c r="IX207" s="98"/>
      <c r="IY207" s="98"/>
      <c r="IZ207" s="98"/>
      <c r="JA207" s="98"/>
      <c r="JB207" s="98"/>
      <c r="JC207" s="98"/>
      <c r="JD207" s="98"/>
      <c r="JE207" s="98"/>
      <c r="JF207" s="98"/>
      <c r="JG207" s="98"/>
      <c r="JH207" s="98"/>
    </row>
    <row r="208" spans="11:268" s="88" customFormat="1" ht="14.4" hidden="1" x14ac:dyDescent="0.3">
      <c r="K208" s="90"/>
      <c r="L208" s="89"/>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c r="AJ208" s="98"/>
      <c r="AK208" s="98"/>
      <c r="AL208" s="98"/>
      <c r="AM208" s="98"/>
      <c r="AN208" s="98"/>
      <c r="AO208" s="98"/>
      <c r="AP208" s="98"/>
      <c r="AQ208" s="98"/>
      <c r="AR208" s="98"/>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c r="BO208" s="98"/>
      <c r="BP208" s="98"/>
      <c r="BQ208" s="98"/>
      <c r="BR208" s="98"/>
      <c r="BS208" s="98"/>
      <c r="BT208" s="98"/>
      <c r="BU208" s="98"/>
      <c r="BV208" s="98"/>
      <c r="BW208" s="98"/>
      <c r="BX208" s="98"/>
      <c r="BY208" s="98"/>
      <c r="BZ208" s="98"/>
      <c r="CA208" s="98"/>
      <c r="CB208" s="98"/>
      <c r="CC208" s="98"/>
      <c r="CD208" s="98"/>
      <c r="CE208" s="98"/>
      <c r="CF208" s="98"/>
      <c r="CG208" s="98"/>
      <c r="CH208" s="98"/>
      <c r="CI208" s="98"/>
      <c r="CJ208" s="98"/>
      <c r="CK208" s="98"/>
      <c r="CL208" s="98"/>
      <c r="CM208" s="98"/>
      <c r="CN208" s="98"/>
      <c r="CO208" s="98"/>
      <c r="CP208" s="98"/>
      <c r="CQ208" s="98"/>
      <c r="CR208" s="98"/>
      <c r="CS208" s="98"/>
      <c r="CT208" s="98"/>
      <c r="CU208" s="98"/>
      <c r="CV208" s="98"/>
      <c r="CW208" s="98"/>
      <c r="CX208" s="98"/>
      <c r="CY208" s="98"/>
      <c r="CZ208" s="98"/>
      <c r="DA208" s="98"/>
      <c r="DB208" s="98"/>
      <c r="DC208" s="98"/>
      <c r="DD208" s="98"/>
      <c r="DE208" s="98"/>
      <c r="DF208" s="98"/>
      <c r="DG208" s="98"/>
      <c r="DH208" s="98"/>
      <c r="DI208" s="98"/>
      <c r="DJ208" s="98"/>
      <c r="DK208" s="98"/>
      <c r="DL208" s="98"/>
      <c r="DM208" s="98"/>
      <c r="DN208" s="98"/>
      <c r="DO208" s="98"/>
      <c r="DP208" s="98"/>
      <c r="DQ208" s="98"/>
      <c r="DR208" s="98"/>
      <c r="DS208" s="98"/>
      <c r="DT208" s="98"/>
      <c r="DU208" s="98"/>
      <c r="DV208" s="98"/>
      <c r="DW208" s="98"/>
      <c r="DX208" s="98"/>
      <c r="DY208" s="98"/>
      <c r="DZ208" s="98"/>
      <c r="EA208" s="98"/>
      <c r="EB208" s="98"/>
      <c r="EC208" s="98"/>
      <c r="ED208" s="98"/>
      <c r="EE208" s="98"/>
      <c r="EF208" s="98"/>
      <c r="EG208" s="98"/>
      <c r="EH208" s="98"/>
      <c r="EI208" s="98"/>
      <c r="EJ208" s="98"/>
      <c r="EK208" s="98"/>
      <c r="EL208" s="98"/>
      <c r="EM208" s="98"/>
      <c r="EN208" s="98"/>
      <c r="EO208" s="98"/>
      <c r="EP208" s="98"/>
      <c r="EQ208" s="98"/>
      <c r="ER208" s="98"/>
      <c r="ES208" s="98"/>
      <c r="ET208" s="98"/>
      <c r="EU208" s="98"/>
      <c r="EV208" s="98"/>
      <c r="EW208" s="98"/>
      <c r="EX208" s="98"/>
      <c r="EY208" s="98"/>
      <c r="EZ208" s="98"/>
      <c r="FA208" s="98"/>
      <c r="FB208" s="98"/>
      <c r="FC208" s="98"/>
      <c r="FD208" s="98"/>
      <c r="FE208" s="98"/>
      <c r="FF208" s="98"/>
      <c r="FG208" s="98"/>
      <c r="FH208" s="98"/>
      <c r="FI208" s="98"/>
      <c r="FJ208" s="98"/>
      <c r="FK208" s="98"/>
      <c r="FL208" s="98"/>
      <c r="FM208" s="98"/>
      <c r="FN208" s="98"/>
      <c r="FO208" s="98"/>
      <c r="FP208" s="98"/>
      <c r="FQ208" s="98"/>
      <c r="FR208" s="98"/>
      <c r="FS208" s="98"/>
      <c r="FT208" s="98"/>
      <c r="FU208" s="98"/>
      <c r="FV208" s="98"/>
      <c r="FW208" s="98"/>
      <c r="FX208" s="98"/>
      <c r="FY208" s="98"/>
      <c r="FZ208" s="98"/>
      <c r="GA208" s="98"/>
      <c r="GB208" s="98"/>
      <c r="GC208" s="98"/>
      <c r="GD208" s="98"/>
      <c r="GE208" s="98"/>
      <c r="GF208" s="98"/>
      <c r="GG208" s="98"/>
      <c r="GH208" s="98"/>
      <c r="GI208" s="98"/>
      <c r="GJ208" s="98"/>
      <c r="GK208" s="98"/>
      <c r="GL208" s="98"/>
      <c r="GM208" s="98"/>
      <c r="GN208" s="98"/>
      <c r="GO208" s="98"/>
      <c r="GP208" s="98"/>
      <c r="GQ208" s="98"/>
      <c r="GR208" s="98"/>
      <c r="GS208" s="98"/>
      <c r="GT208" s="98"/>
      <c r="GU208" s="98"/>
      <c r="GV208" s="98"/>
      <c r="GW208" s="98"/>
      <c r="GX208" s="98"/>
      <c r="GY208" s="98"/>
      <c r="GZ208" s="98"/>
      <c r="HA208" s="98"/>
      <c r="HB208" s="98"/>
      <c r="HC208" s="98"/>
      <c r="HD208" s="98"/>
      <c r="HE208" s="98"/>
      <c r="HF208" s="98"/>
      <c r="HG208" s="98"/>
      <c r="HH208" s="98"/>
      <c r="HI208" s="98"/>
      <c r="HJ208" s="98"/>
      <c r="HK208" s="98"/>
      <c r="HL208" s="98"/>
      <c r="HM208" s="98"/>
      <c r="HN208" s="98"/>
      <c r="HO208" s="98"/>
      <c r="HP208" s="98"/>
      <c r="HQ208" s="98"/>
      <c r="HR208" s="98"/>
      <c r="HS208" s="98"/>
      <c r="HT208" s="98"/>
      <c r="HU208" s="98"/>
      <c r="HV208" s="98"/>
      <c r="HW208" s="98"/>
      <c r="HX208" s="98"/>
      <c r="HY208" s="98"/>
      <c r="HZ208" s="98"/>
      <c r="IA208" s="98"/>
      <c r="IB208" s="98"/>
      <c r="IC208" s="98"/>
      <c r="ID208" s="98"/>
      <c r="IE208" s="98"/>
      <c r="IF208" s="98"/>
      <c r="IG208" s="98"/>
      <c r="IH208" s="98"/>
      <c r="II208" s="98"/>
      <c r="IJ208" s="98"/>
      <c r="IK208" s="98"/>
      <c r="IL208" s="98"/>
      <c r="IM208" s="98"/>
      <c r="IN208" s="98"/>
      <c r="IO208" s="98"/>
      <c r="IP208" s="98"/>
      <c r="IQ208" s="98"/>
      <c r="IR208" s="98"/>
      <c r="IS208" s="98"/>
      <c r="IT208" s="98"/>
      <c r="IU208" s="98"/>
      <c r="IV208" s="98"/>
      <c r="IW208" s="98"/>
      <c r="IX208" s="98"/>
      <c r="IY208" s="98"/>
      <c r="IZ208" s="98"/>
      <c r="JA208" s="98"/>
      <c r="JB208" s="98"/>
      <c r="JC208" s="98"/>
      <c r="JD208" s="98"/>
      <c r="JE208" s="98"/>
      <c r="JF208" s="98"/>
      <c r="JG208" s="98"/>
      <c r="JH208" s="98"/>
    </row>
    <row r="209" spans="1:268" s="88" customFormat="1" ht="14.4" hidden="1" x14ac:dyDescent="0.3">
      <c r="K209" s="90"/>
      <c r="L209" s="89"/>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c r="AJ209" s="98"/>
      <c r="AK209" s="98"/>
      <c r="AL209" s="98"/>
      <c r="AM209" s="98"/>
      <c r="AN209" s="98"/>
      <c r="AO209" s="98"/>
      <c r="AP209" s="98"/>
      <c r="AQ209" s="98"/>
      <c r="AR209" s="98"/>
      <c r="AS209" s="98"/>
      <c r="AT209" s="98"/>
      <c r="AU209" s="98"/>
      <c r="AV209" s="98"/>
      <c r="AW209" s="98"/>
      <c r="AX209" s="98"/>
      <c r="AY209" s="98"/>
      <c r="AZ209" s="98"/>
      <c r="BA209" s="98"/>
      <c r="BB209" s="98"/>
      <c r="BC209" s="98"/>
      <c r="BD209" s="98"/>
      <c r="BE209" s="98"/>
      <c r="BF209" s="98"/>
      <c r="BG209" s="98"/>
      <c r="BH209" s="98"/>
      <c r="BI209" s="98"/>
      <c r="BJ209" s="98"/>
      <c r="BK209" s="98"/>
      <c r="BL209" s="98"/>
      <c r="BM209" s="98"/>
      <c r="BN209" s="98"/>
      <c r="BO209" s="98"/>
      <c r="BP209" s="98"/>
      <c r="BQ209" s="98"/>
      <c r="BR209" s="98"/>
      <c r="BS209" s="98"/>
      <c r="BT209" s="98"/>
      <c r="BU209" s="98"/>
      <c r="BV209" s="98"/>
      <c r="BW209" s="98"/>
      <c r="BX209" s="98"/>
      <c r="BY209" s="98"/>
      <c r="BZ209" s="98"/>
      <c r="CA209" s="98"/>
      <c r="CB209" s="98"/>
      <c r="CC209" s="98"/>
      <c r="CD209" s="98"/>
      <c r="CE209" s="98"/>
      <c r="CF209" s="98"/>
      <c r="CG209" s="98"/>
      <c r="CH209" s="98"/>
      <c r="CI209" s="98"/>
      <c r="CJ209" s="98"/>
      <c r="CK209" s="98"/>
      <c r="CL209" s="98"/>
      <c r="CM209" s="98"/>
      <c r="CN209" s="98"/>
      <c r="CO209" s="98"/>
      <c r="CP209" s="98"/>
      <c r="CQ209" s="98"/>
      <c r="CR209" s="98"/>
      <c r="CS209" s="98"/>
      <c r="CT209" s="98"/>
      <c r="CU209" s="98"/>
      <c r="CV209" s="98"/>
      <c r="CW209" s="98"/>
      <c r="CX209" s="98"/>
      <c r="CY209" s="98"/>
      <c r="CZ209" s="98"/>
      <c r="DA209" s="98"/>
      <c r="DB209" s="98"/>
      <c r="DC209" s="98"/>
      <c r="DD209" s="98"/>
      <c r="DE209" s="98"/>
      <c r="DF209" s="98"/>
      <c r="DG209" s="98"/>
      <c r="DH209" s="98"/>
      <c r="DI209" s="98"/>
      <c r="DJ209" s="98"/>
      <c r="DK209" s="98"/>
      <c r="DL209" s="98"/>
      <c r="DM209" s="98"/>
      <c r="DN209" s="98"/>
      <c r="DO209" s="98"/>
      <c r="DP209" s="98"/>
      <c r="DQ209" s="98"/>
      <c r="DR209" s="98"/>
      <c r="DS209" s="98"/>
      <c r="DT209" s="98"/>
      <c r="DU209" s="98"/>
      <c r="DV209" s="98"/>
      <c r="DW209" s="98"/>
      <c r="DX209" s="98"/>
      <c r="DY209" s="98"/>
      <c r="DZ209" s="98"/>
      <c r="EA209" s="98"/>
      <c r="EB209" s="98"/>
      <c r="EC209" s="98"/>
      <c r="ED209" s="98"/>
      <c r="EE209" s="98"/>
      <c r="EF209" s="98"/>
      <c r="EG209" s="98"/>
      <c r="EH209" s="98"/>
      <c r="EI209" s="98"/>
      <c r="EJ209" s="98"/>
      <c r="EK209" s="98"/>
      <c r="EL209" s="98"/>
      <c r="EM209" s="98"/>
      <c r="EN209" s="98"/>
      <c r="EO209" s="98"/>
      <c r="EP209" s="98"/>
      <c r="EQ209" s="98"/>
      <c r="ER209" s="98"/>
      <c r="ES209" s="98"/>
      <c r="ET209" s="98"/>
      <c r="EU209" s="98"/>
      <c r="EV209" s="98"/>
      <c r="EW209" s="98"/>
      <c r="EX209" s="98"/>
      <c r="EY209" s="98"/>
      <c r="EZ209" s="98"/>
      <c r="FA209" s="98"/>
      <c r="FB209" s="98"/>
      <c r="FC209" s="98"/>
      <c r="FD209" s="98"/>
      <c r="FE209" s="98"/>
      <c r="FF209" s="98"/>
      <c r="FG209" s="98"/>
      <c r="FH209" s="98"/>
      <c r="FI209" s="98"/>
      <c r="FJ209" s="98"/>
      <c r="FK209" s="98"/>
      <c r="FL209" s="98"/>
      <c r="FM209" s="98"/>
      <c r="FN209" s="98"/>
      <c r="FO209" s="98"/>
      <c r="FP209" s="98"/>
      <c r="FQ209" s="98"/>
      <c r="FR209" s="98"/>
      <c r="FS209" s="98"/>
      <c r="FT209" s="98"/>
      <c r="FU209" s="98"/>
      <c r="FV209" s="98"/>
      <c r="FW209" s="98"/>
      <c r="FX209" s="98"/>
      <c r="FY209" s="98"/>
      <c r="FZ209" s="98"/>
      <c r="GA209" s="98"/>
      <c r="GB209" s="98"/>
      <c r="GC209" s="98"/>
      <c r="GD209" s="98"/>
      <c r="GE209" s="98"/>
      <c r="GF209" s="98"/>
      <c r="GG209" s="98"/>
      <c r="GH209" s="98"/>
      <c r="GI209" s="98"/>
      <c r="GJ209" s="98"/>
      <c r="GK209" s="98"/>
      <c r="GL209" s="98"/>
      <c r="GM209" s="98"/>
      <c r="GN209" s="98"/>
      <c r="GO209" s="98"/>
      <c r="GP209" s="98"/>
      <c r="GQ209" s="98"/>
      <c r="GR209" s="98"/>
      <c r="GS209" s="98"/>
      <c r="GT209" s="98"/>
      <c r="GU209" s="98"/>
      <c r="GV209" s="98"/>
      <c r="GW209" s="98"/>
      <c r="GX209" s="98"/>
      <c r="GY209" s="98"/>
      <c r="GZ209" s="98"/>
      <c r="HA209" s="98"/>
      <c r="HB209" s="98"/>
      <c r="HC209" s="98"/>
      <c r="HD209" s="98"/>
      <c r="HE209" s="98"/>
      <c r="HF209" s="98"/>
      <c r="HG209" s="98"/>
      <c r="HH209" s="98"/>
      <c r="HI209" s="98"/>
      <c r="HJ209" s="98"/>
      <c r="HK209" s="98"/>
      <c r="HL209" s="98"/>
      <c r="HM209" s="98"/>
      <c r="HN209" s="98"/>
      <c r="HO209" s="98"/>
      <c r="HP209" s="98"/>
      <c r="HQ209" s="98"/>
      <c r="HR209" s="98"/>
      <c r="HS209" s="98"/>
      <c r="HT209" s="98"/>
      <c r="HU209" s="98"/>
      <c r="HV209" s="98"/>
      <c r="HW209" s="98"/>
      <c r="HX209" s="98"/>
      <c r="HY209" s="98"/>
      <c r="HZ209" s="98"/>
      <c r="IA209" s="98"/>
      <c r="IB209" s="98"/>
      <c r="IC209" s="98"/>
      <c r="ID209" s="98"/>
      <c r="IE209" s="98"/>
      <c r="IF209" s="98"/>
      <c r="IG209" s="98"/>
      <c r="IH209" s="98"/>
      <c r="II209" s="98"/>
      <c r="IJ209" s="98"/>
      <c r="IK209" s="98"/>
      <c r="IL209" s="98"/>
      <c r="IM209" s="98"/>
      <c r="IN209" s="98"/>
      <c r="IO209" s="98"/>
      <c r="IP209" s="98"/>
      <c r="IQ209" s="98"/>
      <c r="IR209" s="98"/>
      <c r="IS209" s="98"/>
      <c r="IT209" s="98"/>
      <c r="IU209" s="98"/>
      <c r="IV209" s="98"/>
      <c r="IW209" s="98"/>
      <c r="IX209" s="98"/>
      <c r="IY209" s="98"/>
      <c r="IZ209" s="98"/>
      <c r="JA209" s="98"/>
      <c r="JB209" s="98"/>
      <c r="JC209" s="98"/>
      <c r="JD209" s="98"/>
      <c r="JE209" s="98"/>
      <c r="JF209" s="98"/>
      <c r="JG209" s="98"/>
      <c r="JH209" s="98"/>
    </row>
    <row r="210" spans="1:268" s="88" customFormat="1" ht="14.4" hidden="1" x14ac:dyDescent="0.3">
      <c r="K210" s="90"/>
      <c r="L210" s="89"/>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c r="AJ210" s="98"/>
      <c r="AK210" s="98"/>
      <c r="AL210" s="98"/>
      <c r="AM210" s="98"/>
      <c r="AN210" s="98"/>
      <c r="AO210" s="98"/>
      <c r="AP210" s="98"/>
      <c r="AQ210" s="98"/>
      <c r="AR210" s="98"/>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c r="BO210" s="98"/>
      <c r="BP210" s="98"/>
      <c r="BQ210" s="98"/>
      <c r="BR210" s="98"/>
      <c r="BS210" s="98"/>
      <c r="BT210" s="98"/>
      <c r="BU210" s="98"/>
      <c r="BV210" s="98"/>
      <c r="BW210" s="98"/>
      <c r="BX210" s="98"/>
      <c r="BY210" s="98"/>
      <c r="BZ210" s="98"/>
      <c r="CA210" s="98"/>
      <c r="CB210" s="98"/>
      <c r="CC210" s="98"/>
      <c r="CD210" s="98"/>
      <c r="CE210" s="98"/>
      <c r="CF210" s="98"/>
      <c r="CG210" s="98"/>
      <c r="CH210" s="98"/>
      <c r="CI210" s="98"/>
      <c r="CJ210" s="98"/>
      <c r="CK210" s="98"/>
      <c r="CL210" s="98"/>
      <c r="CM210" s="98"/>
      <c r="CN210" s="98"/>
      <c r="CO210" s="98"/>
      <c r="CP210" s="98"/>
      <c r="CQ210" s="98"/>
      <c r="CR210" s="98"/>
      <c r="CS210" s="98"/>
      <c r="CT210" s="98"/>
      <c r="CU210" s="98"/>
      <c r="CV210" s="98"/>
      <c r="CW210" s="98"/>
      <c r="CX210" s="98"/>
      <c r="CY210" s="98"/>
      <c r="CZ210" s="98"/>
      <c r="DA210" s="98"/>
      <c r="DB210" s="98"/>
      <c r="DC210" s="98"/>
      <c r="DD210" s="98"/>
      <c r="DE210" s="98"/>
      <c r="DF210" s="98"/>
      <c r="DG210" s="98"/>
      <c r="DH210" s="98"/>
      <c r="DI210" s="98"/>
      <c r="DJ210" s="98"/>
      <c r="DK210" s="98"/>
      <c r="DL210" s="98"/>
      <c r="DM210" s="98"/>
      <c r="DN210" s="98"/>
      <c r="DO210" s="98"/>
      <c r="DP210" s="98"/>
      <c r="DQ210" s="98"/>
      <c r="DR210" s="98"/>
      <c r="DS210" s="98"/>
      <c r="DT210" s="98"/>
      <c r="DU210" s="98"/>
      <c r="DV210" s="98"/>
      <c r="DW210" s="98"/>
      <c r="DX210" s="98"/>
      <c r="DY210" s="98"/>
      <c r="DZ210" s="98"/>
      <c r="EA210" s="98"/>
      <c r="EB210" s="98"/>
      <c r="EC210" s="98"/>
      <c r="ED210" s="98"/>
      <c r="EE210" s="98"/>
      <c r="EF210" s="98"/>
      <c r="EG210" s="98"/>
      <c r="EH210" s="98"/>
      <c r="EI210" s="98"/>
      <c r="EJ210" s="98"/>
      <c r="EK210" s="98"/>
      <c r="EL210" s="98"/>
      <c r="EM210" s="98"/>
      <c r="EN210" s="98"/>
      <c r="EO210" s="98"/>
      <c r="EP210" s="98"/>
      <c r="EQ210" s="98"/>
      <c r="ER210" s="98"/>
      <c r="ES210" s="98"/>
      <c r="ET210" s="98"/>
      <c r="EU210" s="98"/>
      <c r="EV210" s="98"/>
      <c r="EW210" s="98"/>
      <c r="EX210" s="98"/>
      <c r="EY210" s="98"/>
      <c r="EZ210" s="98"/>
      <c r="FA210" s="98"/>
      <c r="FB210" s="98"/>
      <c r="FC210" s="98"/>
      <c r="FD210" s="98"/>
      <c r="FE210" s="98"/>
      <c r="FF210" s="98"/>
      <c r="FG210" s="98"/>
      <c r="FH210" s="98"/>
      <c r="FI210" s="98"/>
      <c r="FJ210" s="98"/>
      <c r="FK210" s="98"/>
      <c r="FL210" s="98"/>
      <c r="FM210" s="98"/>
      <c r="FN210" s="98"/>
      <c r="FO210" s="98"/>
      <c r="FP210" s="98"/>
      <c r="FQ210" s="98"/>
      <c r="FR210" s="98"/>
      <c r="FS210" s="98"/>
      <c r="FT210" s="98"/>
      <c r="FU210" s="98"/>
      <c r="FV210" s="98"/>
      <c r="FW210" s="98"/>
      <c r="FX210" s="98"/>
      <c r="FY210" s="98"/>
      <c r="FZ210" s="98"/>
      <c r="GA210" s="98"/>
      <c r="GB210" s="98"/>
      <c r="GC210" s="98"/>
      <c r="GD210" s="98"/>
      <c r="GE210" s="98"/>
      <c r="GF210" s="98"/>
      <c r="GG210" s="98"/>
      <c r="GH210" s="98"/>
      <c r="GI210" s="98"/>
      <c r="GJ210" s="98"/>
      <c r="GK210" s="98"/>
      <c r="GL210" s="98"/>
      <c r="GM210" s="98"/>
      <c r="GN210" s="98"/>
      <c r="GO210" s="98"/>
      <c r="GP210" s="98"/>
      <c r="GQ210" s="98"/>
      <c r="GR210" s="98"/>
      <c r="GS210" s="98"/>
      <c r="GT210" s="98"/>
      <c r="GU210" s="98"/>
      <c r="GV210" s="98"/>
      <c r="GW210" s="98"/>
      <c r="GX210" s="98"/>
      <c r="GY210" s="98"/>
      <c r="GZ210" s="98"/>
      <c r="HA210" s="98"/>
      <c r="HB210" s="98"/>
      <c r="HC210" s="98"/>
      <c r="HD210" s="98"/>
      <c r="HE210" s="98"/>
      <c r="HF210" s="98"/>
      <c r="HG210" s="98"/>
      <c r="HH210" s="98"/>
      <c r="HI210" s="98"/>
      <c r="HJ210" s="98"/>
      <c r="HK210" s="98"/>
      <c r="HL210" s="98"/>
      <c r="HM210" s="98"/>
      <c r="HN210" s="98"/>
      <c r="HO210" s="98"/>
      <c r="HP210" s="98"/>
      <c r="HQ210" s="98"/>
      <c r="HR210" s="98"/>
      <c r="HS210" s="98"/>
      <c r="HT210" s="98"/>
      <c r="HU210" s="98"/>
      <c r="HV210" s="98"/>
      <c r="HW210" s="98"/>
      <c r="HX210" s="98"/>
      <c r="HY210" s="98"/>
      <c r="HZ210" s="98"/>
      <c r="IA210" s="98"/>
      <c r="IB210" s="98"/>
      <c r="IC210" s="98"/>
      <c r="ID210" s="98"/>
      <c r="IE210" s="98"/>
      <c r="IF210" s="98"/>
      <c r="IG210" s="98"/>
      <c r="IH210" s="98"/>
      <c r="II210" s="98"/>
      <c r="IJ210" s="98"/>
      <c r="IK210" s="98"/>
      <c r="IL210" s="98"/>
      <c r="IM210" s="98"/>
      <c r="IN210" s="98"/>
      <c r="IO210" s="98"/>
      <c r="IP210" s="98"/>
      <c r="IQ210" s="98"/>
      <c r="IR210" s="98"/>
      <c r="IS210" s="98"/>
      <c r="IT210" s="98"/>
      <c r="IU210" s="98"/>
      <c r="IV210" s="98"/>
      <c r="IW210" s="98"/>
      <c r="IX210" s="98"/>
      <c r="IY210" s="98"/>
      <c r="IZ210" s="98"/>
      <c r="JA210" s="98"/>
      <c r="JB210" s="98"/>
      <c r="JC210" s="98"/>
      <c r="JD210" s="98"/>
      <c r="JE210" s="98"/>
      <c r="JF210" s="98"/>
      <c r="JG210" s="98"/>
      <c r="JH210" s="98"/>
    </row>
    <row r="211" spans="1:268" s="88" customFormat="1" ht="14.4" hidden="1" x14ac:dyDescent="0.3">
      <c r="K211" s="90"/>
      <c r="L211" s="89"/>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c r="AJ211" s="98"/>
      <c r="AK211" s="98"/>
      <c r="AL211" s="98"/>
      <c r="AM211" s="98"/>
      <c r="AN211" s="98"/>
      <c r="AO211" s="98"/>
      <c r="AP211" s="98"/>
      <c r="AQ211" s="98"/>
      <c r="AR211" s="98"/>
      <c r="AS211" s="98"/>
      <c r="AT211" s="98"/>
      <c r="AU211" s="98"/>
      <c r="AV211" s="98"/>
      <c r="AW211" s="98"/>
      <c r="AX211" s="98"/>
      <c r="AY211" s="98"/>
      <c r="AZ211" s="98"/>
      <c r="BA211" s="98"/>
      <c r="BB211" s="98"/>
      <c r="BC211" s="98"/>
      <c r="BD211" s="98"/>
      <c r="BE211" s="98"/>
      <c r="BF211" s="98"/>
      <c r="BG211" s="98"/>
      <c r="BH211" s="98"/>
      <c r="BI211" s="98"/>
      <c r="BJ211" s="98"/>
      <c r="BK211" s="98"/>
      <c r="BL211" s="98"/>
      <c r="BM211" s="98"/>
      <c r="BN211" s="98"/>
      <c r="BO211" s="98"/>
      <c r="BP211" s="98"/>
      <c r="BQ211" s="98"/>
      <c r="BR211" s="98"/>
      <c r="BS211" s="98"/>
      <c r="BT211" s="98"/>
      <c r="BU211" s="98"/>
      <c r="BV211" s="98"/>
      <c r="BW211" s="98"/>
      <c r="BX211" s="98"/>
      <c r="BY211" s="98"/>
      <c r="BZ211" s="98"/>
      <c r="CA211" s="98"/>
      <c r="CB211" s="98"/>
      <c r="CC211" s="98"/>
      <c r="CD211" s="98"/>
      <c r="CE211" s="98"/>
      <c r="CF211" s="98"/>
      <c r="CG211" s="98"/>
      <c r="CH211" s="98"/>
      <c r="CI211" s="98"/>
      <c r="CJ211" s="98"/>
      <c r="CK211" s="98"/>
      <c r="CL211" s="98"/>
      <c r="CM211" s="98"/>
      <c r="CN211" s="98"/>
      <c r="CO211" s="98"/>
      <c r="CP211" s="98"/>
      <c r="CQ211" s="98"/>
      <c r="CR211" s="98"/>
      <c r="CS211" s="98"/>
      <c r="CT211" s="98"/>
      <c r="CU211" s="98"/>
      <c r="CV211" s="98"/>
      <c r="CW211" s="98"/>
      <c r="CX211" s="98"/>
      <c r="CY211" s="98"/>
      <c r="CZ211" s="98"/>
      <c r="DA211" s="98"/>
      <c r="DB211" s="98"/>
      <c r="DC211" s="98"/>
      <c r="DD211" s="98"/>
      <c r="DE211" s="98"/>
      <c r="DF211" s="98"/>
      <c r="DG211" s="98"/>
      <c r="DH211" s="98"/>
      <c r="DI211" s="98"/>
      <c r="DJ211" s="98"/>
      <c r="DK211" s="98"/>
      <c r="DL211" s="98"/>
      <c r="DM211" s="98"/>
      <c r="DN211" s="98"/>
      <c r="DO211" s="98"/>
      <c r="DP211" s="98"/>
      <c r="DQ211" s="98"/>
      <c r="DR211" s="98"/>
      <c r="DS211" s="98"/>
      <c r="DT211" s="98"/>
      <c r="DU211" s="98"/>
      <c r="DV211" s="98"/>
      <c r="DW211" s="98"/>
      <c r="DX211" s="98"/>
      <c r="DY211" s="98"/>
      <c r="DZ211" s="98"/>
      <c r="EA211" s="98"/>
      <c r="EB211" s="98"/>
      <c r="EC211" s="98"/>
      <c r="ED211" s="98"/>
      <c r="EE211" s="98"/>
      <c r="EF211" s="98"/>
      <c r="EG211" s="98"/>
      <c r="EH211" s="98"/>
      <c r="EI211" s="98"/>
      <c r="EJ211" s="98"/>
      <c r="EK211" s="98"/>
      <c r="EL211" s="98"/>
      <c r="EM211" s="98"/>
      <c r="EN211" s="98"/>
      <c r="EO211" s="98"/>
      <c r="EP211" s="98"/>
      <c r="EQ211" s="98"/>
      <c r="ER211" s="98"/>
      <c r="ES211" s="98"/>
      <c r="ET211" s="98"/>
      <c r="EU211" s="98"/>
      <c r="EV211" s="98"/>
      <c r="EW211" s="98"/>
      <c r="EX211" s="98"/>
      <c r="EY211" s="98"/>
      <c r="EZ211" s="98"/>
      <c r="FA211" s="98"/>
      <c r="FB211" s="98"/>
      <c r="FC211" s="98"/>
      <c r="FD211" s="98"/>
      <c r="FE211" s="98"/>
      <c r="FF211" s="98"/>
      <c r="FG211" s="98"/>
      <c r="FH211" s="98"/>
      <c r="FI211" s="98"/>
      <c r="FJ211" s="98"/>
      <c r="FK211" s="98"/>
      <c r="FL211" s="98"/>
      <c r="FM211" s="98"/>
      <c r="FN211" s="98"/>
      <c r="FO211" s="98"/>
      <c r="FP211" s="98"/>
      <c r="FQ211" s="98"/>
      <c r="FR211" s="98"/>
      <c r="FS211" s="98"/>
      <c r="FT211" s="98"/>
      <c r="FU211" s="98"/>
      <c r="FV211" s="98"/>
      <c r="FW211" s="98"/>
      <c r="FX211" s="98"/>
      <c r="FY211" s="98"/>
      <c r="FZ211" s="98"/>
      <c r="GA211" s="98"/>
      <c r="GB211" s="98"/>
      <c r="GC211" s="98"/>
      <c r="GD211" s="98"/>
      <c r="GE211" s="98"/>
      <c r="GF211" s="98"/>
      <c r="GG211" s="98"/>
      <c r="GH211" s="98"/>
      <c r="GI211" s="98"/>
      <c r="GJ211" s="98"/>
      <c r="GK211" s="98"/>
      <c r="GL211" s="98"/>
      <c r="GM211" s="98"/>
      <c r="GN211" s="98"/>
      <c r="GO211" s="98"/>
      <c r="GP211" s="98"/>
      <c r="GQ211" s="98"/>
      <c r="GR211" s="98"/>
      <c r="GS211" s="98"/>
      <c r="GT211" s="98"/>
      <c r="GU211" s="98"/>
      <c r="GV211" s="98"/>
      <c r="GW211" s="98"/>
      <c r="GX211" s="98"/>
      <c r="GY211" s="98"/>
      <c r="GZ211" s="98"/>
      <c r="HA211" s="98"/>
      <c r="HB211" s="98"/>
      <c r="HC211" s="98"/>
      <c r="HD211" s="98"/>
      <c r="HE211" s="98"/>
      <c r="HF211" s="98"/>
      <c r="HG211" s="98"/>
      <c r="HH211" s="98"/>
      <c r="HI211" s="98"/>
      <c r="HJ211" s="98"/>
      <c r="HK211" s="98"/>
      <c r="HL211" s="98"/>
      <c r="HM211" s="98"/>
      <c r="HN211" s="98"/>
      <c r="HO211" s="98"/>
      <c r="HP211" s="98"/>
      <c r="HQ211" s="98"/>
      <c r="HR211" s="98"/>
      <c r="HS211" s="98"/>
      <c r="HT211" s="98"/>
      <c r="HU211" s="98"/>
      <c r="HV211" s="98"/>
      <c r="HW211" s="98"/>
      <c r="HX211" s="98"/>
      <c r="HY211" s="98"/>
      <c r="HZ211" s="98"/>
      <c r="IA211" s="98"/>
      <c r="IB211" s="98"/>
      <c r="IC211" s="98"/>
      <c r="ID211" s="98"/>
      <c r="IE211" s="98"/>
      <c r="IF211" s="98"/>
      <c r="IG211" s="98"/>
      <c r="IH211" s="98"/>
      <c r="II211" s="98"/>
      <c r="IJ211" s="98"/>
      <c r="IK211" s="98"/>
      <c r="IL211" s="98"/>
      <c r="IM211" s="98"/>
      <c r="IN211" s="98"/>
      <c r="IO211" s="98"/>
      <c r="IP211" s="98"/>
      <c r="IQ211" s="98"/>
      <c r="IR211" s="98"/>
      <c r="IS211" s="98"/>
      <c r="IT211" s="98"/>
      <c r="IU211" s="98"/>
      <c r="IV211" s="98"/>
      <c r="IW211" s="98"/>
      <c r="IX211" s="98"/>
      <c r="IY211" s="98"/>
      <c r="IZ211" s="98"/>
      <c r="JA211" s="98"/>
      <c r="JB211" s="98"/>
      <c r="JC211" s="98"/>
      <c r="JD211" s="98"/>
      <c r="JE211" s="98"/>
      <c r="JF211" s="98"/>
      <c r="JG211" s="98"/>
      <c r="JH211" s="98"/>
    </row>
    <row r="212" spans="1:268" s="88" customFormat="1" ht="14.4" hidden="1" x14ac:dyDescent="0.3">
      <c r="K212" s="90"/>
      <c r="L212" s="89"/>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c r="AJ212" s="98"/>
      <c r="AK212" s="98"/>
      <c r="AL212" s="98"/>
      <c r="AM212" s="98"/>
      <c r="AN212" s="98"/>
      <c r="AO212" s="98"/>
      <c r="AP212" s="98"/>
      <c r="AQ212" s="98"/>
      <c r="AR212" s="98"/>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c r="BO212" s="98"/>
      <c r="BP212" s="98"/>
      <c r="BQ212" s="98"/>
      <c r="BR212" s="98"/>
      <c r="BS212" s="98"/>
      <c r="BT212" s="98"/>
      <c r="BU212" s="98"/>
      <c r="BV212" s="98"/>
      <c r="BW212" s="98"/>
      <c r="BX212" s="98"/>
      <c r="BY212" s="98"/>
      <c r="BZ212" s="98"/>
      <c r="CA212" s="98"/>
      <c r="CB212" s="98"/>
      <c r="CC212" s="98"/>
      <c r="CD212" s="98"/>
      <c r="CE212" s="98"/>
      <c r="CF212" s="98"/>
      <c r="CG212" s="98"/>
      <c r="CH212" s="98"/>
      <c r="CI212" s="98"/>
      <c r="CJ212" s="98"/>
      <c r="CK212" s="98"/>
      <c r="CL212" s="98"/>
      <c r="CM212" s="98"/>
      <c r="CN212" s="98"/>
      <c r="CO212" s="98"/>
      <c r="CP212" s="98"/>
      <c r="CQ212" s="98"/>
      <c r="CR212" s="98"/>
      <c r="CS212" s="98"/>
      <c r="CT212" s="98"/>
      <c r="CU212" s="98"/>
      <c r="CV212" s="98"/>
      <c r="CW212" s="98"/>
      <c r="CX212" s="98"/>
      <c r="CY212" s="98"/>
      <c r="CZ212" s="98"/>
      <c r="DA212" s="98"/>
      <c r="DB212" s="98"/>
      <c r="DC212" s="98"/>
      <c r="DD212" s="98"/>
      <c r="DE212" s="98"/>
      <c r="DF212" s="98"/>
      <c r="DG212" s="98"/>
      <c r="DH212" s="98"/>
      <c r="DI212" s="98"/>
      <c r="DJ212" s="98"/>
      <c r="DK212" s="98"/>
      <c r="DL212" s="98"/>
      <c r="DM212" s="98"/>
      <c r="DN212" s="98"/>
      <c r="DO212" s="98"/>
      <c r="DP212" s="98"/>
      <c r="DQ212" s="98"/>
      <c r="DR212" s="98"/>
      <c r="DS212" s="98"/>
      <c r="DT212" s="98"/>
      <c r="DU212" s="98"/>
      <c r="DV212" s="98"/>
      <c r="DW212" s="98"/>
      <c r="DX212" s="98"/>
      <c r="DY212" s="98"/>
      <c r="DZ212" s="98"/>
      <c r="EA212" s="98"/>
      <c r="EB212" s="98"/>
      <c r="EC212" s="98"/>
      <c r="ED212" s="98"/>
      <c r="EE212" s="98"/>
      <c r="EF212" s="98"/>
      <c r="EG212" s="98"/>
      <c r="EH212" s="98"/>
      <c r="EI212" s="98"/>
      <c r="EJ212" s="98"/>
      <c r="EK212" s="98"/>
      <c r="EL212" s="98"/>
      <c r="EM212" s="98"/>
      <c r="EN212" s="98"/>
      <c r="EO212" s="98"/>
      <c r="EP212" s="98"/>
      <c r="EQ212" s="98"/>
      <c r="ER212" s="98"/>
      <c r="ES212" s="98"/>
      <c r="ET212" s="98"/>
      <c r="EU212" s="98"/>
      <c r="EV212" s="98"/>
      <c r="EW212" s="98"/>
      <c r="EX212" s="98"/>
      <c r="EY212" s="98"/>
      <c r="EZ212" s="98"/>
      <c r="FA212" s="98"/>
      <c r="FB212" s="98"/>
      <c r="FC212" s="98"/>
      <c r="FD212" s="98"/>
      <c r="FE212" s="98"/>
      <c r="FF212" s="98"/>
      <c r="FG212" s="98"/>
      <c r="FH212" s="98"/>
      <c r="FI212" s="98"/>
      <c r="FJ212" s="98"/>
      <c r="FK212" s="98"/>
      <c r="FL212" s="98"/>
      <c r="FM212" s="98"/>
      <c r="FN212" s="98"/>
      <c r="FO212" s="98"/>
      <c r="FP212" s="98"/>
      <c r="FQ212" s="98"/>
      <c r="FR212" s="98"/>
      <c r="FS212" s="98"/>
      <c r="FT212" s="98"/>
      <c r="FU212" s="98"/>
      <c r="FV212" s="98"/>
      <c r="FW212" s="98"/>
      <c r="FX212" s="98"/>
      <c r="FY212" s="98"/>
      <c r="FZ212" s="98"/>
      <c r="GA212" s="98"/>
      <c r="GB212" s="98"/>
      <c r="GC212" s="98"/>
      <c r="GD212" s="98"/>
      <c r="GE212" s="98"/>
      <c r="GF212" s="98"/>
      <c r="GG212" s="98"/>
      <c r="GH212" s="98"/>
      <c r="GI212" s="98"/>
      <c r="GJ212" s="98"/>
      <c r="GK212" s="98"/>
      <c r="GL212" s="98"/>
      <c r="GM212" s="98"/>
      <c r="GN212" s="98"/>
      <c r="GO212" s="98"/>
      <c r="GP212" s="98"/>
      <c r="GQ212" s="98"/>
      <c r="GR212" s="98"/>
      <c r="GS212" s="98"/>
      <c r="GT212" s="98"/>
      <c r="GU212" s="98"/>
      <c r="GV212" s="98"/>
      <c r="GW212" s="98"/>
      <c r="GX212" s="98"/>
      <c r="GY212" s="98"/>
      <c r="GZ212" s="98"/>
      <c r="HA212" s="98"/>
      <c r="HB212" s="98"/>
      <c r="HC212" s="98"/>
      <c r="HD212" s="98"/>
      <c r="HE212" s="98"/>
      <c r="HF212" s="98"/>
      <c r="HG212" s="98"/>
      <c r="HH212" s="98"/>
      <c r="HI212" s="98"/>
      <c r="HJ212" s="98"/>
      <c r="HK212" s="98"/>
      <c r="HL212" s="98"/>
      <c r="HM212" s="98"/>
      <c r="HN212" s="98"/>
      <c r="HO212" s="98"/>
      <c r="HP212" s="98"/>
      <c r="HQ212" s="98"/>
      <c r="HR212" s="98"/>
      <c r="HS212" s="98"/>
      <c r="HT212" s="98"/>
      <c r="HU212" s="98"/>
      <c r="HV212" s="98"/>
      <c r="HW212" s="98"/>
      <c r="HX212" s="98"/>
      <c r="HY212" s="98"/>
      <c r="HZ212" s="98"/>
      <c r="IA212" s="98"/>
      <c r="IB212" s="98"/>
      <c r="IC212" s="98"/>
      <c r="ID212" s="98"/>
      <c r="IE212" s="98"/>
      <c r="IF212" s="98"/>
      <c r="IG212" s="98"/>
      <c r="IH212" s="98"/>
      <c r="II212" s="98"/>
      <c r="IJ212" s="98"/>
      <c r="IK212" s="98"/>
      <c r="IL212" s="98"/>
      <c r="IM212" s="98"/>
      <c r="IN212" s="98"/>
      <c r="IO212" s="98"/>
      <c r="IP212" s="98"/>
      <c r="IQ212" s="98"/>
      <c r="IR212" s="98"/>
      <c r="IS212" s="98"/>
      <c r="IT212" s="98"/>
      <c r="IU212" s="98"/>
      <c r="IV212" s="98"/>
      <c r="IW212" s="98"/>
      <c r="IX212" s="98"/>
      <c r="IY212" s="98"/>
      <c r="IZ212" s="98"/>
      <c r="JA212" s="98"/>
      <c r="JB212" s="98"/>
      <c r="JC212" s="98"/>
      <c r="JD212" s="98"/>
      <c r="JE212" s="98"/>
      <c r="JF212" s="98"/>
      <c r="JG212" s="98"/>
      <c r="JH212" s="98"/>
    </row>
    <row r="213" spans="1:268" s="88" customFormat="1" ht="14.4" hidden="1" x14ac:dyDescent="0.3">
      <c r="K213" s="90"/>
      <c r="L213" s="89"/>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c r="AJ213" s="98"/>
      <c r="AK213" s="98"/>
      <c r="AL213" s="98"/>
      <c r="AM213" s="98"/>
      <c r="AN213" s="98"/>
      <c r="AO213" s="98"/>
      <c r="AP213" s="98"/>
      <c r="AQ213" s="98"/>
      <c r="AR213" s="98"/>
      <c r="AS213" s="98"/>
      <c r="AT213" s="98"/>
      <c r="AU213" s="98"/>
      <c r="AV213" s="98"/>
      <c r="AW213" s="98"/>
      <c r="AX213" s="98"/>
      <c r="AY213" s="98"/>
      <c r="AZ213" s="98"/>
      <c r="BA213" s="98"/>
      <c r="BB213" s="98"/>
      <c r="BC213" s="98"/>
      <c r="BD213" s="98"/>
      <c r="BE213" s="98"/>
      <c r="BF213" s="98"/>
      <c r="BG213" s="98"/>
      <c r="BH213" s="98"/>
      <c r="BI213" s="98"/>
      <c r="BJ213" s="98"/>
      <c r="BK213" s="98"/>
      <c r="BL213" s="98"/>
      <c r="BM213" s="98"/>
      <c r="BN213" s="98"/>
      <c r="BO213" s="98"/>
      <c r="BP213" s="98"/>
      <c r="BQ213" s="98"/>
      <c r="BR213" s="98"/>
      <c r="BS213" s="98"/>
      <c r="BT213" s="98"/>
      <c r="BU213" s="98"/>
      <c r="BV213" s="98"/>
      <c r="BW213" s="98"/>
      <c r="BX213" s="98"/>
      <c r="BY213" s="98"/>
      <c r="BZ213" s="98"/>
      <c r="CA213" s="98"/>
      <c r="CB213" s="98"/>
      <c r="CC213" s="98"/>
      <c r="CD213" s="98"/>
      <c r="CE213" s="98"/>
      <c r="CF213" s="98"/>
      <c r="CG213" s="98"/>
      <c r="CH213" s="98"/>
      <c r="CI213" s="98"/>
      <c r="CJ213" s="98"/>
      <c r="CK213" s="98"/>
      <c r="CL213" s="98"/>
      <c r="CM213" s="98"/>
      <c r="CN213" s="98"/>
      <c r="CO213" s="98"/>
      <c r="CP213" s="98"/>
      <c r="CQ213" s="98"/>
      <c r="CR213" s="98"/>
      <c r="CS213" s="98"/>
      <c r="CT213" s="98"/>
      <c r="CU213" s="98"/>
      <c r="CV213" s="98"/>
      <c r="CW213" s="98"/>
      <c r="CX213" s="98"/>
      <c r="CY213" s="98"/>
      <c r="CZ213" s="98"/>
      <c r="DA213" s="98"/>
      <c r="DB213" s="98"/>
      <c r="DC213" s="98"/>
      <c r="DD213" s="98"/>
      <c r="DE213" s="98"/>
      <c r="DF213" s="98"/>
      <c r="DG213" s="98"/>
      <c r="DH213" s="98"/>
      <c r="DI213" s="98"/>
      <c r="DJ213" s="98"/>
      <c r="DK213" s="98"/>
      <c r="DL213" s="98"/>
      <c r="DM213" s="98"/>
      <c r="DN213" s="98"/>
      <c r="DO213" s="98"/>
      <c r="DP213" s="98"/>
      <c r="DQ213" s="98"/>
      <c r="DR213" s="98"/>
      <c r="DS213" s="98"/>
      <c r="DT213" s="98"/>
      <c r="DU213" s="98"/>
      <c r="DV213" s="98"/>
      <c r="DW213" s="98"/>
      <c r="DX213" s="98"/>
      <c r="DY213" s="98"/>
      <c r="DZ213" s="98"/>
      <c r="EA213" s="98"/>
      <c r="EB213" s="98"/>
      <c r="EC213" s="98"/>
      <c r="ED213" s="98"/>
      <c r="EE213" s="98"/>
      <c r="EF213" s="98"/>
      <c r="EG213" s="98"/>
      <c r="EH213" s="98"/>
      <c r="EI213" s="98"/>
      <c r="EJ213" s="98"/>
      <c r="EK213" s="98"/>
      <c r="EL213" s="98"/>
      <c r="EM213" s="98"/>
      <c r="EN213" s="98"/>
      <c r="EO213" s="98"/>
      <c r="EP213" s="98"/>
      <c r="EQ213" s="98"/>
      <c r="ER213" s="98"/>
      <c r="ES213" s="98"/>
      <c r="ET213" s="98"/>
      <c r="EU213" s="98"/>
      <c r="EV213" s="98"/>
      <c r="EW213" s="98"/>
      <c r="EX213" s="98"/>
      <c r="EY213" s="98"/>
      <c r="EZ213" s="98"/>
      <c r="FA213" s="98"/>
      <c r="FB213" s="98"/>
      <c r="FC213" s="98"/>
      <c r="FD213" s="98"/>
      <c r="FE213" s="98"/>
      <c r="FF213" s="98"/>
      <c r="FG213" s="98"/>
      <c r="FH213" s="98"/>
      <c r="FI213" s="98"/>
      <c r="FJ213" s="98"/>
      <c r="FK213" s="98"/>
      <c r="FL213" s="98"/>
      <c r="FM213" s="98"/>
      <c r="FN213" s="98"/>
      <c r="FO213" s="98"/>
      <c r="FP213" s="98"/>
      <c r="FQ213" s="98"/>
      <c r="FR213" s="98"/>
      <c r="FS213" s="98"/>
      <c r="FT213" s="98"/>
      <c r="FU213" s="98"/>
      <c r="FV213" s="98"/>
      <c r="FW213" s="98"/>
      <c r="FX213" s="98"/>
      <c r="FY213" s="98"/>
      <c r="FZ213" s="98"/>
      <c r="GA213" s="98"/>
      <c r="GB213" s="98"/>
      <c r="GC213" s="98"/>
      <c r="GD213" s="98"/>
      <c r="GE213" s="98"/>
      <c r="GF213" s="98"/>
      <c r="GG213" s="98"/>
      <c r="GH213" s="98"/>
      <c r="GI213" s="98"/>
      <c r="GJ213" s="98"/>
      <c r="GK213" s="98"/>
      <c r="GL213" s="98"/>
      <c r="GM213" s="98"/>
      <c r="GN213" s="98"/>
      <c r="GO213" s="98"/>
      <c r="GP213" s="98"/>
      <c r="GQ213" s="98"/>
      <c r="GR213" s="98"/>
      <c r="GS213" s="98"/>
      <c r="GT213" s="98"/>
      <c r="GU213" s="98"/>
      <c r="GV213" s="98"/>
      <c r="GW213" s="98"/>
      <c r="GX213" s="98"/>
      <c r="GY213" s="98"/>
      <c r="GZ213" s="98"/>
      <c r="HA213" s="98"/>
      <c r="HB213" s="98"/>
      <c r="HC213" s="98"/>
      <c r="HD213" s="98"/>
      <c r="HE213" s="98"/>
      <c r="HF213" s="98"/>
      <c r="HG213" s="98"/>
      <c r="HH213" s="98"/>
      <c r="HI213" s="98"/>
      <c r="HJ213" s="98"/>
      <c r="HK213" s="98"/>
      <c r="HL213" s="98"/>
      <c r="HM213" s="98"/>
      <c r="HN213" s="98"/>
      <c r="HO213" s="98"/>
      <c r="HP213" s="98"/>
      <c r="HQ213" s="98"/>
      <c r="HR213" s="98"/>
      <c r="HS213" s="98"/>
      <c r="HT213" s="98"/>
      <c r="HU213" s="98"/>
      <c r="HV213" s="98"/>
      <c r="HW213" s="98"/>
      <c r="HX213" s="98"/>
      <c r="HY213" s="98"/>
      <c r="HZ213" s="98"/>
      <c r="IA213" s="98"/>
      <c r="IB213" s="98"/>
      <c r="IC213" s="98"/>
      <c r="ID213" s="98"/>
      <c r="IE213" s="98"/>
      <c r="IF213" s="98"/>
      <c r="IG213" s="98"/>
      <c r="IH213" s="98"/>
      <c r="II213" s="98"/>
      <c r="IJ213" s="98"/>
      <c r="IK213" s="98"/>
      <c r="IL213" s="98"/>
      <c r="IM213" s="98"/>
      <c r="IN213" s="98"/>
      <c r="IO213" s="98"/>
      <c r="IP213" s="98"/>
      <c r="IQ213" s="98"/>
      <c r="IR213" s="98"/>
      <c r="IS213" s="98"/>
      <c r="IT213" s="98"/>
      <c r="IU213" s="98"/>
      <c r="IV213" s="98"/>
      <c r="IW213" s="98"/>
      <c r="IX213" s="98"/>
      <c r="IY213" s="98"/>
      <c r="IZ213" s="98"/>
      <c r="JA213" s="98"/>
      <c r="JB213" s="98"/>
      <c r="JC213" s="98"/>
      <c r="JD213" s="98"/>
      <c r="JE213" s="98"/>
      <c r="JF213" s="98"/>
      <c r="JG213" s="98"/>
      <c r="JH213" s="98"/>
    </row>
    <row r="214" spans="1:268" s="88" customFormat="1" ht="14.4" hidden="1" x14ac:dyDescent="0.3">
      <c r="K214" s="90"/>
      <c r="L214" s="89"/>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c r="AJ214" s="98"/>
      <c r="AK214" s="98"/>
      <c r="AL214" s="98"/>
      <c r="AM214" s="98"/>
      <c r="AN214" s="98"/>
      <c r="AO214" s="98"/>
      <c r="AP214" s="98"/>
      <c r="AQ214" s="98"/>
      <c r="AR214" s="98"/>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c r="BO214" s="98"/>
      <c r="BP214" s="98"/>
      <c r="BQ214" s="98"/>
      <c r="BR214" s="98"/>
      <c r="BS214" s="98"/>
      <c r="BT214" s="98"/>
      <c r="BU214" s="98"/>
      <c r="BV214" s="98"/>
      <c r="BW214" s="98"/>
      <c r="BX214" s="98"/>
      <c r="BY214" s="98"/>
      <c r="BZ214" s="98"/>
      <c r="CA214" s="98"/>
      <c r="CB214" s="98"/>
      <c r="CC214" s="98"/>
      <c r="CD214" s="98"/>
      <c r="CE214" s="98"/>
      <c r="CF214" s="98"/>
      <c r="CG214" s="98"/>
      <c r="CH214" s="98"/>
      <c r="CI214" s="98"/>
      <c r="CJ214" s="98"/>
      <c r="CK214" s="98"/>
      <c r="CL214" s="98"/>
      <c r="CM214" s="98"/>
      <c r="CN214" s="98"/>
      <c r="CO214" s="98"/>
      <c r="CP214" s="98"/>
      <c r="CQ214" s="98"/>
      <c r="CR214" s="98"/>
      <c r="CS214" s="98"/>
      <c r="CT214" s="98"/>
      <c r="CU214" s="98"/>
      <c r="CV214" s="98"/>
      <c r="CW214" s="98"/>
      <c r="CX214" s="98"/>
      <c r="CY214" s="98"/>
      <c r="CZ214" s="98"/>
      <c r="DA214" s="98"/>
      <c r="DB214" s="98"/>
      <c r="DC214" s="98"/>
      <c r="DD214" s="98"/>
      <c r="DE214" s="98"/>
      <c r="DF214" s="98"/>
      <c r="DG214" s="98"/>
      <c r="DH214" s="98"/>
      <c r="DI214" s="98"/>
      <c r="DJ214" s="98"/>
      <c r="DK214" s="98"/>
      <c r="DL214" s="98"/>
      <c r="DM214" s="98"/>
      <c r="DN214" s="98"/>
      <c r="DO214" s="98"/>
      <c r="DP214" s="98"/>
      <c r="DQ214" s="98"/>
      <c r="DR214" s="98"/>
      <c r="DS214" s="98"/>
      <c r="DT214" s="98"/>
      <c r="DU214" s="98"/>
      <c r="DV214" s="98"/>
      <c r="DW214" s="98"/>
      <c r="DX214" s="98"/>
      <c r="DY214" s="98"/>
      <c r="DZ214" s="98"/>
      <c r="EA214" s="98"/>
      <c r="EB214" s="98"/>
      <c r="EC214" s="98"/>
      <c r="ED214" s="98"/>
      <c r="EE214" s="98"/>
      <c r="EF214" s="98"/>
      <c r="EG214" s="98"/>
      <c r="EH214" s="98"/>
      <c r="EI214" s="98"/>
      <c r="EJ214" s="98"/>
      <c r="EK214" s="98"/>
      <c r="EL214" s="98"/>
      <c r="EM214" s="98"/>
      <c r="EN214" s="98"/>
      <c r="EO214" s="98"/>
      <c r="EP214" s="98"/>
      <c r="EQ214" s="98"/>
      <c r="ER214" s="98"/>
      <c r="ES214" s="98"/>
      <c r="ET214" s="98"/>
      <c r="EU214" s="98"/>
      <c r="EV214" s="98"/>
      <c r="EW214" s="98"/>
      <c r="EX214" s="98"/>
      <c r="EY214" s="98"/>
      <c r="EZ214" s="98"/>
      <c r="FA214" s="98"/>
      <c r="FB214" s="98"/>
      <c r="FC214" s="98"/>
      <c r="FD214" s="98"/>
      <c r="FE214" s="98"/>
      <c r="FF214" s="98"/>
      <c r="FG214" s="98"/>
      <c r="FH214" s="98"/>
      <c r="FI214" s="98"/>
      <c r="FJ214" s="98"/>
      <c r="FK214" s="98"/>
      <c r="FL214" s="98"/>
      <c r="FM214" s="98"/>
      <c r="FN214" s="98"/>
      <c r="FO214" s="98"/>
      <c r="FP214" s="98"/>
      <c r="FQ214" s="98"/>
      <c r="FR214" s="98"/>
      <c r="FS214" s="98"/>
      <c r="FT214" s="98"/>
      <c r="FU214" s="98"/>
      <c r="FV214" s="98"/>
      <c r="FW214" s="98"/>
      <c r="FX214" s="98"/>
      <c r="FY214" s="98"/>
      <c r="FZ214" s="98"/>
      <c r="GA214" s="98"/>
      <c r="GB214" s="98"/>
      <c r="GC214" s="98"/>
      <c r="GD214" s="98"/>
      <c r="GE214" s="98"/>
      <c r="GF214" s="98"/>
      <c r="GG214" s="98"/>
      <c r="GH214" s="98"/>
      <c r="GI214" s="98"/>
      <c r="GJ214" s="98"/>
      <c r="GK214" s="98"/>
      <c r="GL214" s="98"/>
      <c r="GM214" s="98"/>
      <c r="GN214" s="98"/>
      <c r="GO214" s="98"/>
      <c r="GP214" s="98"/>
      <c r="GQ214" s="98"/>
      <c r="GR214" s="98"/>
      <c r="GS214" s="98"/>
      <c r="GT214" s="98"/>
      <c r="GU214" s="98"/>
      <c r="GV214" s="98"/>
      <c r="GW214" s="98"/>
      <c r="GX214" s="98"/>
      <c r="GY214" s="98"/>
      <c r="GZ214" s="98"/>
      <c r="HA214" s="98"/>
      <c r="HB214" s="98"/>
      <c r="HC214" s="98"/>
      <c r="HD214" s="98"/>
      <c r="HE214" s="98"/>
      <c r="HF214" s="98"/>
      <c r="HG214" s="98"/>
      <c r="HH214" s="98"/>
      <c r="HI214" s="98"/>
      <c r="HJ214" s="98"/>
      <c r="HK214" s="98"/>
      <c r="HL214" s="98"/>
      <c r="HM214" s="98"/>
      <c r="HN214" s="98"/>
      <c r="HO214" s="98"/>
      <c r="HP214" s="98"/>
      <c r="HQ214" s="98"/>
      <c r="HR214" s="98"/>
      <c r="HS214" s="98"/>
      <c r="HT214" s="98"/>
      <c r="HU214" s="98"/>
      <c r="HV214" s="98"/>
      <c r="HW214" s="98"/>
      <c r="HX214" s="98"/>
      <c r="HY214" s="98"/>
      <c r="HZ214" s="98"/>
      <c r="IA214" s="98"/>
      <c r="IB214" s="98"/>
      <c r="IC214" s="98"/>
      <c r="ID214" s="98"/>
      <c r="IE214" s="98"/>
      <c r="IF214" s="98"/>
      <c r="IG214" s="98"/>
      <c r="IH214" s="98"/>
      <c r="II214" s="98"/>
      <c r="IJ214" s="98"/>
      <c r="IK214" s="98"/>
      <c r="IL214" s="98"/>
      <c r="IM214" s="98"/>
      <c r="IN214" s="98"/>
      <c r="IO214" s="98"/>
      <c r="IP214" s="98"/>
      <c r="IQ214" s="98"/>
      <c r="IR214" s="98"/>
      <c r="IS214" s="98"/>
      <c r="IT214" s="98"/>
      <c r="IU214" s="98"/>
      <c r="IV214" s="98"/>
      <c r="IW214" s="98"/>
      <c r="IX214" s="98"/>
      <c r="IY214" s="98"/>
      <c r="IZ214" s="98"/>
      <c r="JA214" s="98"/>
      <c r="JB214" s="98"/>
      <c r="JC214" s="98"/>
      <c r="JD214" s="98"/>
      <c r="JE214" s="98"/>
      <c r="JF214" s="98"/>
      <c r="JG214" s="98"/>
      <c r="JH214" s="98"/>
    </row>
    <row r="215" spans="1:268" s="88" customFormat="1" ht="14.4" hidden="1" x14ac:dyDescent="0.3">
      <c r="K215" s="90"/>
      <c r="L215" s="89"/>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c r="AJ215" s="98"/>
      <c r="AK215" s="98"/>
      <c r="AL215" s="98"/>
      <c r="AM215" s="98"/>
      <c r="AN215" s="98"/>
      <c r="AO215" s="98"/>
      <c r="AP215" s="98"/>
      <c r="AQ215" s="98"/>
      <c r="AR215" s="98"/>
      <c r="AS215" s="98"/>
      <c r="AT215" s="98"/>
      <c r="AU215" s="98"/>
      <c r="AV215" s="98"/>
      <c r="AW215" s="98"/>
      <c r="AX215" s="98"/>
      <c r="AY215" s="98"/>
      <c r="AZ215" s="98"/>
      <c r="BA215" s="98"/>
      <c r="BB215" s="98"/>
      <c r="BC215" s="98"/>
      <c r="BD215" s="98"/>
      <c r="BE215" s="98"/>
      <c r="BF215" s="98"/>
      <c r="BG215" s="98"/>
      <c r="BH215" s="98"/>
      <c r="BI215" s="98"/>
      <c r="BJ215" s="98"/>
      <c r="BK215" s="98"/>
      <c r="BL215" s="98"/>
      <c r="BM215" s="98"/>
      <c r="BN215" s="98"/>
      <c r="BO215" s="98"/>
      <c r="BP215" s="98"/>
      <c r="BQ215" s="98"/>
      <c r="BR215" s="98"/>
      <c r="BS215" s="98"/>
      <c r="BT215" s="98"/>
      <c r="BU215" s="98"/>
      <c r="BV215" s="98"/>
      <c r="BW215" s="98"/>
      <c r="BX215" s="98"/>
      <c r="BY215" s="98"/>
      <c r="BZ215" s="98"/>
      <c r="CA215" s="98"/>
      <c r="CB215" s="98"/>
      <c r="CC215" s="98"/>
      <c r="CD215" s="98"/>
      <c r="CE215" s="98"/>
      <c r="CF215" s="98"/>
      <c r="CG215" s="98"/>
      <c r="CH215" s="98"/>
      <c r="CI215" s="98"/>
      <c r="CJ215" s="98"/>
      <c r="CK215" s="98"/>
      <c r="CL215" s="98"/>
      <c r="CM215" s="98"/>
      <c r="CN215" s="98"/>
      <c r="CO215" s="98"/>
      <c r="CP215" s="98"/>
      <c r="CQ215" s="98"/>
      <c r="CR215" s="98"/>
      <c r="CS215" s="98"/>
      <c r="CT215" s="98"/>
      <c r="CU215" s="98"/>
      <c r="CV215" s="98"/>
      <c r="CW215" s="98"/>
      <c r="CX215" s="98"/>
      <c r="CY215" s="98"/>
      <c r="CZ215" s="98"/>
      <c r="DA215" s="98"/>
      <c r="DB215" s="98"/>
      <c r="DC215" s="98"/>
      <c r="DD215" s="98"/>
      <c r="DE215" s="98"/>
      <c r="DF215" s="98"/>
      <c r="DG215" s="98"/>
      <c r="DH215" s="98"/>
      <c r="DI215" s="98"/>
      <c r="DJ215" s="98"/>
      <c r="DK215" s="98"/>
      <c r="DL215" s="98"/>
      <c r="DM215" s="98"/>
      <c r="DN215" s="98"/>
      <c r="DO215" s="98"/>
      <c r="DP215" s="98"/>
      <c r="DQ215" s="98"/>
      <c r="DR215" s="98"/>
      <c r="DS215" s="98"/>
      <c r="DT215" s="98"/>
      <c r="DU215" s="98"/>
      <c r="DV215" s="98"/>
      <c r="DW215" s="98"/>
      <c r="DX215" s="98"/>
      <c r="DY215" s="98"/>
      <c r="DZ215" s="98"/>
      <c r="EA215" s="98"/>
      <c r="EB215" s="98"/>
      <c r="EC215" s="98"/>
      <c r="ED215" s="98"/>
      <c r="EE215" s="98"/>
      <c r="EF215" s="98"/>
      <c r="EG215" s="98"/>
      <c r="EH215" s="98"/>
      <c r="EI215" s="98"/>
      <c r="EJ215" s="98"/>
      <c r="EK215" s="98"/>
      <c r="EL215" s="98"/>
      <c r="EM215" s="98"/>
      <c r="EN215" s="98"/>
      <c r="EO215" s="98"/>
      <c r="EP215" s="98"/>
      <c r="EQ215" s="98"/>
      <c r="ER215" s="98"/>
      <c r="ES215" s="98"/>
      <c r="ET215" s="98"/>
      <c r="EU215" s="98"/>
      <c r="EV215" s="98"/>
      <c r="EW215" s="98"/>
      <c r="EX215" s="98"/>
      <c r="EY215" s="98"/>
      <c r="EZ215" s="98"/>
      <c r="FA215" s="98"/>
      <c r="FB215" s="98"/>
      <c r="FC215" s="98"/>
      <c r="FD215" s="98"/>
      <c r="FE215" s="98"/>
      <c r="FF215" s="98"/>
      <c r="FG215" s="98"/>
      <c r="FH215" s="98"/>
      <c r="FI215" s="98"/>
      <c r="FJ215" s="98"/>
      <c r="FK215" s="98"/>
      <c r="FL215" s="98"/>
      <c r="FM215" s="98"/>
      <c r="FN215" s="98"/>
      <c r="FO215" s="98"/>
      <c r="FP215" s="98"/>
      <c r="FQ215" s="98"/>
      <c r="FR215" s="98"/>
      <c r="FS215" s="98"/>
      <c r="FT215" s="98"/>
      <c r="FU215" s="98"/>
      <c r="FV215" s="98"/>
      <c r="FW215" s="98"/>
      <c r="FX215" s="98"/>
      <c r="FY215" s="98"/>
      <c r="FZ215" s="98"/>
      <c r="GA215" s="98"/>
      <c r="GB215" s="98"/>
      <c r="GC215" s="98"/>
      <c r="GD215" s="98"/>
      <c r="GE215" s="98"/>
      <c r="GF215" s="98"/>
      <c r="GG215" s="98"/>
      <c r="GH215" s="98"/>
      <c r="GI215" s="98"/>
      <c r="GJ215" s="98"/>
      <c r="GK215" s="98"/>
      <c r="GL215" s="98"/>
      <c r="GM215" s="98"/>
      <c r="GN215" s="98"/>
      <c r="GO215" s="98"/>
      <c r="GP215" s="98"/>
      <c r="GQ215" s="98"/>
      <c r="GR215" s="98"/>
      <c r="GS215" s="98"/>
      <c r="GT215" s="98"/>
      <c r="GU215" s="98"/>
      <c r="GV215" s="98"/>
      <c r="GW215" s="98"/>
      <c r="GX215" s="98"/>
      <c r="GY215" s="98"/>
      <c r="GZ215" s="98"/>
      <c r="HA215" s="98"/>
      <c r="HB215" s="98"/>
      <c r="HC215" s="98"/>
      <c r="HD215" s="98"/>
      <c r="HE215" s="98"/>
      <c r="HF215" s="98"/>
      <c r="HG215" s="98"/>
      <c r="HH215" s="98"/>
      <c r="HI215" s="98"/>
      <c r="HJ215" s="98"/>
      <c r="HK215" s="98"/>
      <c r="HL215" s="98"/>
      <c r="HM215" s="98"/>
      <c r="HN215" s="98"/>
      <c r="HO215" s="98"/>
      <c r="HP215" s="98"/>
      <c r="HQ215" s="98"/>
      <c r="HR215" s="98"/>
      <c r="HS215" s="98"/>
      <c r="HT215" s="98"/>
      <c r="HU215" s="98"/>
      <c r="HV215" s="98"/>
      <c r="HW215" s="98"/>
      <c r="HX215" s="98"/>
      <c r="HY215" s="98"/>
      <c r="HZ215" s="98"/>
      <c r="IA215" s="98"/>
      <c r="IB215" s="98"/>
      <c r="IC215" s="98"/>
      <c r="ID215" s="98"/>
      <c r="IE215" s="98"/>
      <c r="IF215" s="98"/>
      <c r="IG215" s="98"/>
      <c r="IH215" s="98"/>
      <c r="II215" s="98"/>
      <c r="IJ215" s="98"/>
      <c r="IK215" s="98"/>
      <c r="IL215" s="98"/>
      <c r="IM215" s="98"/>
      <c r="IN215" s="98"/>
      <c r="IO215" s="98"/>
      <c r="IP215" s="98"/>
      <c r="IQ215" s="98"/>
      <c r="IR215" s="98"/>
      <c r="IS215" s="98"/>
      <c r="IT215" s="98"/>
      <c r="IU215" s="98"/>
      <c r="IV215" s="98"/>
      <c r="IW215" s="98"/>
      <c r="IX215" s="98"/>
      <c r="IY215" s="98"/>
      <c r="IZ215" s="98"/>
      <c r="JA215" s="98"/>
      <c r="JB215" s="98"/>
      <c r="JC215" s="98"/>
      <c r="JD215" s="98"/>
      <c r="JE215" s="98"/>
      <c r="JF215" s="98"/>
      <c r="JG215" s="98"/>
      <c r="JH215" s="98"/>
    </row>
    <row r="216" spans="1:268" s="88" customFormat="1" ht="14.4" hidden="1" x14ac:dyDescent="0.3">
      <c r="K216" s="90"/>
      <c r="L216" s="89"/>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c r="AJ216" s="98"/>
      <c r="AK216" s="98"/>
      <c r="AL216" s="98"/>
      <c r="AM216" s="98"/>
      <c r="AN216" s="98"/>
      <c r="AO216" s="98"/>
      <c r="AP216" s="98"/>
      <c r="AQ216" s="98"/>
      <c r="AR216" s="98"/>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c r="BO216" s="98"/>
      <c r="BP216" s="98"/>
      <c r="BQ216" s="98"/>
      <c r="BR216" s="98"/>
      <c r="BS216" s="98"/>
      <c r="BT216" s="98"/>
      <c r="BU216" s="98"/>
      <c r="BV216" s="98"/>
      <c r="BW216" s="98"/>
      <c r="BX216" s="98"/>
      <c r="BY216" s="98"/>
      <c r="BZ216" s="98"/>
      <c r="CA216" s="98"/>
      <c r="CB216" s="98"/>
      <c r="CC216" s="98"/>
      <c r="CD216" s="98"/>
      <c r="CE216" s="98"/>
      <c r="CF216" s="98"/>
      <c r="CG216" s="98"/>
      <c r="CH216" s="98"/>
      <c r="CI216" s="98"/>
      <c r="CJ216" s="98"/>
      <c r="CK216" s="98"/>
      <c r="CL216" s="98"/>
      <c r="CM216" s="98"/>
      <c r="CN216" s="98"/>
      <c r="CO216" s="98"/>
      <c r="CP216" s="98"/>
      <c r="CQ216" s="98"/>
      <c r="CR216" s="98"/>
      <c r="CS216" s="98"/>
      <c r="CT216" s="98"/>
      <c r="CU216" s="98"/>
      <c r="CV216" s="98"/>
      <c r="CW216" s="98"/>
      <c r="CX216" s="98"/>
      <c r="CY216" s="98"/>
      <c r="CZ216" s="98"/>
      <c r="DA216" s="98"/>
      <c r="DB216" s="98"/>
      <c r="DC216" s="98"/>
      <c r="DD216" s="98"/>
      <c r="DE216" s="98"/>
      <c r="DF216" s="98"/>
      <c r="DG216" s="98"/>
      <c r="DH216" s="98"/>
      <c r="DI216" s="98"/>
      <c r="DJ216" s="98"/>
      <c r="DK216" s="98"/>
      <c r="DL216" s="98"/>
      <c r="DM216" s="98"/>
      <c r="DN216" s="98"/>
      <c r="DO216" s="98"/>
      <c r="DP216" s="98"/>
      <c r="DQ216" s="98"/>
      <c r="DR216" s="98"/>
      <c r="DS216" s="98"/>
      <c r="DT216" s="98"/>
      <c r="DU216" s="98"/>
      <c r="DV216" s="98"/>
      <c r="DW216" s="98"/>
      <c r="DX216" s="98"/>
      <c r="DY216" s="98"/>
      <c r="DZ216" s="98"/>
      <c r="EA216" s="98"/>
      <c r="EB216" s="98"/>
      <c r="EC216" s="98"/>
      <c r="ED216" s="98"/>
      <c r="EE216" s="98"/>
      <c r="EF216" s="98"/>
      <c r="EG216" s="98"/>
      <c r="EH216" s="98"/>
      <c r="EI216" s="98"/>
      <c r="EJ216" s="98"/>
      <c r="EK216" s="98"/>
      <c r="EL216" s="98"/>
      <c r="EM216" s="98"/>
      <c r="EN216" s="98"/>
      <c r="EO216" s="98"/>
      <c r="EP216" s="98"/>
      <c r="EQ216" s="98"/>
      <c r="ER216" s="98"/>
      <c r="ES216" s="98"/>
      <c r="ET216" s="98"/>
      <c r="EU216" s="98"/>
      <c r="EV216" s="98"/>
      <c r="EW216" s="98"/>
      <c r="EX216" s="98"/>
      <c r="EY216" s="98"/>
      <c r="EZ216" s="98"/>
      <c r="FA216" s="98"/>
      <c r="FB216" s="98"/>
      <c r="FC216" s="98"/>
      <c r="FD216" s="98"/>
      <c r="FE216" s="98"/>
      <c r="FF216" s="98"/>
      <c r="FG216" s="98"/>
      <c r="FH216" s="98"/>
      <c r="FI216" s="98"/>
      <c r="FJ216" s="98"/>
      <c r="FK216" s="98"/>
      <c r="FL216" s="98"/>
      <c r="FM216" s="98"/>
      <c r="FN216" s="98"/>
      <c r="FO216" s="98"/>
      <c r="FP216" s="98"/>
      <c r="FQ216" s="98"/>
      <c r="FR216" s="98"/>
      <c r="FS216" s="98"/>
      <c r="FT216" s="98"/>
      <c r="FU216" s="98"/>
      <c r="FV216" s="98"/>
      <c r="FW216" s="98"/>
      <c r="FX216" s="98"/>
      <c r="FY216" s="98"/>
      <c r="FZ216" s="98"/>
      <c r="GA216" s="98"/>
      <c r="GB216" s="98"/>
      <c r="GC216" s="98"/>
      <c r="GD216" s="98"/>
      <c r="GE216" s="98"/>
      <c r="GF216" s="98"/>
      <c r="GG216" s="98"/>
      <c r="GH216" s="98"/>
      <c r="GI216" s="98"/>
      <c r="GJ216" s="98"/>
      <c r="GK216" s="98"/>
      <c r="GL216" s="98"/>
      <c r="GM216" s="98"/>
      <c r="GN216" s="98"/>
      <c r="GO216" s="98"/>
      <c r="GP216" s="98"/>
      <c r="GQ216" s="98"/>
      <c r="GR216" s="98"/>
      <c r="GS216" s="98"/>
      <c r="GT216" s="98"/>
      <c r="GU216" s="98"/>
      <c r="GV216" s="98"/>
      <c r="GW216" s="98"/>
      <c r="GX216" s="98"/>
      <c r="GY216" s="98"/>
      <c r="GZ216" s="98"/>
      <c r="HA216" s="98"/>
      <c r="HB216" s="98"/>
      <c r="HC216" s="98"/>
      <c r="HD216" s="98"/>
      <c r="HE216" s="98"/>
      <c r="HF216" s="98"/>
      <c r="HG216" s="98"/>
      <c r="HH216" s="98"/>
      <c r="HI216" s="98"/>
      <c r="HJ216" s="98"/>
      <c r="HK216" s="98"/>
      <c r="HL216" s="98"/>
      <c r="HM216" s="98"/>
      <c r="HN216" s="98"/>
      <c r="HO216" s="98"/>
      <c r="HP216" s="98"/>
      <c r="HQ216" s="98"/>
      <c r="HR216" s="98"/>
      <c r="HS216" s="98"/>
      <c r="HT216" s="98"/>
      <c r="HU216" s="98"/>
      <c r="HV216" s="98"/>
      <c r="HW216" s="98"/>
      <c r="HX216" s="98"/>
      <c r="HY216" s="98"/>
      <c r="HZ216" s="98"/>
      <c r="IA216" s="98"/>
      <c r="IB216" s="98"/>
      <c r="IC216" s="98"/>
      <c r="ID216" s="98"/>
      <c r="IE216" s="98"/>
      <c r="IF216" s="98"/>
      <c r="IG216" s="98"/>
      <c r="IH216" s="98"/>
      <c r="II216" s="98"/>
      <c r="IJ216" s="98"/>
      <c r="IK216" s="98"/>
      <c r="IL216" s="98"/>
      <c r="IM216" s="98"/>
      <c r="IN216" s="98"/>
      <c r="IO216" s="98"/>
      <c r="IP216" s="98"/>
      <c r="IQ216" s="98"/>
      <c r="IR216" s="98"/>
      <c r="IS216" s="98"/>
      <c r="IT216" s="98"/>
      <c r="IU216" s="98"/>
      <c r="IV216" s="98"/>
      <c r="IW216" s="98"/>
      <c r="IX216" s="98"/>
      <c r="IY216" s="98"/>
      <c r="IZ216" s="98"/>
      <c r="JA216" s="98"/>
      <c r="JB216" s="98"/>
      <c r="JC216" s="98"/>
      <c r="JD216" s="98"/>
      <c r="JE216" s="98"/>
      <c r="JF216" s="98"/>
      <c r="JG216" s="98"/>
      <c r="JH216" s="98"/>
    </row>
    <row r="217" spans="1:268" s="88" customFormat="1" ht="14.4" hidden="1" x14ac:dyDescent="0.3">
      <c r="K217" s="90"/>
      <c r="L217" s="89"/>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c r="AJ217" s="98"/>
      <c r="AK217" s="98"/>
      <c r="AL217" s="98"/>
      <c r="AM217" s="98"/>
      <c r="AN217" s="98"/>
      <c r="AO217" s="98"/>
      <c r="AP217" s="98"/>
      <c r="AQ217" s="98"/>
      <c r="AR217" s="98"/>
      <c r="AS217" s="98"/>
      <c r="AT217" s="98"/>
      <c r="AU217" s="98"/>
      <c r="AV217" s="98"/>
      <c r="AW217" s="98"/>
      <c r="AX217" s="98"/>
      <c r="AY217" s="98"/>
      <c r="AZ217" s="98"/>
      <c r="BA217" s="98"/>
      <c r="BB217" s="98"/>
      <c r="BC217" s="98"/>
      <c r="BD217" s="98"/>
      <c r="BE217" s="98"/>
      <c r="BF217" s="98"/>
      <c r="BG217" s="98"/>
      <c r="BH217" s="98"/>
      <c r="BI217" s="98"/>
      <c r="BJ217" s="98"/>
      <c r="BK217" s="98"/>
      <c r="BL217" s="98"/>
      <c r="BM217" s="98"/>
      <c r="BN217" s="98"/>
      <c r="BO217" s="98"/>
      <c r="BP217" s="98"/>
      <c r="BQ217" s="98"/>
      <c r="BR217" s="98"/>
      <c r="BS217" s="98"/>
      <c r="BT217" s="98"/>
      <c r="BU217" s="98"/>
      <c r="BV217" s="98"/>
      <c r="BW217" s="98"/>
      <c r="BX217" s="98"/>
      <c r="BY217" s="98"/>
      <c r="BZ217" s="98"/>
      <c r="CA217" s="98"/>
      <c r="CB217" s="98"/>
      <c r="CC217" s="98"/>
      <c r="CD217" s="98"/>
      <c r="CE217" s="98"/>
      <c r="CF217" s="98"/>
      <c r="CG217" s="98"/>
      <c r="CH217" s="98"/>
      <c r="CI217" s="98"/>
      <c r="CJ217" s="98"/>
      <c r="CK217" s="98"/>
      <c r="CL217" s="98"/>
      <c r="CM217" s="98"/>
      <c r="CN217" s="98"/>
      <c r="CO217" s="98"/>
      <c r="CP217" s="98"/>
      <c r="CQ217" s="98"/>
      <c r="CR217" s="98"/>
      <c r="CS217" s="98"/>
      <c r="CT217" s="98"/>
      <c r="CU217" s="98"/>
      <c r="CV217" s="98"/>
      <c r="CW217" s="98"/>
      <c r="CX217" s="98"/>
      <c r="CY217" s="98"/>
      <c r="CZ217" s="98"/>
      <c r="DA217" s="98"/>
      <c r="DB217" s="98"/>
      <c r="DC217" s="98"/>
      <c r="DD217" s="98"/>
      <c r="DE217" s="98"/>
      <c r="DF217" s="98"/>
      <c r="DG217" s="98"/>
      <c r="DH217" s="98"/>
      <c r="DI217" s="98"/>
      <c r="DJ217" s="98"/>
      <c r="DK217" s="98"/>
      <c r="DL217" s="98"/>
      <c r="DM217" s="98"/>
      <c r="DN217" s="98"/>
      <c r="DO217" s="98"/>
      <c r="DP217" s="98"/>
      <c r="DQ217" s="98"/>
      <c r="DR217" s="98"/>
      <c r="DS217" s="98"/>
      <c r="DT217" s="98"/>
      <c r="DU217" s="98"/>
      <c r="DV217" s="98"/>
      <c r="DW217" s="98"/>
      <c r="DX217" s="98"/>
      <c r="DY217" s="98"/>
      <c r="DZ217" s="98"/>
      <c r="EA217" s="98"/>
      <c r="EB217" s="98"/>
      <c r="EC217" s="98"/>
      <c r="ED217" s="98"/>
      <c r="EE217" s="98"/>
      <c r="EF217" s="98"/>
      <c r="EG217" s="98"/>
      <c r="EH217" s="98"/>
      <c r="EI217" s="98"/>
      <c r="EJ217" s="98"/>
      <c r="EK217" s="98"/>
      <c r="EL217" s="98"/>
      <c r="EM217" s="98"/>
      <c r="EN217" s="98"/>
      <c r="EO217" s="98"/>
      <c r="EP217" s="98"/>
      <c r="EQ217" s="98"/>
      <c r="ER217" s="98"/>
      <c r="ES217" s="98"/>
      <c r="ET217" s="98"/>
      <c r="EU217" s="98"/>
      <c r="EV217" s="98"/>
      <c r="EW217" s="98"/>
      <c r="EX217" s="98"/>
      <c r="EY217" s="98"/>
      <c r="EZ217" s="98"/>
      <c r="FA217" s="98"/>
      <c r="FB217" s="98"/>
      <c r="FC217" s="98"/>
      <c r="FD217" s="98"/>
      <c r="FE217" s="98"/>
      <c r="FF217" s="98"/>
      <c r="FG217" s="98"/>
      <c r="FH217" s="98"/>
      <c r="FI217" s="98"/>
      <c r="FJ217" s="98"/>
      <c r="FK217" s="98"/>
      <c r="FL217" s="98"/>
      <c r="FM217" s="98"/>
      <c r="FN217" s="98"/>
      <c r="FO217" s="98"/>
      <c r="FP217" s="98"/>
      <c r="FQ217" s="98"/>
      <c r="FR217" s="98"/>
      <c r="FS217" s="98"/>
      <c r="FT217" s="98"/>
      <c r="FU217" s="98"/>
      <c r="FV217" s="98"/>
      <c r="FW217" s="98"/>
      <c r="FX217" s="98"/>
      <c r="FY217" s="98"/>
      <c r="FZ217" s="98"/>
      <c r="GA217" s="98"/>
      <c r="GB217" s="98"/>
      <c r="GC217" s="98"/>
      <c r="GD217" s="98"/>
      <c r="GE217" s="98"/>
      <c r="GF217" s="98"/>
      <c r="GG217" s="98"/>
      <c r="GH217" s="98"/>
      <c r="GI217" s="98"/>
      <c r="GJ217" s="98"/>
      <c r="GK217" s="98"/>
      <c r="GL217" s="98"/>
      <c r="GM217" s="98"/>
      <c r="GN217" s="98"/>
      <c r="GO217" s="98"/>
      <c r="GP217" s="98"/>
      <c r="GQ217" s="98"/>
      <c r="GR217" s="98"/>
      <c r="GS217" s="98"/>
      <c r="GT217" s="98"/>
      <c r="GU217" s="98"/>
      <c r="GV217" s="98"/>
      <c r="GW217" s="98"/>
      <c r="GX217" s="98"/>
      <c r="GY217" s="98"/>
      <c r="GZ217" s="98"/>
      <c r="HA217" s="98"/>
      <c r="HB217" s="98"/>
      <c r="HC217" s="98"/>
      <c r="HD217" s="98"/>
      <c r="HE217" s="98"/>
      <c r="HF217" s="98"/>
      <c r="HG217" s="98"/>
      <c r="HH217" s="98"/>
      <c r="HI217" s="98"/>
      <c r="HJ217" s="98"/>
      <c r="HK217" s="98"/>
      <c r="HL217" s="98"/>
      <c r="HM217" s="98"/>
      <c r="HN217" s="98"/>
      <c r="HO217" s="98"/>
      <c r="HP217" s="98"/>
      <c r="HQ217" s="98"/>
      <c r="HR217" s="98"/>
      <c r="HS217" s="98"/>
      <c r="HT217" s="98"/>
      <c r="HU217" s="98"/>
      <c r="HV217" s="98"/>
      <c r="HW217" s="98"/>
      <c r="HX217" s="98"/>
      <c r="HY217" s="98"/>
      <c r="HZ217" s="98"/>
      <c r="IA217" s="98"/>
      <c r="IB217" s="98"/>
      <c r="IC217" s="98"/>
      <c r="ID217" s="98"/>
      <c r="IE217" s="98"/>
      <c r="IF217" s="98"/>
      <c r="IG217" s="98"/>
      <c r="IH217" s="98"/>
      <c r="II217" s="98"/>
      <c r="IJ217" s="98"/>
      <c r="IK217" s="98"/>
      <c r="IL217" s="98"/>
      <c r="IM217" s="98"/>
      <c r="IN217" s="98"/>
      <c r="IO217" s="98"/>
      <c r="IP217" s="98"/>
      <c r="IQ217" s="98"/>
      <c r="IR217" s="98"/>
      <c r="IS217" s="98"/>
      <c r="IT217" s="98"/>
      <c r="IU217" s="98"/>
      <c r="IV217" s="98"/>
      <c r="IW217" s="98"/>
      <c r="IX217" s="98"/>
      <c r="IY217" s="98"/>
      <c r="IZ217" s="98"/>
      <c r="JA217" s="98"/>
      <c r="JB217" s="98"/>
      <c r="JC217" s="98"/>
      <c r="JD217" s="98"/>
      <c r="JE217" s="98"/>
      <c r="JF217" s="98"/>
      <c r="JG217" s="98"/>
      <c r="JH217" s="98"/>
    </row>
    <row r="218" spans="1:268" s="88" customFormat="1" ht="14.4" hidden="1" x14ac:dyDescent="0.3">
      <c r="K218" s="90"/>
      <c r="L218" s="89"/>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c r="AJ218" s="98"/>
      <c r="AK218" s="98"/>
      <c r="AL218" s="98"/>
      <c r="AM218" s="98"/>
      <c r="AN218" s="98"/>
      <c r="AO218" s="98"/>
      <c r="AP218" s="98"/>
      <c r="AQ218" s="98"/>
      <c r="AR218" s="98"/>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c r="BO218" s="98"/>
      <c r="BP218" s="98"/>
      <c r="BQ218" s="98"/>
      <c r="BR218" s="98"/>
      <c r="BS218" s="98"/>
      <c r="BT218" s="98"/>
      <c r="BU218" s="98"/>
      <c r="BV218" s="98"/>
      <c r="BW218" s="98"/>
      <c r="BX218" s="98"/>
      <c r="BY218" s="98"/>
      <c r="BZ218" s="98"/>
      <c r="CA218" s="98"/>
      <c r="CB218" s="98"/>
      <c r="CC218" s="98"/>
      <c r="CD218" s="98"/>
      <c r="CE218" s="98"/>
      <c r="CF218" s="98"/>
      <c r="CG218" s="98"/>
      <c r="CH218" s="98"/>
      <c r="CI218" s="98"/>
      <c r="CJ218" s="98"/>
      <c r="CK218" s="98"/>
      <c r="CL218" s="98"/>
      <c r="CM218" s="98"/>
      <c r="CN218" s="98"/>
      <c r="CO218" s="98"/>
      <c r="CP218" s="98"/>
      <c r="CQ218" s="98"/>
      <c r="CR218" s="98"/>
      <c r="CS218" s="98"/>
      <c r="CT218" s="98"/>
      <c r="CU218" s="98"/>
      <c r="CV218" s="98"/>
      <c r="CW218" s="98"/>
      <c r="CX218" s="98"/>
      <c r="CY218" s="98"/>
      <c r="CZ218" s="98"/>
      <c r="DA218" s="98"/>
      <c r="DB218" s="98"/>
      <c r="DC218" s="98"/>
      <c r="DD218" s="98"/>
      <c r="DE218" s="98"/>
      <c r="DF218" s="98"/>
      <c r="DG218" s="98"/>
      <c r="DH218" s="98"/>
      <c r="DI218" s="98"/>
      <c r="DJ218" s="98"/>
      <c r="DK218" s="98"/>
      <c r="DL218" s="98"/>
      <c r="DM218" s="98"/>
      <c r="DN218" s="98"/>
      <c r="DO218" s="98"/>
      <c r="DP218" s="98"/>
      <c r="DQ218" s="98"/>
      <c r="DR218" s="98"/>
      <c r="DS218" s="98"/>
      <c r="DT218" s="98"/>
      <c r="DU218" s="98"/>
      <c r="DV218" s="98"/>
      <c r="DW218" s="98"/>
      <c r="DX218" s="98"/>
      <c r="DY218" s="98"/>
      <c r="DZ218" s="98"/>
      <c r="EA218" s="98"/>
      <c r="EB218" s="98"/>
      <c r="EC218" s="98"/>
      <c r="ED218" s="98"/>
      <c r="EE218" s="98"/>
      <c r="EF218" s="98"/>
      <c r="EG218" s="98"/>
      <c r="EH218" s="98"/>
      <c r="EI218" s="98"/>
      <c r="EJ218" s="98"/>
      <c r="EK218" s="98"/>
      <c r="EL218" s="98"/>
      <c r="EM218" s="98"/>
      <c r="EN218" s="98"/>
      <c r="EO218" s="98"/>
      <c r="EP218" s="98"/>
      <c r="EQ218" s="98"/>
      <c r="ER218" s="98"/>
      <c r="ES218" s="98"/>
      <c r="ET218" s="98"/>
      <c r="EU218" s="98"/>
      <c r="EV218" s="98"/>
      <c r="EW218" s="98"/>
      <c r="EX218" s="98"/>
      <c r="EY218" s="98"/>
      <c r="EZ218" s="98"/>
      <c r="FA218" s="98"/>
      <c r="FB218" s="98"/>
      <c r="FC218" s="98"/>
      <c r="FD218" s="98"/>
      <c r="FE218" s="98"/>
      <c r="FF218" s="98"/>
      <c r="FG218" s="98"/>
      <c r="FH218" s="98"/>
      <c r="FI218" s="98"/>
      <c r="FJ218" s="98"/>
      <c r="FK218" s="98"/>
      <c r="FL218" s="98"/>
      <c r="FM218" s="98"/>
      <c r="FN218" s="98"/>
      <c r="FO218" s="98"/>
      <c r="FP218" s="98"/>
      <c r="FQ218" s="98"/>
      <c r="FR218" s="98"/>
      <c r="FS218" s="98"/>
      <c r="FT218" s="98"/>
      <c r="FU218" s="98"/>
      <c r="FV218" s="98"/>
      <c r="FW218" s="98"/>
      <c r="FX218" s="98"/>
      <c r="FY218" s="98"/>
      <c r="FZ218" s="98"/>
      <c r="GA218" s="98"/>
      <c r="GB218" s="98"/>
      <c r="GC218" s="98"/>
      <c r="GD218" s="98"/>
      <c r="GE218" s="98"/>
      <c r="GF218" s="98"/>
      <c r="GG218" s="98"/>
      <c r="GH218" s="98"/>
      <c r="GI218" s="98"/>
      <c r="GJ218" s="98"/>
      <c r="GK218" s="98"/>
      <c r="GL218" s="98"/>
      <c r="GM218" s="98"/>
      <c r="GN218" s="98"/>
      <c r="GO218" s="98"/>
      <c r="GP218" s="98"/>
      <c r="GQ218" s="98"/>
      <c r="GR218" s="98"/>
      <c r="GS218" s="98"/>
      <c r="GT218" s="98"/>
      <c r="GU218" s="98"/>
      <c r="GV218" s="98"/>
      <c r="GW218" s="98"/>
      <c r="GX218" s="98"/>
      <c r="GY218" s="98"/>
      <c r="GZ218" s="98"/>
      <c r="HA218" s="98"/>
      <c r="HB218" s="98"/>
      <c r="HC218" s="98"/>
      <c r="HD218" s="98"/>
      <c r="HE218" s="98"/>
      <c r="HF218" s="98"/>
      <c r="HG218" s="98"/>
      <c r="HH218" s="98"/>
      <c r="HI218" s="98"/>
      <c r="HJ218" s="98"/>
      <c r="HK218" s="98"/>
      <c r="HL218" s="98"/>
      <c r="HM218" s="98"/>
      <c r="HN218" s="98"/>
      <c r="HO218" s="98"/>
      <c r="HP218" s="98"/>
      <c r="HQ218" s="98"/>
      <c r="HR218" s="98"/>
      <c r="HS218" s="98"/>
      <c r="HT218" s="98"/>
      <c r="HU218" s="98"/>
      <c r="HV218" s="98"/>
      <c r="HW218" s="98"/>
      <c r="HX218" s="98"/>
      <c r="HY218" s="98"/>
      <c r="HZ218" s="98"/>
      <c r="IA218" s="98"/>
      <c r="IB218" s="98"/>
      <c r="IC218" s="98"/>
      <c r="ID218" s="98"/>
      <c r="IE218" s="98"/>
      <c r="IF218" s="98"/>
      <c r="IG218" s="98"/>
      <c r="IH218" s="98"/>
      <c r="II218" s="98"/>
      <c r="IJ218" s="98"/>
      <c r="IK218" s="98"/>
      <c r="IL218" s="98"/>
      <c r="IM218" s="98"/>
      <c r="IN218" s="98"/>
      <c r="IO218" s="98"/>
      <c r="IP218" s="98"/>
      <c r="IQ218" s="98"/>
      <c r="IR218" s="98"/>
      <c r="IS218" s="98"/>
      <c r="IT218" s="98"/>
      <c r="IU218" s="98"/>
      <c r="IV218" s="98"/>
      <c r="IW218" s="98"/>
      <c r="IX218" s="98"/>
      <c r="IY218" s="98"/>
      <c r="IZ218" s="98"/>
      <c r="JA218" s="98"/>
      <c r="JB218" s="98"/>
      <c r="JC218" s="98"/>
      <c r="JD218" s="98"/>
      <c r="JE218" s="98"/>
      <c r="JF218" s="98"/>
      <c r="JG218" s="98"/>
      <c r="JH218" s="98"/>
    </row>
    <row r="219" spans="1:268" s="88" customFormat="1" ht="14.4" hidden="1" x14ac:dyDescent="0.3">
      <c r="K219" s="90"/>
      <c r="L219" s="89"/>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c r="AJ219" s="98"/>
      <c r="AK219" s="98"/>
      <c r="AL219" s="98"/>
      <c r="AM219" s="98"/>
      <c r="AN219" s="98"/>
      <c r="AO219" s="98"/>
      <c r="AP219" s="98"/>
      <c r="AQ219" s="98"/>
      <c r="AR219" s="98"/>
      <c r="AS219" s="98"/>
      <c r="AT219" s="98"/>
      <c r="AU219" s="98"/>
      <c r="AV219" s="98"/>
      <c r="AW219" s="98"/>
      <c r="AX219" s="98"/>
      <c r="AY219" s="98"/>
      <c r="AZ219" s="98"/>
      <c r="BA219" s="98"/>
      <c r="BB219" s="98"/>
      <c r="BC219" s="98"/>
      <c r="BD219" s="98"/>
      <c r="BE219" s="98"/>
      <c r="BF219" s="98"/>
      <c r="BG219" s="98"/>
      <c r="BH219" s="98"/>
      <c r="BI219" s="98"/>
      <c r="BJ219" s="98"/>
      <c r="BK219" s="98"/>
      <c r="BL219" s="98"/>
      <c r="BM219" s="98"/>
      <c r="BN219" s="98"/>
      <c r="BO219" s="98"/>
      <c r="BP219" s="98"/>
      <c r="BQ219" s="98"/>
      <c r="BR219" s="98"/>
      <c r="BS219" s="98"/>
      <c r="BT219" s="98"/>
      <c r="BU219" s="98"/>
      <c r="BV219" s="98"/>
      <c r="BW219" s="98"/>
      <c r="BX219" s="98"/>
      <c r="BY219" s="98"/>
      <c r="BZ219" s="98"/>
      <c r="CA219" s="98"/>
      <c r="CB219" s="98"/>
      <c r="CC219" s="98"/>
      <c r="CD219" s="98"/>
      <c r="CE219" s="98"/>
      <c r="CF219" s="98"/>
      <c r="CG219" s="98"/>
      <c r="CH219" s="98"/>
      <c r="CI219" s="98"/>
      <c r="CJ219" s="98"/>
      <c r="CK219" s="98"/>
      <c r="CL219" s="98"/>
      <c r="CM219" s="98"/>
      <c r="CN219" s="98"/>
      <c r="CO219" s="98"/>
      <c r="CP219" s="98"/>
      <c r="CQ219" s="98"/>
      <c r="CR219" s="98"/>
      <c r="CS219" s="98"/>
      <c r="CT219" s="98"/>
      <c r="CU219" s="98"/>
      <c r="CV219" s="98"/>
      <c r="CW219" s="98"/>
      <c r="CX219" s="98"/>
      <c r="CY219" s="98"/>
      <c r="CZ219" s="98"/>
      <c r="DA219" s="98"/>
      <c r="DB219" s="98"/>
      <c r="DC219" s="98"/>
      <c r="DD219" s="98"/>
      <c r="DE219" s="98"/>
      <c r="DF219" s="98"/>
      <c r="DG219" s="98"/>
      <c r="DH219" s="98"/>
      <c r="DI219" s="98"/>
      <c r="DJ219" s="98"/>
      <c r="DK219" s="98"/>
      <c r="DL219" s="98"/>
      <c r="DM219" s="98"/>
      <c r="DN219" s="98"/>
      <c r="DO219" s="98"/>
      <c r="DP219" s="98"/>
      <c r="DQ219" s="98"/>
      <c r="DR219" s="98"/>
      <c r="DS219" s="98"/>
      <c r="DT219" s="98"/>
      <c r="DU219" s="98"/>
      <c r="DV219" s="98"/>
      <c r="DW219" s="98"/>
      <c r="DX219" s="98"/>
      <c r="DY219" s="98"/>
      <c r="DZ219" s="98"/>
      <c r="EA219" s="98"/>
      <c r="EB219" s="98"/>
      <c r="EC219" s="98"/>
      <c r="ED219" s="98"/>
      <c r="EE219" s="98"/>
      <c r="EF219" s="98"/>
      <c r="EG219" s="98"/>
      <c r="EH219" s="98"/>
      <c r="EI219" s="98"/>
      <c r="EJ219" s="98"/>
      <c r="EK219" s="98"/>
      <c r="EL219" s="98"/>
      <c r="EM219" s="98"/>
      <c r="EN219" s="98"/>
      <c r="EO219" s="98"/>
      <c r="EP219" s="98"/>
      <c r="EQ219" s="98"/>
      <c r="ER219" s="98"/>
      <c r="ES219" s="98"/>
      <c r="ET219" s="98"/>
      <c r="EU219" s="98"/>
      <c r="EV219" s="98"/>
      <c r="EW219" s="98"/>
      <c r="EX219" s="98"/>
      <c r="EY219" s="98"/>
      <c r="EZ219" s="98"/>
      <c r="FA219" s="98"/>
      <c r="FB219" s="98"/>
      <c r="FC219" s="98"/>
      <c r="FD219" s="98"/>
      <c r="FE219" s="98"/>
      <c r="FF219" s="98"/>
      <c r="FG219" s="98"/>
      <c r="FH219" s="98"/>
      <c r="FI219" s="98"/>
      <c r="FJ219" s="98"/>
      <c r="FK219" s="98"/>
      <c r="FL219" s="98"/>
      <c r="FM219" s="98"/>
      <c r="FN219" s="98"/>
      <c r="FO219" s="98"/>
      <c r="FP219" s="98"/>
      <c r="FQ219" s="98"/>
      <c r="FR219" s="98"/>
      <c r="FS219" s="98"/>
      <c r="FT219" s="98"/>
      <c r="FU219" s="98"/>
      <c r="FV219" s="98"/>
      <c r="FW219" s="98"/>
      <c r="FX219" s="98"/>
      <c r="FY219" s="98"/>
      <c r="FZ219" s="98"/>
      <c r="GA219" s="98"/>
      <c r="GB219" s="98"/>
      <c r="GC219" s="98"/>
      <c r="GD219" s="98"/>
      <c r="GE219" s="98"/>
      <c r="GF219" s="98"/>
      <c r="GG219" s="98"/>
      <c r="GH219" s="98"/>
      <c r="GI219" s="98"/>
      <c r="GJ219" s="98"/>
      <c r="GK219" s="98"/>
      <c r="GL219" s="98"/>
      <c r="GM219" s="98"/>
      <c r="GN219" s="98"/>
      <c r="GO219" s="98"/>
      <c r="GP219" s="98"/>
      <c r="GQ219" s="98"/>
      <c r="GR219" s="98"/>
      <c r="GS219" s="98"/>
      <c r="GT219" s="98"/>
      <c r="GU219" s="98"/>
      <c r="GV219" s="98"/>
      <c r="GW219" s="98"/>
      <c r="GX219" s="98"/>
      <c r="GY219" s="98"/>
      <c r="GZ219" s="98"/>
      <c r="HA219" s="98"/>
      <c r="HB219" s="98"/>
      <c r="HC219" s="98"/>
      <c r="HD219" s="98"/>
      <c r="HE219" s="98"/>
      <c r="HF219" s="98"/>
      <c r="HG219" s="98"/>
      <c r="HH219" s="98"/>
      <c r="HI219" s="98"/>
      <c r="HJ219" s="98"/>
      <c r="HK219" s="98"/>
      <c r="HL219" s="98"/>
      <c r="HM219" s="98"/>
      <c r="HN219" s="98"/>
      <c r="HO219" s="98"/>
      <c r="HP219" s="98"/>
      <c r="HQ219" s="98"/>
      <c r="HR219" s="98"/>
      <c r="HS219" s="98"/>
      <c r="HT219" s="98"/>
      <c r="HU219" s="98"/>
      <c r="HV219" s="98"/>
      <c r="HW219" s="98"/>
      <c r="HX219" s="98"/>
      <c r="HY219" s="98"/>
      <c r="HZ219" s="98"/>
      <c r="IA219" s="98"/>
      <c r="IB219" s="98"/>
      <c r="IC219" s="98"/>
      <c r="ID219" s="98"/>
      <c r="IE219" s="98"/>
      <c r="IF219" s="98"/>
      <c r="IG219" s="98"/>
      <c r="IH219" s="98"/>
      <c r="II219" s="98"/>
      <c r="IJ219" s="98"/>
      <c r="IK219" s="98"/>
      <c r="IL219" s="98"/>
      <c r="IM219" s="98"/>
      <c r="IN219" s="98"/>
      <c r="IO219" s="98"/>
      <c r="IP219" s="98"/>
      <c r="IQ219" s="98"/>
      <c r="IR219" s="98"/>
      <c r="IS219" s="98"/>
      <c r="IT219" s="98"/>
      <c r="IU219" s="98"/>
      <c r="IV219" s="98"/>
      <c r="IW219" s="98"/>
      <c r="IX219" s="98"/>
      <c r="IY219" s="98"/>
      <c r="IZ219" s="98"/>
      <c r="JA219" s="98"/>
      <c r="JB219" s="98"/>
      <c r="JC219" s="98"/>
      <c r="JD219" s="98"/>
      <c r="JE219" s="98"/>
      <c r="JF219" s="98"/>
      <c r="JG219" s="98"/>
      <c r="JH219" s="98"/>
    </row>
    <row r="220" spans="1:268" s="88" customFormat="1" ht="14.4" hidden="1" x14ac:dyDescent="0.3">
      <c r="K220" s="90"/>
      <c r="L220" s="89"/>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c r="AJ220" s="98"/>
      <c r="AK220" s="98"/>
      <c r="AL220" s="98"/>
      <c r="AM220" s="98"/>
      <c r="AN220" s="98"/>
      <c r="AO220" s="98"/>
      <c r="AP220" s="98"/>
      <c r="AQ220" s="98"/>
      <c r="AR220" s="98"/>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c r="BQ220" s="98"/>
      <c r="BR220" s="98"/>
      <c r="BS220" s="98"/>
      <c r="BT220" s="98"/>
      <c r="BU220" s="98"/>
      <c r="BV220" s="98"/>
      <c r="BW220" s="98"/>
      <c r="BX220" s="98"/>
      <c r="BY220" s="98"/>
      <c r="BZ220" s="98"/>
      <c r="CA220" s="98"/>
      <c r="CB220" s="98"/>
      <c r="CC220" s="98"/>
      <c r="CD220" s="98"/>
      <c r="CE220" s="98"/>
      <c r="CF220" s="98"/>
      <c r="CG220" s="98"/>
      <c r="CH220" s="98"/>
      <c r="CI220" s="98"/>
      <c r="CJ220" s="98"/>
      <c r="CK220" s="98"/>
      <c r="CL220" s="98"/>
      <c r="CM220" s="98"/>
      <c r="CN220" s="98"/>
      <c r="CO220" s="98"/>
      <c r="CP220" s="98"/>
      <c r="CQ220" s="98"/>
      <c r="CR220" s="98"/>
      <c r="CS220" s="98"/>
      <c r="CT220" s="98"/>
      <c r="CU220" s="98"/>
      <c r="CV220" s="98"/>
      <c r="CW220" s="98"/>
      <c r="CX220" s="98"/>
      <c r="CY220" s="98"/>
      <c r="CZ220" s="98"/>
      <c r="DA220" s="98"/>
      <c r="DB220" s="98"/>
      <c r="DC220" s="98"/>
      <c r="DD220" s="98"/>
      <c r="DE220" s="98"/>
      <c r="DF220" s="98"/>
      <c r="DG220" s="98"/>
      <c r="DH220" s="98"/>
      <c r="DI220" s="98"/>
      <c r="DJ220" s="98"/>
      <c r="DK220" s="98"/>
      <c r="DL220" s="98"/>
      <c r="DM220" s="98"/>
      <c r="DN220" s="98"/>
      <c r="DO220" s="98"/>
      <c r="DP220" s="98"/>
      <c r="DQ220" s="98"/>
      <c r="DR220" s="98"/>
      <c r="DS220" s="98"/>
      <c r="DT220" s="98"/>
      <c r="DU220" s="98"/>
      <c r="DV220" s="98"/>
      <c r="DW220" s="98"/>
      <c r="DX220" s="98"/>
      <c r="DY220" s="98"/>
      <c r="DZ220" s="98"/>
      <c r="EA220" s="98"/>
      <c r="EB220" s="98"/>
      <c r="EC220" s="98"/>
      <c r="ED220" s="98"/>
      <c r="EE220" s="98"/>
      <c r="EF220" s="98"/>
      <c r="EG220" s="98"/>
      <c r="EH220" s="98"/>
      <c r="EI220" s="98"/>
      <c r="EJ220" s="98"/>
      <c r="EK220" s="98"/>
      <c r="EL220" s="98"/>
      <c r="EM220" s="98"/>
      <c r="EN220" s="98"/>
      <c r="EO220" s="98"/>
      <c r="EP220" s="98"/>
      <c r="EQ220" s="98"/>
      <c r="ER220" s="98"/>
      <c r="ES220" s="98"/>
      <c r="ET220" s="98"/>
      <c r="EU220" s="98"/>
      <c r="EV220" s="98"/>
      <c r="EW220" s="98"/>
      <c r="EX220" s="98"/>
      <c r="EY220" s="98"/>
      <c r="EZ220" s="98"/>
      <c r="FA220" s="98"/>
      <c r="FB220" s="98"/>
      <c r="FC220" s="98"/>
      <c r="FD220" s="98"/>
      <c r="FE220" s="98"/>
      <c r="FF220" s="98"/>
      <c r="FG220" s="98"/>
      <c r="FH220" s="98"/>
      <c r="FI220" s="98"/>
      <c r="FJ220" s="98"/>
      <c r="FK220" s="98"/>
      <c r="FL220" s="98"/>
      <c r="FM220" s="98"/>
      <c r="FN220" s="98"/>
      <c r="FO220" s="98"/>
      <c r="FP220" s="98"/>
      <c r="FQ220" s="98"/>
      <c r="FR220" s="98"/>
      <c r="FS220" s="98"/>
      <c r="FT220" s="98"/>
      <c r="FU220" s="98"/>
      <c r="FV220" s="98"/>
      <c r="FW220" s="98"/>
      <c r="FX220" s="98"/>
      <c r="FY220" s="98"/>
      <c r="FZ220" s="98"/>
      <c r="GA220" s="98"/>
      <c r="GB220" s="98"/>
      <c r="GC220" s="98"/>
      <c r="GD220" s="98"/>
      <c r="GE220" s="98"/>
      <c r="GF220" s="98"/>
      <c r="GG220" s="98"/>
      <c r="GH220" s="98"/>
      <c r="GI220" s="98"/>
      <c r="GJ220" s="98"/>
      <c r="GK220" s="98"/>
      <c r="GL220" s="98"/>
      <c r="GM220" s="98"/>
      <c r="GN220" s="98"/>
      <c r="GO220" s="98"/>
      <c r="GP220" s="98"/>
      <c r="GQ220" s="98"/>
      <c r="GR220" s="98"/>
      <c r="GS220" s="98"/>
      <c r="GT220" s="98"/>
      <c r="GU220" s="98"/>
      <c r="GV220" s="98"/>
      <c r="GW220" s="98"/>
      <c r="GX220" s="98"/>
      <c r="GY220" s="98"/>
      <c r="GZ220" s="98"/>
      <c r="HA220" s="98"/>
      <c r="HB220" s="98"/>
      <c r="HC220" s="98"/>
      <c r="HD220" s="98"/>
      <c r="HE220" s="98"/>
      <c r="HF220" s="98"/>
      <c r="HG220" s="98"/>
      <c r="HH220" s="98"/>
      <c r="HI220" s="98"/>
      <c r="HJ220" s="98"/>
      <c r="HK220" s="98"/>
      <c r="HL220" s="98"/>
      <c r="HM220" s="98"/>
      <c r="HN220" s="98"/>
      <c r="HO220" s="98"/>
      <c r="HP220" s="98"/>
      <c r="HQ220" s="98"/>
      <c r="HR220" s="98"/>
      <c r="HS220" s="98"/>
      <c r="HT220" s="98"/>
      <c r="HU220" s="98"/>
      <c r="HV220" s="98"/>
      <c r="HW220" s="98"/>
      <c r="HX220" s="98"/>
      <c r="HY220" s="98"/>
      <c r="HZ220" s="98"/>
      <c r="IA220" s="98"/>
      <c r="IB220" s="98"/>
      <c r="IC220" s="98"/>
      <c r="ID220" s="98"/>
      <c r="IE220" s="98"/>
      <c r="IF220" s="98"/>
      <c r="IG220" s="98"/>
      <c r="IH220" s="98"/>
      <c r="II220" s="98"/>
      <c r="IJ220" s="98"/>
      <c r="IK220" s="98"/>
      <c r="IL220" s="98"/>
      <c r="IM220" s="98"/>
      <c r="IN220" s="98"/>
      <c r="IO220" s="98"/>
      <c r="IP220" s="98"/>
      <c r="IQ220" s="98"/>
      <c r="IR220" s="98"/>
      <c r="IS220" s="98"/>
      <c r="IT220" s="98"/>
      <c r="IU220" s="98"/>
      <c r="IV220" s="98"/>
      <c r="IW220" s="98"/>
      <c r="IX220" s="98"/>
      <c r="IY220" s="98"/>
      <c r="IZ220" s="98"/>
      <c r="JA220" s="98"/>
      <c r="JB220" s="98"/>
      <c r="JC220" s="98"/>
      <c r="JD220" s="98"/>
      <c r="JE220" s="98"/>
      <c r="JF220" s="98"/>
      <c r="JG220" s="98"/>
      <c r="JH220" s="98"/>
    </row>
    <row r="221" spans="1:268" s="88" customFormat="1" ht="14.4" hidden="1" x14ac:dyDescent="0.3">
      <c r="K221" s="90"/>
      <c r="L221" s="89"/>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c r="BC221" s="98"/>
      <c r="BD221" s="98"/>
      <c r="BE221" s="98"/>
      <c r="BF221" s="98"/>
      <c r="BG221" s="98"/>
      <c r="BH221" s="98"/>
      <c r="BI221" s="98"/>
      <c r="BJ221" s="98"/>
      <c r="BK221" s="98"/>
      <c r="BL221" s="98"/>
      <c r="BM221" s="98"/>
      <c r="BN221" s="98"/>
      <c r="BO221" s="98"/>
      <c r="BP221" s="98"/>
      <c r="BQ221" s="98"/>
      <c r="BR221" s="98"/>
      <c r="BS221" s="98"/>
      <c r="BT221" s="98"/>
      <c r="BU221" s="98"/>
      <c r="BV221" s="98"/>
      <c r="BW221" s="98"/>
      <c r="BX221" s="98"/>
      <c r="BY221" s="98"/>
      <c r="BZ221" s="98"/>
      <c r="CA221" s="98"/>
      <c r="CB221" s="98"/>
      <c r="CC221" s="98"/>
      <c r="CD221" s="98"/>
      <c r="CE221" s="98"/>
      <c r="CF221" s="98"/>
      <c r="CG221" s="98"/>
      <c r="CH221" s="98"/>
      <c r="CI221" s="98"/>
      <c r="CJ221" s="98"/>
      <c r="CK221" s="98"/>
      <c r="CL221" s="98"/>
      <c r="CM221" s="98"/>
      <c r="CN221" s="98"/>
      <c r="CO221" s="98"/>
      <c r="CP221" s="98"/>
      <c r="CQ221" s="98"/>
      <c r="CR221" s="98"/>
      <c r="CS221" s="98"/>
      <c r="CT221" s="98"/>
      <c r="CU221" s="98"/>
      <c r="CV221" s="98"/>
      <c r="CW221" s="98"/>
      <c r="CX221" s="98"/>
      <c r="CY221" s="98"/>
      <c r="CZ221" s="98"/>
      <c r="DA221" s="98"/>
      <c r="DB221" s="98"/>
      <c r="DC221" s="98"/>
      <c r="DD221" s="98"/>
      <c r="DE221" s="98"/>
      <c r="DF221" s="98"/>
      <c r="DG221" s="98"/>
      <c r="DH221" s="98"/>
      <c r="DI221" s="98"/>
      <c r="DJ221" s="98"/>
      <c r="DK221" s="98"/>
      <c r="DL221" s="98"/>
      <c r="DM221" s="98"/>
      <c r="DN221" s="98"/>
      <c r="DO221" s="98"/>
      <c r="DP221" s="98"/>
      <c r="DQ221" s="98"/>
      <c r="DR221" s="98"/>
      <c r="DS221" s="98"/>
      <c r="DT221" s="98"/>
      <c r="DU221" s="98"/>
      <c r="DV221" s="98"/>
      <c r="DW221" s="98"/>
      <c r="DX221" s="98"/>
      <c r="DY221" s="98"/>
      <c r="DZ221" s="98"/>
      <c r="EA221" s="98"/>
      <c r="EB221" s="98"/>
      <c r="EC221" s="98"/>
      <c r="ED221" s="98"/>
      <c r="EE221" s="98"/>
      <c r="EF221" s="98"/>
      <c r="EG221" s="98"/>
      <c r="EH221" s="98"/>
      <c r="EI221" s="98"/>
      <c r="EJ221" s="98"/>
      <c r="EK221" s="98"/>
      <c r="EL221" s="98"/>
      <c r="EM221" s="98"/>
      <c r="EN221" s="98"/>
      <c r="EO221" s="98"/>
      <c r="EP221" s="98"/>
      <c r="EQ221" s="98"/>
      <c r="ER221" s="98"/>
      <c r="ES221" s="98"/>
      <c r="ET221" s="98"/>
      <c r="EU221" s="98"/>
      <c r="EV221" s="98"/>
      <c r="EW221" s="98"/>
      <c r="EX221" s="98"/>
      <c r="EY221" s="98"/>
      <c r="EZ221" s="98"/>
      <c r="FA221" s="98"/>
      <c r="FB221" s="98"/>
      <c r="FC221" s="98"/>
      <c r="FD221" s="98"/>
      <c r="FE221" s="98"/>
      <c r="FF221" s="98"/>
      <c r="FG221" s="98"/>
      <c r="FH221" s="98"/>
      <c r="FI221" s="98"/>
      <c r="FJ221" s="98"/>
      <c r="FK221" s="98"/>
      <c r="FL221" s="98"/>
      <c r="FM221" s="98"/>
      <c r="FN221" s="98"/>
      <c r="FO221" s="98"/>
      <c r="FP221" s="98"/>
      <c r="FQ221" s="98"/>
      <c r="FR221" s="98"/>
      <c r="FS221" s="98"/>
      <c r="FT221" s="98"/>
      <c r="FU221" s="98"/>
      <c r="FV221" s="98"/>
      <c r="FW221" s="98"/>
      <c r="FX221" s="98"/>
      <c r="FY221" s="98"/>
      <c r="FZ221" s="98"/>
      <c r="GA221" s="98"/>
      <c r="GB221" s="98"/>
      <c r="GC221" s="98"/>
      <c r="GD221" s="98"/>
      <c r="GE221" s="98"/>
      <c r="GF221" s="98"/>
      <c r="GG221" s="98"/>
      <c r="GH221" s="98"/>
      <c r="GI221" s="98"/>
      <c r="GJ221" s="98"/>
      <c r="GK221" s="98"/>
      <c r="GL221" s="98"/>
      <c r="GM221" s="98"/>
      <c r="GN221" s="98"/>
      <c r="GO221" s="98"/>
      <c r="GP221" s="98"/>
      <c r="GQ221" s="98"/>
      <c r="GR221" s="98"/>
      <c r="GS221" s="98"/>
      <c r="GT221" s="98"/>
      <c r="GU221" s="98"/>
      <c r="GV221" s="98"/>
      <c r="GW221" s="98"/>
      <c r="GX221" s="98"/>
      <c r="GY221" s="98"/>
      <c r="GZ221" s="98"/>
      <c r="HA221" s="98"/>
      <c r="HB221" s="98"/>
      <c r="HC221" s="98"/>
      <c r="HD221" s="98"/>
      <c r="HE221" s="98"/>
      <c r="HF221" s="98"/>
      <c r="HG221" s="98"/>
      <c r="HH221" s="98"/>
      <c r="HI221" s="98"/>
      <c r="HJ221" s="98"/>
      <c r="HK221" s="98"/>
      <c r="HL221" s="98"/>
      <c r="HM221" s="98"/>
      <c r="HN221" s="98"/>
      <c r="HO221" s="98"/>
      <c r="HP221" s="98"/>
      <c r="HQ221" s="98"/>
      <c r="HR221" s="98"/>
      <c r="HS221" s="98"/>
      <c r="HT221" s="98"/>
      <c r="HU221" s="98"/>
      <c r="HV221" s="98"/>
      <c r="HW221" s="98"/>
      <c r="HX221" s="98"/>
      <c r="HY221" s="98"/>
      <c r="HZ221" s="98"/>
      <c r="IA221" s="98"/>
      <c r="IB221" s="98"/>
      <c r="IC221" s="98"/>
      <c r="ID221" s="98"/>
      <c r="IE221" s="98"/>
      <c r="IF221" s="98"/>
      <c r="IG221" s="98"/>
      <c r="IH221" s="98"/>
      <c r="II221" s="98"/>
      <c r="IJ221" s="98"/>
      <c r="IK221" s="98"/>
      <c r="IL221" s="98"/>
      <c r="IM221" s="98"/>
      <c r="IN221" s="98"/>
      <c r="IO221" s="98"/>
      <c r="IP221" s="98"/>
      <c r="IQ221" s="98"/>
      <c r="IR221" s="98"/>
      <c r="IS221" s="98"/>
      <c r="IT221" s="98"/>
      <c r="IU221" s="98"/>
      <c r="IV221" s="98"/>
      <c r="IW221" s="98"/>
      <c r="IX221" s="98"/>
      <c r="IY221" s="98"/>
      <c r="IZ221" s="98"/>
      <c r="JA221" s="98"/>
      <c r="JB221" s="98"/>
      <c r="JC221" s="98"/>
      <c r="JD221" s="98"/>
      <c r="JE221" s="98"/>
      <c r="JF221" s="98"/>
      <c r="JG221" s="98"/>
      <c r="JH221" s="98"/>
    </row>
    <row r="222" spans="1:268" s="88" customFormat="1" ht="14.4" x14ac:dyDescent="0.3">
      <c r="A222" s="98"/>
      <c r="B222" s="98"/>
      <c r="C222" s="98"/>
      <c r="D222" s="98"/>
      <c r="E222" s="98"/>
      <c r="F222" s="98"/>
      <c r="G222" s="98"/>
      <c r="H222" s="98"/>
      <c r="I222" s="98"/>
      <c r="J222" s="98"/>
      <c r="K222" s="89"/>
      <c r="L222" s="89"/>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c r="AJ222" s="98"/>
      <c r="AK222" s="98"/>
      <c r="AL222" s="98"/>
      <c r="AM222" s="98"/>
      <c r="AN222" s="98"/>
      <c r="AO222" s="98"/>
      <c r="AP222" s="98"/>
      <c r="AQ222" s="98"/>
      <c r="AR222" s="98"/>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c r="BQ222" s="98"/>
      <c r="BR222" s="98"/>
      <c r="BS222" s="98"/>
      <c r="BT222" s="98"/>
      <c r="BU222" s="98"/>
      <c r="BV222" s="98"/>
      <c r="BW222" s="98"/>
      <c r="BX222" s="98"/>
      <c r="BY222" s="98"/>
      <c r="BZ222" s="98"/>
      <c r="CA222" s="98"/>
      <c r="CB222" s="98"/>
      <c r="CC222" s="98"/>
      <c r="CD222" s="98"/>
      <c r="CE222" s="98"/>
      <c r="CF222" s="98"/>
      <c r="CG222" s="98"/>
      <c r="CH222" s="98"/>
      <c r="CI222" s="98"/>
      <c r="CJ222" s="98"/>
      <c r="CK222" s="98"/>
      <c r="CL222" s="98"/>
      <c r="CM222" s="98"/>
      <c r="CN222" s="98"/>
      <c r="CO222" s="98"/>
      <c r="CP222" s="98"/>
      <c r="CQ222" s="98"/>
      <c r="CR222" s="98"/>
      <c r="CS222" s="98"/>
      <c r="CT222" s="98"/>
      <c r="CU222" s="98"/>
      <c r="CV222" s="98"/>
      <c r="CW222" s="98"/>
      <c r="CX222" s="98"/>
      <c r="CY222" s="98"/>
      <c r="CZ222" s="98"/>
      <c r="DA222" s="98"/>
      <c r="DB222" s="98"/>
      <c r="DC222" s="98"/>
      <c r="DD222" s="98"/>
      <c r="DE222" s="98"/>
      <c r="DF222" s="98"/>
      <c r="DG222" s="98"/>
      <c r="DH222" s="98"/>
      <c r="DI222" s="98"/>
      <c r="DJ222" s="98"/>
      <c r="DK222" s="98"/>
      <c r="DL222" s="98"/>
      <c r="DM222" s="98"/>
      <c r="DN222" s="98"/>
      <c r="DO222" s="98"/>
      <c r="DP222" s="98"/>
      <c r="DQ222" s="98"/>
      <c r="DR222" s="98"/>
      <c r="DS222" s="98"/>
      <c r="DT222" s="98"/>
      <c r="DU222" s="98"/>
      <c r="DV222" s="98"/>
      <c r="DW222" s="98"/>
      <c r="DX222" s="98"/>
      <c r="DY222" s="98"/>
      <c r="DZ222" s="98"/>
      <c r="EA222" s="98"/>
      <c r="EB222" s="98"/>
      <c r="EC222" s="98"/>
      <c r="ED222" s="98"/>
      <c r="EE222" s="98"/>
      <c r="EF222" s="98"/>
      <c r="EG222" s="98"/>
      <c r="EH222" s="98"/>
      <c r="EI222" s="98"/>
      <c r="EJ222" s="98"/>
      <c r="EK222" s="98"/>
      <c r="EL222" s="98"/>
      <c r="EM222" s="98"/>
      <c r="EN222" s="98"/>
      <c r="EO222" s="98"/>
      <c r="EP222" s="98"/>
      <c r="EQ222" s="98"/>
      <c r="ER222" s="98"/>
      <c r="ES222" s="98"/>
      <c r="ET222" s="98"/>
      <c r="EU222" s="98"/>
      <c r="EV222" s="98"/>
      <c r="EW222" s="98"/>
      <c r="EX222" s="98"/>
      <c r="EY222" s="98"/>
      <c r="EZ222" s="98"/>
      <c r="FA222" s="98"/>
      <c r="FB222" s="98"/>
      <c r="FC222" s="98"/>
      <c r="FD222" s="98"/>
      <c r="FE222" s="98"/>
      <c r="FF222" s="98"/>
      <c r="FG222" s="98"/>
      <c r="FH222" s="98"/>
      <c r="FI222" s="98"/>
      <c r="FJ222" s="98"/>
      <c r="FK222" s="98"/>
      <c r="FL222" s="98"/>
      <c r="FM222" s="98"/>
      <c r="FN222" s="98"/>
      <c r="FO222" s="98"/>
      <c r="FP222" s="98"/>
      <c r="FQ222" s="98"/>
      <c r="FR222" s="98"/>
      <c r="FS222" s="98"/>
      <c r="FT222" s="98"/>
      <c r="FU222" s="98"/>
      <c r="FV222" s="98"/>
      <c r="FW222" s="98"/>
      <c r="FX222" s="98"/>
      <c r="FY222" s="98"/>
      <c r="FZ222" s="98"/>
      <c r="GA222" s="98"/>
      <c r="GB222" s="98"/>
      <c r="GC222" s="98"/>
      <c r="GD222" s="98"/>
      <c r="GE222" s="98"/>
      <c r="GF222" s="98"/>
      <c r="GG222" s="98"/>
      <c r="GH222" s="98"/>
      <c r="GI222" s="98"/>
      <c r="GJ222" s="98"/>
      <c r="GK222" s="98"/>
      <c r="GL222" s="98"/>
      <c r="GM222" s="98"/>
      <c r="GN222" s="98"/>
      <c r="GO222" s="98"/>
      <c r="GP222" s="98"/>
      <c r="GQ222" s="98"/>
      <c r="GR222" s="98"/>
      <c r="GS222" s="98"/>
      <c r="GT222" s="98"/>
      <c r="GU222" s="98"/>
      <c r="GV222" s="98"/>
      <c r="GW222" s="98"/>
      <c r="GX222" s="98"/>
      <c r="GY222" s="98"/>
      <c r="GZ222" s="98"/>
      <c r="HA222" s="98"/>
      <c r="HB222" s="98"/>
      <c r="HC222" s="98"/>
      <c r="HD222" s="98"/>
      <c r="HE222" s="98"/>
      <c r="HF222" s="98"/>
      <c r="HG222" s="98"/>
      <c r="HH222" s="98"/>
      <c r="HI222" s="98"/>
      <c r="HJ222" s="98"/>
      <c r="HK222" s="98"/>
      <c r="HL222" s="98"/>
      <c r="HM222" s="98"/>
      <c r="HN222" s="98"/>
      <c r="HO222" s="98"/>
      <c r="HP222" s="98"/>
      <c r="HQ222" s="98"/>
      <c r="HR222" s="98"/>
      <c r="HS222" s="98"/>
      <c r="HT222" s="98"/>
      <c r="HU222" s="98"/>
      <c r="HV222" s="98"/>
      <c r="HW222" s="98"/>
      <c r="HX222" s="98"/>
      <c r="HY222" s="98"/>
      <c r="HZ222" s="98"/>
      <c r="IA222" s="98"/>
      <c r="IB222" s="98"/>
      <c r="IC222" s="98"/>
      <c r="ID222" s="98"/>
      <c r="IE222" s="98"/>
      <c r="IF222" s="98"/>
      <c r="IG222" s="98"/>
      <c r="IH222" s="98"/>
      <c r="II222" s="98"/>
      <c r="IJ222" s="98"/>
      <c r="IK222" s="98"/>
      <c r="IL222" s="98"/>
      <c r="IM222" s="98"/>
      <c r="IN222" s="98"/>
      <c r="IO222" s="98"/>
      <c r="IP222" s="98"/>
      <c r="IQ222" s="98"/>
      <c r="IR222" s="98"/>
      <c r="IS222" s="98"/>
      <c r="IT222" s="98"/>
      <c r="IU222" s="98"/>
      <c r="IV222" s="98"/>
      <c r="IW222" s="98"/>
      <c r="IX222" s="98"/>
      <c r="IY222" s="98"/>
      <c r="IZ222" s="98"/>
      <c r="JA222" s="98"/>
      <c r="JB222" s="98"/>
      <c r="JC222" s="98"/>
      <c r="JD222" s="98"/>
      <c r="JE222" s="98"/>
      <c r="JF222" s="98"/>
      <c r="JG222" s="98"/>
      <c r="JH222" s="98"/>
    </row>
    <row r="223" spans="1:268" s="88" customFormat="1" ht="14.4" x14ac:dyDescent="0.3">
      <c r="A223" s="98"/>
      <c r="B223" s="98"/>
      <c r="C223" s="98"/>
      <c r="D223" s="98"/>
      <c r="E223" s="98"/>
      <c r="F223" s="98"/>
      <c r="G223" s="98"/>
      <c r="H223" s="98"/>
      <c r="I223" s="98"/>
      <c r="J223" s="98"/>
      <c r="K223" s="89"/>
      <c r="L223" s="89"/>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c r="AJ223" s="98"/>
      <c r="AK223" s="98"/>
      <c r="AL223" s="98"/>
      <c r="AM223" s="98"/>
      <c r="AN223" s="98"/>
      <c r="AO223" s="98"/>
      <c r="AP223" s="98"/>
      <c r="AQ223" s="98"/>
      <c r="AR223" s="98"/>
      <c r="AS223" s="98"/>
      <c r="AT223" s="98"/>
      <c r="AU223" s="98"/>
      <c r="AV223" s="98"/>
      <c r="AW223" s="98"/>
      <c r="AX223" s="98"/>
      <c r="AY223" s="98"/>
      <c r="AZ223" s="98"/>
      <c r="BA223" s="98"/>
      <c r="BB223" s="98"/>
      <c r="BC223" s="98"/>
      <c r="BD223" s="98"/>
      <c r="BE223" s="98"/>
      <c r="BF223" s="98"/>
      <c r="BG223" s="98"/>
      <c r="BH223" s="98"/>
      <c r="BI223" s="98"/>
      <c r="BJ223" s="98"/>
      <c r="BK223" s="98"/>
      <c r="BL223" s="98"/>
      <c r="BM223" s="98"/>
      <c r="BN223" s="98"/>
      <c r="BO223" s="98"/>
      <c r="BP223" s="98"/>
      <c r="BQ223" s="98"/>
      <c r="BR223" s="98"/>
      <c r="BS223" s="98"/>
      <c r="BT223" s="98"/>
      <c r="BU223" s="98"/>
      <c r="BV223" s="98"/>
      <c r="BW223" s="98"/>
      <c r="BX223" s="98"/>
      <c r="BY223" s="98"/>
      <c r="BZ223" s="98"/>
      <c r="CA223" s="98"/>
      <c r="CB223" s="98"/>
      <c r="CC223" s="98"/>
      <c r="CD223" s="98"/>
      <c r="CE223" s="98"/>
      <c r="CF223" s="98"/>
      <c r="CG223" s="98"/>
      <c r="CH223" s="98"/>
      <c r="CI223" s="98"/>
      <c r="CJ223" s="98"/>
      <c r="CK223" s="98"/>
      <c r="CL223" s="98"/>
      <c r="CM223" s="98"/>
      <c r="CN223" s="98"/>
      <c r="CO223" s="98"/>
      <c r="CP223" s="98"/>
      <c r="CQ223" s="98"/>
      <c r="CR223" s="98"/>
      <c r="CS223" s="98"/>
      <c r="CT223" s="98"/>
      <c r="CU223" s="98"/>
      <c r="CV223" s="98"/>
      <c r="CW223" s="98"/>
      <c r="CX223" s="98"/>
      <c r="CY223" s="98"/>
      <c r="CZ223" s="98"/>
      <c r="DA223" s="98"/>
      <c r="DB223" s="98"/>
      <c r="DC223" s="98"/>
      <c r="DD223" s="98"/>
      <c r="DE223" s="98"/>
      <c r="DF223" s="98"/>
      <c r="DG223" s="98"/>
      <c r="DH223" s="98"/>
      <c r="DI223" s="98"/>
      <c r="DJ223" s="98"/>
      <c r="DK223" s="98"/>
      <c r="DL223" s="98"/>
      <c r="DM223" s="98"/>
      <c r="DN223" s="98"/>
      <c r="DO223" s="98"/>
      <c r="DP223" s="98"/>
      <c r="DQ223" s="98"/>
      <c r="DR223" s="98"/>
      <c r="DS223" s="98"/>
      <c r="DT223" s="98"/>
      <c r="DU223" s="98"/>
      <c r="DV223" s="98"/>
      <c r="DW223" s="98"/>
      <c r="DX223" s="98"/>
      <c r="DY223" s="98"/>
      <c r="DZ223" s="98"/>
      <c r="EA223" s="98"/>
      <c r="EB223" s="98"/>
      <c r="EC223" s="98"/>
      <c r="ED223" s="98"/>
      <c r="EE223" s="98"/>
      <c r="EF223" s="98"/>
      <c r="EG223" s="98"/>
      <c r="EH223" s="98"/>
      <c r="EI223" s="98"/>
      <c r="EJ223" s="98"/>
      <c r="EK223" s="98"/>
      <c r="EL223" s="98"/>
      <c r="EM223" s="98"/>
      <c r="EN223" s="98"/>
      <c r="EO223" s="98"/>
      <c r="EP223" s="98"/>
      <c r="EQ223" s="98"/>
      <c r="ER223" s="98"/>
      <c r="ES223" s="98"/>
      <c r="ET223" s="98"/>
      <c r="EU223" s="98"/>
      <c r="EV223" s="98"/>
      <c r="EW223" s="98"/>
      <c r="EX223" s="98"/>
      <c r="EY223" s="98"/>
      <c r="EZ223" s="98"/>
      <c r="FA223" s="98"/>
      <c r="FB223" s="98"/>
      <c r="FC223" s="98"/>
      <c r="FD223" s="98"/>
      <c r="FE223" s="98"/>
      <c r="FF223" s="98"/>
      <c r="FG223" s="98"/>
      <c r="FH223" s="98"/>
      <c r="FI223" s="98"/>
      <c r="FJ223" s="98"/>
      <c r="FK223" s="98"/>
      <c r="FL223" s="98"/>
      <c r="FM223" s="98"/>
      <c r="FN223" s="98"/>
      <c r="FO223" s="98"/>
      <c r="FP223" s="98"/>
      <c r="FQ223" s="98"/>
      <c r="FR223" s="98"/>
      <c r="FS223" s="98"/>
      <c r="FT223" s="98"/>
      <c r="FU223" s="98"/>
      <c r="FV223" s="98"/>
      <c r="FW223" s="98"/>
      <c r="FX223" s="98"/>
      <c r="FY223" s="98"/>
      <c r="FZ223" s="98"/>
      <c r="GA223" s="98"/>
      <c r="GB223" s="98"/>
      <c r="GC223" s="98"/>
      <c r="GD223" s="98"/>
      <c r="GE223" s="98"/>
      <c r="GF223" s="98"/>
      <c r="GG223" s="98"/>
      <c r="GH223" s="98"/>
      <c r="GI223" s="98"/>
      <c r="GJ223" s="98"/>
      <c r="GK223" s="98"/>
      <c r="GL223" s="98"/>
      <c r="GM223" s="98"/>
      <c r="GN223" s="98"/>
      <c r="GO223" s="98"/>
      <c r="GP223" s="98"/>
      <c r="GQ223" s="98"/>
      <c r="GR223" s="98"/>
      <c r="GS223" s="98"/>
      <c r="GT223" s="98"/>
      <c r="GU223" s="98"/>
      <c r="GV223" s="98"/>
      <c r="GW223" s="98"/>
      <c r="GX223" s="98"/>
      <c r="GY223" s="98"/>
      <c r="GZ223" s="98"/>
      <c r="HA223" s="98"/>
      <c r="HB223" s="98"/>
      <c r="HC223" s="98"/>
      <c r="HD223" s="98"/>
      <c r="HE223" s="98"/>
      <c r="HF223" s="98"/>
      <c r="HG223" s="98"/>
      <c r="HH223" s="98"/>
      <c r="HI223" s="98"/>
      <c r="HJ223" s="98"/>
      <c r="HK223" s="98"/>
      <c r="HL223" s="98"/>
      <c r="HM223" s="98"/>
      <c r="HN223" s="98"/>
      <c r="HO223" s="98"/>
      <c r="HP223" s="98"/>
      <c r="HQ223" s="98"/>
      <c r="HR223" s="98"/>
      <c r="HS223" s="98"/>
      <c r="HT223" s="98"/>
      <c r="HU223" s="98"/>
      <c r="HV223" s="98"/>
      <c r="HW223" s="98"/>
      <c r="HX223" s="98"/>
      <c r="HY223" s="98"/>
      <c r="HZ223" s="98"/>
      <c r="IA223" s="98"/>
      <c r="IB223" s="98"/>
      <c r="IC223" s="98"/>
      <c r="ID223" s="98"/>
      <c r="IE223" s="98"/>
      <c r="IF223" s="98"/>
      <c r="IG223" s="98"/>
      <c r="IH223" s="98"/>
      <c r="II223" s="98"/>
      <c r="IJ223" s="98"/>
      <c r="IK223" s="98"/>
      <c r="IL223" s="98"/>
      <c r="IM223" s="98"/>
      <c r="IN223" s="98"/>
      <c r="IO223" s="98"/>
      <c r="IP223" s="98"/>
      <c r="IQ223" s="98"/>
      <c r="IR223" s="98"/>
      <c r="IS223" s="98"/>
      <c r="IT223" s="98"/>
      <c r="IU223" s="98"/>
      <c r="IV223" s="98"/>
      <c r="IW223" s="98"/>
      <c r="IX223" s="98"/>
      <c r="IY223" s="98"/>
      <c r="IZ223" s="98"/>
      <c r="JA223" s="98"/>
      <c r="JB223" s="98"/>
      <c r="JC223" s="98"/>
      <c r="JD223" s="98"/>
      <c r="JE223" s="98"/>
      <c r="JF223" s="98"/>
      <c r="JG223" s="98"/>
      <c r="JH223" s="98"/>
    </row>
    <row r="224" spans="1:268" s="88" customFormat="1" ht="14.4" x14ac:dyDescent="0.3">
      <c r="A224" s="98"/>
      <c r="B224" s="98"/>
      <c r="C224" s="98"/>
      <c r="D224" s="98"/>
      <c r="E224" s="98"/>
      <c r="F224" s="98"/>
      <c r="G224" s="98"/>
      <c r="H224" s="98"/>
      <c r="I224" s="98"/>
      <c r="J224" s="98"/>
      <c r="K224" s="89"/>
      <c r="L224" s="89"/>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c r="AJ224" s="98"/>
      <c r="AK224" s="98"/>
      <c r="AL224" s="98"/>
      <c r="AM224" s="98"/>
      <c r="AN224" s="98"/>
      <c r="AO224" s="98"/>
      <c r="AP224" s="98"/>
      <c r="AQ224" s="98"/>
      <c r="AR224" s="98"/>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c r="BQ224" s="98"/>
      <c r="BR224" s="98"/>
      <c r="BS224" s="98"/>
      <c r="BT224" s="98"/>
      <c r="BU224" s="98"/>
      <c r="BV224" s="98"/>
      <c r="BW224" s="98"/>
      <c r="BX224" s="98"/>
      <c r="BY224" s="98"/>
      <c r="BZ224" s="98"/>
      <c r="CA224" s="98"/>
      <c r="CB224" s="98"/>
      <c r="CC224" s="98"/>
      <c r="CD224" s="98"/>
      <c r="CE224" s="98"/>
      <c r="CF224" s="98"/>
      <c r="CG224" s="98"/>
      <c r="CH224" s="98"/>
      <c r="CI224" s="98"/>
      <c r="CJ224" s="98"/>
      <c r="CK224" s="98"/>
      <c r="CL224" s="98"/>
      <c r="CM224" s="98"/>
      <c r="CN224" s="98"/>
      <c r="CO224" s="98"/>
      <c r="CP224" s="98"/>
      <c r="CQ224" s="98"/>
      <c r="CR224" s="98"/>
      <c r="CS224" s="98"/>
      <c r="CT224" s="98"/>
      <c r="CU224" s="98"/>
      <c r="CV224" s="98"/>
      <c r="CW224" s="98"/>
      <c r="CX224" s="98"/>
      <c r="CY224" s="98"/>
      <c r="CZ224" s="98"/>
      <c r="DA224" s="98"/>
      <c r="DB224" s="98"/>
      <c r="DC224" s="98"/>
      <c r="DD224" s="98"/>
      <c r="DE224" s="98"/>
      <c r="DF224" s="98"/>
      <c r="DG224" s="98"/>
      <c r="DH224" s="98"/>
      <c r="DI224" s="98"/>
      <c r="DJ224" s="98"/>
      <c r="DK224" s="98"/>
      <c r="DL224" s="98"/>
      <c r="DM224" s="98"/>
      <c r="DN224" s="98"/>
      <c r="DO224" s="98"/>
      <c r="DP224" s="98"/>
      <c r="DQ224" s="98"/>
      <c r="DR224" s="98"/>
      <c r="DS224" s="98"/>
      <c r="DT224" s="98"/>
      <c r="DU224" s="98"/>
      <c r="DV224" s="98"/>
      <c r="DW224" s="98"/>
      <c r="DX224" s="98"/>
      <c r="DY224" s="98"/>
      <c r="DZ224" s="98"/>
      <c r="EA224" s="98"/>
      <c r="EB224" s="98"/>
      <c r="EC224" s="98"/>
      <c r="ED224" s="98"/>
      <c r="EE224" s="98"/>
      <c r="EF224" s="98"/>
      <c r="EG224" s="98"/>
      <c r="EH224" s="98"/>
      <c r="EI224" s="98"/>
      <c r="EJ224" s="98"/>
      <c r="EK224" s="98"/>
      <c r="EL224" s="98"/>
      <c r="EM224" s="98"/>
      <c r="EN224" s="98"/>
      <c r="EO224" s="98"/>
      <c r="EP224" s="98"/>
      <c r="EQ224" s="98"/>
      <c r="ER224" s="98"/>
      <c r="ES224" s="98"/>
      <c r="ET224" s="98"/>
      <c r="EU224" s="98"/>
      <c r="EV224" s="98"/>
      <c r="EW224" s="98"/>
      <c r="EX224" s="98"/>
      <c r="EY224" s="98"/>
      <c r="EZ224" s="98"/>
      <c r="FA224" s="98"/>
      <c r="FB224" s="98"/>
      <c r="FC224" s="98"/>
      <c r="FD224" s="98"/>
      <c r="FE224" s="98"/>
      <c r="FF224" s="98"/>
      <c r="FG224" s="98"/>
      <c r="FH224" s="98"/>
      <c r="FI224" s="98"/>
      <c r="FJ224" s="98"/>
      <c r="FK224" s="98"/>
      <c r="FL224" s="98"/>
      <c r="FM224" s="98"/>
      <c r="FN224" s="98"/>
      <c r="FO224" s="98"/>
      <c r="FP224" s="98"/>
      <c r="FQ224" s="98"/>
      <c r="FR224" s="98"/>
      <c r="FS224" s="98"/>
      <c r="FT224" s="98"/>
      <c r="FU224" s="98"/>
      <c r="FV224" s="98"/>
      <c r="FW224" s="98"/>
      <c r="FX224" s="98"/>
      <c r="FY224" s="98"/>
      <c r="FZ224" s="98"/>
      <c r="GA224" s="98"/>
      <c r="GB224" s="98"/>
      <c r="GC224" s="98"/>
      <c r="GD224" s="98"/>
      <c r="GE224" s="98"/>
      <c r="GF224" s="98"/>
      <c r="GG224" s="98"/>
      <c r="GH224" s="98"/>
      <c r="GI224" s="98"/>
      <c r="GJ224" s="98"/>
      <c r="GK224" s="98"/>
      <c r="GL224" s="98"/>
      <c r="GM224" s="98"/>
      <c r="GN224" s="98"/>
      <c r="GO224" s="98"/>
      <c r="GP224" s="98"/>
      <c r="GQ224" s="98"/>
      <c r="GR224" s="98"/>
      <c r="GS224" s="98"/>
      <c r="GT224" s="98"/>
      <c r="GU224" s="98"/>
      <c r="GV224" s="98"/>
      <c r="GW224" s="98"/>
      <c r="GX224" s="98"/>
      <c r="GY224" s="98"/>
      <c r="GZ224" s="98"/>
      <c r="HA224" s="98"/>
      <c r="HB224" s="98"/>
      <c r="HC224" s="98"/>
      <c r="HD224" s="98"/>
      <c r="HE224" s="98"/>
      <c r="HF224" s="98"/>
      <c r="HG224" s="98"/>
      <c r="HH224" s="98"/>
      <c r="HI224" s="98"/>
      <c r="HJ224" s="98"/>
      <c r="HK224" s="98"/>
      <c r="HL224" s="98"/>
      <c r="HM224" s="98"/>
      <c r="HN224" s="98"/>
      <c r="HO224" s="98"/>
      <c r="HP224" s="98"/>
      <c r="HQ224" s="98"/>
      <c r="HR224" s="98"/>
      <c r="HS224" s="98"/>
      <c r="HT224" s="98"/>
      <c r="HU224" s="98"/>
      <c r="HV224" s="98"/>
      <c r="HW224" s="98"/>
      <c r="HX224" s="98"/>
      <c r="HY224" s="98"/>
      <c r="HZ224" s="98"/>
      <c r="IA224" s="98"/>
      <c r="IB224" s="98"/>
      <c r="IC224" s="98"/>
      <c r="ID224" s="98"/>
      <c r="IE224" s="98"/>
      <c r="IF224" s="98"/>
      <c r="IG224" s="98"/>
      <c r="IH224" s="98"/>
      <c r="II224" s="98"/>
      <c r="IJ224" s="98"/>
      <c r="IK224" s="98"/>
      <c r="IL224" s="98"/>
      <c r="IM224" s="98"/>
      <c r="IN224" s="98"/>
      <c r="IO224" s="98"/>
      <c r="IP224" s="98"/>
      <c r="IQ224" s="98"/>
      <c r="IR224" s="98"/>
      <c r="IS224" s="98"/>
      <c r="IT224" s="98"/>
      <c r="IU224" s="98"/>
      <c r="IV224" s="98"/>
      <c r="IW224" s="98"/>
      <c r="IX224" s="98"/>
      <c r="IY224" s="98"/>
      <c r="IZ224" s="98"/>
      <c r="JA224" s="98"/>
      <c r="JB224" s="98"/>
      <c r="JC224" s="98"/>
      <c r="JD224" s="98"/>
      <c r="JE224" s="98"/>
      <c r="JF224" s="98"/>
      <c r="JG224" s="98"/>
      <c r="JH224" s="98"/>
    </row>
    <row r="225" spans="1:268" s="88" customFormat="1" ht="14.4" x14ac:dyDescent="0.3">
      <c r="A225" s="98"/>
      <c r="B225" s="98"/>
      <c r="C225" s="98"/>
      <c r="D225" s="98"/>
      <c r="E225" s="98"/>
      <c r="F225" s="98"/>
      <c r="G225" s="98"/>
      <c r="H225" s="98"/>
      <c r="I225" s="98"/>
      <c r="J225" s="98"/>
      <c r="K225" s="89"/>
      <c r="L225" s="89"/>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c r="AJ225" s="98"/>
      <c r="AK225" s="98"/>
      <c r="AL225" s="98"/>
      <c r="AM225" s="98"/>
      <c r="AN225" s="98"/>
      <c r="AO225" s="98"/>
      <c r="AP225" s="98"/>
      <c r="AQ225" s="98"/>
      <c r="AR225" s="98"/>
      <c r="AS225" s="98"/>
      <c r="AT225" s="98"/>
      <c r="AU225" s="98"/>
      <c r="AV225" s="98"/>
      <c r="AW225" s="98"/>
      <c r="AX225" s="98"/>
      <c r="AY225" s="98"/>
      <c r="AZ225" s="98"/>
      <c r="BA225" s="98"/>
      <c r="BB225" s="98"/>
      <c r="BC225" s="98"/>
      <c r="BD225" s="98"/>
      <c r="BE225" s="98"/>
      <c r="BF225" s="98"/>
      <c r="BG225" s="98"/>
      <c r="BH225" s="98"/>
      <c r="BI225" s="98"/>
      <c r="BJ225" s="98"/>
      <c r="BK225" s="98"/>
      <c r="BL225" s="98"/>
      <c r="BM225" s="98"/>
      <c r="BN225" s="98"/>
      <c r="BO225" s="98"/>
      <c r="BP225" s="98"/>
      <c r="BQ225" s="98"/>
      <c r="BR225" s="98"/>
      <c r="BS225" s="98"/>
      <c r="BT225" s="98"/>
      <c r="BU225" s="98"/>
      <c r="BV225" s="98"/>
      <c r="BW225" s="98"/>
      <c r="BX225" s="98"/>
      <c r="BY225" s="98"/>
      <c r="BZ225" s="98"/>
      <c r="CA225" s="98"/>
      <c r="CB225" s="98"/>
      <c r="CC225" s="98"/>
      <c r="CD225" s="98"/>
      <c r="CE225" s="98"/>
      <c r="CF225" s="98"/>
      <c r="CG225" s="98"/>
      <c r="CH225" s="98"/>
      <c r="CI225" s="98"/>
      <c r="CJ225" s="98"/>
      <c r="CK225" s="98"/>
      <c r="CL225" s="98"/>
      <c r="CM225" s="98"/>
      <c r="CN225" s="98"/>
      <c r="CO225" s="98"/>
      <c r="CP225" s="98"/>
      <c r="CQ225" s="98"/>
      <c r="CR225" s="98"/>
      <c r="CS225" s="98"/>
      <c r="CT225" s="98"/>
      <c r="CU225" s="98"/>
      <c r="CV225" s="98"/>
      <c r="CW225" s="98"/>
      <c r="CX225" s="98"/>
      <c r="CY225" s="98"/>
      <c r="CZ225" s="98"/>
      <c r="DA225" s="98"/>
      <c r="DB225" s="98"/>
      <c r="DC225" s="98"/>
      <c r="DD225" s="98"/>
      <c r="DE225" s="98"/>
      <c r="DF225" s="98"/>
      <c r="DG225" s="98"/>
      <c r="DH225" s="98"/>
      <c r="DI225" s="98"/>
      <c r="DJ225" s="98"/>
      <c r="DK225" s="98"/>
      <c r="DL225" s="98"/>
      <c r="DM225" s="98"/>
      <c r="DN225" s="98"/>
      <c r="DO225" s="98"/>
      <c r="DP225" s="98"/>
      <c r="DQ225" s="98"/>
      <c r="DR225" s="98"/>
      <c r="DS225" s="98"/>
      <c r="DT225" s="98"/>
      <c r="DU225" s="98"/>
      <c r="DV225" s="98"/>
      <c r="DW225" s="98"/>
      <c r="DX225" s="98"/>
      <c r="DY225" s="98"/>
      <c r="DZ225" s="98"/>
      <c r="EA225" s="98"/>
      <c r="EB225" s="98"/>
      <c r="EC225" s="98"/>
      <c r="ED225" s="98"/>
      <c r="EE225" s="98"/>
      <c r="EF225" s="98"/>
      <c r="EG225" s="98"/>
      <c r="EH225" s="98"/>
      <c r="EI225" s="98"/>
      <c r="EJ225" s="98"/>
      <c r="EK225" s="98"/>
      <c r="EL225" s="98"/>
      <c r="EM225" s="98"/>
      <c r="EN225" s="98"/>
      <c r="EO225" s="98"/>
      <c r="EP225" s="98"/>
      <c r="EQ225" s="98"/>
      <c r="ER225" s="98"/>
      <c r="ES225" s="98"/>
      <c r="ET225" s="98"/>
      <c r="EU225" s="98"/>
      <c r="EV225" s="98"/>
      <c r="EW225" s="98"/>
      <c r="EX225" s="98"/>
      <c r="EY225" s="98"/>
      <c r="EZ225" s="98"/>
      <c r="FA225" s="98"/>
      <c r="FB225" s="98"/>
      <c r="FC225" s="98"/>
      <c r="FD225" s="98"/>
      <c r="FE225" s="98"/>
      <c r="FF225" s="98"/>
      <c r="FG225" s="98"/>
      <c r="FH225" s="98"/>
      <c r="FI225" s="98"/>
      <c r="FJ225" s="98"/>
      <c r="FK225" s="98"/>
      <c r="FL225" s="98"/>
      <c r="FM225" s="98"/>
      <c r="FN225" s="98"/>
      <c r="FO225" s="98"/>
      <c r="FP225" s="98"/>
      <c r="FQ225" s="98"/>
      <c r="FR225" s="98"/>
      <c r="FS225" s="98"/>
      <c r="FT225" s="98"/>
      <c r="FU225" s="98"/>
      <c r="FV225" s="98"/>
      <c r="FW225" s="98"/>
      <c r="FX225" s="98"/>
      <c r="FY225" s="98"/>
      <c r="FZ225" s="98"/>
      <c r="GA225" s="98"/>
      <c r="GB225" s="98"/>
      <c r="GC225" s="98"/>
      <c r="GD225" s="98"/>
      <c r="GE225" s="98"/>
      <c r="GF225" s="98"/>
      <c r="GG225" s="98"/>
      <c r="GH225" s="98"/>
      <c r="GI225" s="98"/>
      <c r="GJ225" s="98"/>
      <c r="GK225" s="98"/>
      <c r="GL225" s="98"/>
      <c r="GM225" s="98"/>
      <c r="GN225" s="98"/>
      <c r="GO225" s="98"/>
      <c r="GP225" s="98"/>
      <c r="GQ225" s="98"/>
      <c r="GR225" s="98"/>
      <c r="GS225" s="98"/>
      <c r="GT225" s="98"/>
      <c r="GU225" s="98"/>
      <c r="GV225" s="98"/>
      <c r="GW225" s="98"/>
      <c r="GX225" s="98"/>
      <c r="GY225" s="98"/>
      <c r="GZ225" s="98"/>
      <c r="HA225" s="98"/>
      <c r="HB225" s="98"/>
      <c r="HC225" s="98"/>
      <c r="HD225" s="98"/>
      <c r="HE225" s="98"/>
      <c r="HF225" s="98"/>
      <c r="HG225" s="98"/>
      <c r="HH225" s="98"/>
      <c r="HI225" s="98"/>
      <c r="HJ225" s="98"/>
      <c r="HK225" s="98"/>
      <c r="HL225" s="98"/>
      <c r="HM225" s="98"/>
      <c r="HN225" s="98"/>
      <c r="HO225" s="98"/>
      <c r="HP225" s="98"/>
      <c r="HQ225" s="98"/>
      <c r="HR225" s="98"/>
      <c r="HS225" s="98"/>
      <c r="HT225" s="98"/>
      <c r="HU225" s="98"/>
      <c r="HV225" s="98"/>
      <c r="HW225" s="98"/>
      <c r="HX225" s="98"/>
      <c r="HY225" s="98"/>
      <c r="HZ225" s="98"/>
      <c r="IA225" s="98"/>
      <c r="IB225" s="98"/>
      <c r="IC225" s="98"/>
      <c r="ID225" s="98"/>
      <c r="IE225" s="98"/>
      <c r="IF225" s="98"/>
      <c r="IG225" s="98"/>
      <c r="IH225" s="98"/>
      <c r="II225" s="98"/>
      <c r="IJ225" s="98"/>
      <c r="IK225" s="98"/>
      <c r="IL225" s="98"/>
      <c r="IM225" s="98"/>
      <c r="IN225" s="98"/>
      <c r="IO225" s="98"/>
      <c r="IP225" s="98"/>
      <c r="IQ225" s="98"/>
      <c r="IR225" s="98"/>
      <c r="IS225" s="98"/>
      <c r="IT225" s="98"/>
      <c r="IU225" s="98"/>
      <c r="IV225" s="98"/>
      <c r="IW225" s="98"/>
      <c r="IX225" s="98"/>
      <c r="IY225" s="98"/>
      <c r="IZ225" s="98"/>
      <c r="JA225" s="98"/>
      <c r="JB225" s="98"/>
      <c r="JC225" s="98"/>
      <c r="JD225" s="98"/>
      <c r="JE225" s="98"/>
      <c r="JF225" s="98"/>
      <c r="JG225" s="98"/>
      <c r="JH225" s="98"/>
    </row>
    <row r="226" spans="1:268" ht="14.25" customHeight="1" x14ac:dyDescent="0.3">
      <c r="A226" s="89"/>
      <c r="B226" s="98"/>
      <c r="C226" s="98"/>
      <c r="D226" s="98"/>
      <c r="E226" s="98"/>
      <c r="F226" s="98"/>
      <c r="G226" s="98"/>
      <c r="H226" s="98"/>
      <c r="I226" s="98"/>
      <c r="J226" s="98"/>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c r="GA226" s="89"/>
      <c r="GB226" s="89"/>
      <c r="GC226" s="89"/>
      <c r="GD226" s="89"/>
      <c r="GE226" s="89"/>
      <c r="GF226" s="89"/>
      <c r="GG226" s="89"/>
      <c r="GH226" s="89"/>
      <c r="GI226" s="89"/>
      <c r="GJ226" s="89"/>
      <c r="GK226" s="89"/>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c r="HP226" s="89"/>
      <c r="HQ226" s="89"/>
      <c r="HR226" s="89"/>
      <c r="HS226" s="89"/>
      <c r="HT226" s="89"/>
      <c r="HU226" s="89"/>
      <c r="HV226" s="89"/>
      <c r="HW226" s="89"/>
      <c r="HX226" s="89"/>
      <c r="HY226" s="89"/>
      <c r="HZ226" s="89"/>
      <c r="IA226" s="89"/>
      <c r="IB226" s="89"/>
      <c r="IC226" s="89"/>
      <c r="ID226" s="89"/>
      <c r="IE226" s="89"/>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row>
    <row r="227" spans="1:268" ht="14.25" customHeight="1" x14ac:dyDescent="0.3">
      <c r="A227" s="89"/>
      <c r="B227" s="98"/>
      <c r="C227" s="98"/>
      <c r="D227" s="98"/>
      <c r="E227" s="98"/>
      <c r="F227" s="98"/>
      <c r="G227" s="98"/>
      <c r="H227" s="98"/>
      <c r="I227" s="98"/>
      <c r="J227" s="98"/>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c r="FU227" s="89"/>
      <c r="FV227" s="89"/>
      <c r="FW227" s="89"/>
      <c r="FX227" s="89"/>
      <c r="FY227" s="89"/>
      <c r="FZ227" s="89"/>
      <c r="GA227" s="89"/>
      <c r="GB227" s="89"/>
      <c r="GC227" s="89"/>
      <c r="GD227" s="89"/>
      <c r="GE227" s="89"/>
      <c r="GF227" s="89"/>
      <c r="GG227" s="89"/>
      <c r="GH227" s="89"/>
      <c r="GI227" s="89"/>
      <c r="GJ227" s="89"/>
      <c r="GK227" s="89"/>
      <c r="GL227" s="89"/>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c r="HO227" s="89"/>
      <c r="HP227" s="89"/>
      <c r="HQ227" s="89"/>
      <c r="HR227" s="89"/>
      <c r="HS227" s="89"/>
      <c r="HT227" s="89"/>
      <c r="HU227" s="89"/>
      <c r="HV227" s="89"/>
      <c r="HW227" s="89"/>
      <c r="HX227" s="89"/>
      <c r="HY227" s="89"/>
      <c r="HZ227" s="89"/>
      <c r="IA227" s="89"/>
      <c r="IB227" s="89"/>
      <c r="IC227" s="89"/>
      <c r="ID227" s="89"/>
      <c r="IE227" s="89"/>
      <c r="IF227" s="89"/>
      <c r="IG227" s="89"/>
      <c r="IH227" s="89"/>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row>
    <row r="228" spans="1:268" ht="14.25" customHeight="1" x14ac:dyDescent="0.3">
      <c r="A228" s="89"/>
      <c r="B228" s="98"/>
      <c r="C228" s="98"/>
      <c r="D228" s="98"/>
      <c r="E228" s="98"/>
      <c r="F228" s="98"/>
      <c r="G228" s="98"/>
      <c r="H228" s="98"/>
      <c r="I228" s="98"/>
      <c r="J228" s="98"/>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c r="FU228" s="89"/>
      <c r="FV228" s="89"/>
      <c r="FW228" s="89"/>
      <c r="FX228" s="89"/>
      <c r="FY228" s="89"/>
      <c r="FZ228" s="89"/>
      <c r="GA228" s="89"/>
      <c r="GB228" s="89"/>
      <c r="GC228" s="89"/>
      <c r="GD228" s="89"/>
      <c r="GE228" s="89"/>
      <c r="GF228" s="89"/>
      <c r="GG228" s="89"/>
      <c r="GH228" s="89"/>
      <c r="GI228" s="89"/>
      <c r="GJ228" s="89"/>
      <c r="GK228" s="89"/>
      <c r="GL228" s="89"/>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c r="HP228" s="89"/>
      <c r="HQ228" s="89"/>
      <c r="HR228" s="89"/>
      <c r="HS228" s="89"/>
      <c r="HT228" s="89"/>
      <c r="HU228" s="89"/>
      <c r="HV228" s="89"/>
      <c r="HW228" s="89"/>
      <c r="HX228" s="89"/>
      <c r="HY228" s="89"/>
      <c r="HZ228" s="89"/>
      <c r="IA228" s="89"/>
      <c r="IB228" s="89"/>
      <c r="IC228" s="89"/>
      <c r="ID228" s="89"/>
      <c r="IE228" s="89"/>
      <c r="IF228" s="89"/>
      <c r="IG228" s="89"/>
      <c r="IH228" s="89"/>
      <c r="II228" s="89"/>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c r="JH228" s="89"/>
    </row>
    <row r="229" spans="1:268" ht="14.25" customHeight="1" x14ac:dyDescent="0.3">
      <c r="A229" s="89"/>
      <c r="B229" s="98"/>
      <c r="C229" s="98"/>
      <c r="D229" s="98"/>
      <c r="E229" s="98"/>
      <c r="F229" s="98"/>
      <c r="G229" s="98"/>
      <c r="H229" s="98"/>
      <c r="I229" s="98"/>
      <c r="J229" s="98"/>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c r="EU229" s="89"/>
      <c r="EV229" s="89"/>
      <c r="EW229" s="89"/>
      <c r="EX229" s="89"/>
      <c r="EY229" s="89"/>
      <c r="EZ229" s="89"/>
      <c r="FA229" s="89"/>
      <c r="FB229" s="89"/>
      <c r="FC229" s="89"/>
      <c r="FD229" s="89"/>
      <c r="FE229" s="89"/>
      <c r="FF229" s="89"/>
      <c r="FG229" s="89"/>
      <c r="FH229" s="89"/>
      <c r="FI229" s="89"/>
      <c r="FJ229" s="89"/>
      <c r="FK229" s="89"/>
      <c r="FL229" s="89"/>
      <c r="FM229" s="89"/>
      <c r="FN229" s="89"/>
      <c r="FO229" s="89"/>
      <c r="FP229" s="89"/>
      <c r="FQ229" s="89"/>
      <c r="FR229" s="89"/>
      <c r="FS229" s="89"/>
      <c r="FT229" s="89"/>
      <c r="FU229" s="89"/>
      <c r="FV229" s="89"/>
      <c r="FW229" s="89"/>
      <c r="FX229" s="89"/>
      <c r="FY229" s="89"/>
      <c r="FZ229" s="89"/>
      <c r="GA229" s="89"/>
      <c r="GB229" s="89"/>
      <c r="GC229" s="89"/>
      <c r="GD229" s="89"/>
      <c r="GE229" s="89"/>
      <c r="GF229" s="89"/>
      <c r="GG229" s="89"/>
      <c r="GH229" s="89"/>
      <c r="GI229" s="89"/>
      <c r="GJ229" s="89"/>
      <c r="GK229" s="89"/>
      <c r="GL229" s="89"/>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c r="HQ229" s="89"/>
      <c r="HR229" s="89"/>
      <c r="HS229" s="89"/>
      <c r="HT229" s="89"/>
      <c r="HU229" s="89"/>
      <c r="HV229" s="89"/>
      <c r="HW229" s="89"/>
      <c r="HX229" s="89"/>
      <c r="HY229" s="89"/>
      <c r="HZ229" s="89"/>
      <c r="IA229" s="89"/>
      <c r="IB229" s="89"/>
      <c r="IC229" s="89"/>
      <c r="ID229" s="89"/>
      <c r="IE229" s="89"/>
      <c r="IF229" s="89"/>
      <c r="IG229" s="89"/>
      <c r="IH229" s="89"/>
      <c r="II229" s="89"/>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row>
    <row r="230" spans="1:268" ht="14.25" customHeight="1" x14ac:dyDescent="0.3">
      <c r="A230" s="89"/>
      <c r="B230" s="98"/>
      <c r="C230" s="98"/>
      <c r="D230" s="98"/>
      <c r="E230" s="98"/>
      <c r="F230" s="98"/>
      <c r="G230" s="98"/>
      <c r="H230" s="98"/>
      <c r="I230" s="98"/>
      <c r="J230" s="98"/>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c r="EV230" s="89"/>
      <c r="EW230" s="89"/>
      <c r="EX230" s="89"/>
      <c r="EY230" s="89"/>
      <c r="EZ230" s="89"/>
      <c r="FA230" s="89"/>
      <c r="FB230" s="89"/>
      <c r="FC230" s="89"/>
      <c r="FD230" s="89"/>
      <c r="FE230" s="89"/>
      <c r="FF230" s="89"/>
      <c r="FG230" s="89"/>
      <c r="FH230" s="89"/>
      <c r="FI230" s="89"/>
      <c r="FJ230" s="89"/>
      <c r="FK230" s="89"/>
      <c r="FL230" s="89"/>
      <c r="FM230" s="89"/>
      <c r="FN230" s="89"/>
      <c r="FO230" s="89"/>
      <c r="FP230" s="89"/>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c r="HT230" s="89"/>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row>
    <row r="231" spans="1:268" ht="14.25" customHeight="1" x14ac:dyDescent="0.3"/>
    <row r="232" spans="1:268" ht="14.25" customHeight="1" x14ac:dyDescent="0.3"/>
    <row r="233" spans="1:268" ht="14.25" customHeight="1" x14ac:dyDescent="0.3"/>
    <row r="234" spans="1:268" ht="14.25" customHeight="1" x14ac:dyDescent="0.3"/>
    <row r="235" spans="1:268" ht="14.25" customHeight="1" x14ac:dyDescent="0.3"/>
    <row r="236" spans="1:268" ht="14.25" customHeight="1" x14ac:dyDescent="0.3"/>
    <row r="237" spans="1:268" ht="14.25" customHeight="1" x14ac:dyDescent="0.3"/>
    <row r="238" spans="1:268" ht="14.25" customHeight="1" x14ac:dyDescent="0.3"/>
    <row r="239" spans="1:268" ht="14.25" customHeight="1" x14ac:dyDescent="0.3"/>
    <row r="240" spans="1:268"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sheetData>
  <sheetProtection selectLockedCells="1"/>
  <mergeCells count="16">
    <mergeCell ref="C41:I41"/>
    <mergeCell ref="C62:I62"/>
    <mergeCell ref="G67:I67"/>
    <mergeCell ref="IW5:JA6"/>
    <mergeCell ref="C26:I26"/>
    <mergeCell ref="C28:I28"/>
    <mergeCell ref="C35:I35"/>
    <mergeCell ref="C36:I36"/>
    <mergeCell ref="C39:I39"/>
    <mergeCell ref="C40:I40"/>
    <mergeCell ref="C12:I12"/>
    <mergeCell ref="C13:I13"/>
    <mergeCell ref="C14:I14"/>
    <mergeCell ref="C15:I15"/>
    <mergeCell ref="C22:I22"/>
    <mergeCell ref="C24:I24"/>
  </mergeCells>
  <pageMargins left="0.31496062992125984" right="0.11811023622047245" top="0.35433070866141736" bottom="0.15748031496062992" header="0.31496062992125984" footer="0.11811023622047245"/>
  <pageSetup paperSize="9" orientation="portrait" horizontalDpi="4294967292" r:id="rId1"/>
  <rowBreaks count="1" manualBreakCount="1">
    <brk id="59"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75777" r:id="rId4" name="Spinner 1">
              <controlPr defaultSize="0" autoPict="0">
                <anchor moveWithCells="1" sizeWithCells="1">
                  <from>
                    <xdr:col>11</xdr:col>
                    <xdr:colOff>38100</xdr:colOff>
                    <xdr:row>1</xdr:row>
                    <xdr:rowOff>22860</xdr:rowOff>
                  </from>
                  <to>
                    <xdr:col>11</xdr:col>
                    <xdr:colOff>411480</xdr:colOff>
                    <xdr:row>3</xdr:row>
                    <xdr:rowOff>0</xdr:rowOff>
                  </to>
                </anchor>
              </controlPr>
            </control>
          </mc:Choice>
        </mc:AlternateContent>
      </controls>
    </mc:Choice>
  </mc:AlternateContent>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5"/>
  <dimension ref="A1:W89"/>
  <sheetViews>
    <sheetView workbookViewId="0"/>
  </sheetViews>
  <sheetFormatPr defaultRowHeight="14.4" x14ac:dyDescent="0.3"/>
  <cols>
    <col min="1" max="1" width="3" customWidth="1"/>
    <col min="2" max="2" width="5" customWidth="1"/>
    <col min="3" max="3" width="23.5546875" customWidth="1"/>
    <col min="4" max="4" width="10" customWidth="1"/>
    <col min="8" max="8" width="9.109375" customWidth="1"/>
    <col min="9" max="9" width="6.109375" customWidth="1"/>
    <col min="10" max="10" width="7.109375" customWidth="1"/>
    <col min="11" max="11" width="9.5546875" customWidth="1"/>
    <col min="12" max="12" width="5.88671875" customWidth="1"/>
    <col min="15" max="15" width="9.6640625" customWidth="1"/>
    <col min="16" max="17" width="2.6640625" customWidth="1"/>
    <col min="21" max="21" width="11.44140625" customWidth="1"/>
    <col min="22" max="22" width="2.6640625" customWidth="1"/>
  </cols>
  <sheetData>
    <row r="1" spans="1:23" ht="15" thickBot="1" x14ac:dyDescent="0.35">
      <c r="A1" s="9"/>
      <c r="B1" s="9"/>
      <c r="C1" s="9"/>
      <c r="D1" s="9"/>
      <c r="E1" s="9"/>
      <c r="F1" s="9"/>
      <c r="G1" s="9"/>
      <c r="H1" s="9"/>
      <c r="I1" s="9"/>
      <c r="J1" s="9"/>
      <c r="K1" s="9"/>
      <c r="L1" s="9"/>
      <c r="M1" s="103"/>
      <c r="N1" s="103"/>
      <c r="O1" s="103"/>
      <c r="P1" s="103"/>
      <c r="Q1" s="103"/>
      <c r="R1" s="103"/>
      <c r="S1" s="103"/>
      <c r="T1" s="103"/>
      <c r="U1" s="103"/>
      <c r="V1" s="103"/>
      <c r="W1" s="103"/>
    </row>
    <row r="2" spans="1:23" ht="15" thickBot="1" x14ac:dyDescent="0.35">
      <c r="A2" s="9"/>
      <c r="B2" s="9"/>
      <c r="C2" s="9"/>
      <c r="D2" s="9"/>
      <c r="E2" s="9"/>
      <c r="F2" s="9"/>
      <c r="G2" s="9"/>
      <c r="H2" s="9"/>
      <c r="I2" s="9"/>
      <c r="J2" s="9"/>
      <c r="K2" s="9"/>
      <c r="L2" s="104">
        <v>1</v>
      </c>
      <c r="M2" s="103"/>
      <c r="N2" s="103"/>
      <c r="O2" s="103"/>
      <c r="P2" s="105"/>
      <c r="Q2" s="106"/>
      <c r="R2" s="106"/>
      <c r="S2" s="106"/>
      <c r="T2" s="106"/>
      <c r="U2" s="106"/>
      <c r="V2" s="107"/>
      <c r="W2" s="103"/>
    </row>
    <row r="3" spans="1:23" ht="17.399999999999999" x14ac:dyDescent="0.45">
      <c r="A3" s="9"/>
      <c r="B3" s="432" t="s">
        <v>219</v>
      </c>
      <c r="C3" s="432"/>
      <c r="D3" s="432"/>
      <c r="E3" s="432"/>
      <c r="F3" s="432"/>
      <c r="G3" s="432"/>
      <c r="H3" s="432"/>
      <c r="I3" s="432"/>
      <c r="J3" s="432"/>
      <c r="K3" s="432"/>
      <c r="L3" s="6"/>
      <c r="M3" s="103"/>
      <c r="N3" s="103"/>
      <c r="O3" s="103"/>
      <c r="P3" s="108"/>
      <c r="Q3" s="109" t="s">
        <v>220</v>
      </c>
      <c r="R3" s="110" t="s">
        <v>221</v>
      </c>
      <c r="S3" s="111"/>
      <c r="T3" s="111"/>
      <c r="U3" s="112"/>
      <c r="V3" s="113"/>
      <c r="W3" s="103"/>
    </row>
    <row r="4" spans="1:23" ht="17.399999999999999" x14ac:dyDescent="0.45">
      <c r="A4" s="9"/>
      <c r="B4" s="432" t="s">
        <v>222</v>
      </c>
      <c r="C4" s="432"/>
      <c r="D4" s="432"/>
      <c r="E4" s="432"/>
      <c r="F4" s="432"/>
      <c r="G4" s="432"/>
      <c r="H4" s="432"/>
      <c r="I4" s="432"/>
      <c r="J4" s="432"/>
      <c r="K4" s="432"/>
      <c r="L4" s="9"/>
      <c r="M4" s="103"/>
      <c r="N4" s="103"/>
      <c r="O4" s="103"/>
      <c r="P4" s="108"/>
      <c r="Q4" s="114" t="s">
        <v>220</v>
      </c>
      <c r="R4" s="115" t="s">
        <v>223</v>
      </c>
      <c r="S4" s="9"/>
      <c r="T4" s="9"/>
      <c r="U4" s="116"/>
      <c r="V4" s="113"/>
      <c r="W4" s="103"/>
    </row>
    <row r="5" spans="1:23" x14ac:dyDescent="0.3">
      <c r="A5" s="9"/>
      <c r="B5" s="9"/>
      <c r="C5" s="9"/>
      <c r="D5" s="9"/>
      <c r="E5" s="9"/>
      <c r="F5" s="9"/>
      <c r="G5" s="9"/>
      <c r="H5" s="9"/>
      <c r="I5" s="9"/>
      <c r="J5" s="9"/>
      <c r="K5" s="9"/>
      <c r="L5" s="9"/>
      <c r="M5" s="103"/>
      <c r="N5" s="103"/>
      <c r="O5" s="103"/>
      <c r="P5" s="108"/>
      <c r="Q5" s="114" t="s">
        <v>220</v>
      </c>
      <c r="R5" s="115" t="s">
        <v>224</v>
      </c>
      <c r="S5" s="9"/>
      <c r="T5" s="9"/>
      <c r="U5" s="116"/>
      <c r="V5" s="113"/>
      <c r="W5" s="103"/>
    </row>
    <row r="6" spans="1:23" x14ac:dyDescent="0.3">
      <c r="A6" s="9"/>
      <c r="B6" s="9"/>
      <c r="C6" s="9"/>
      <c r="D6" s="9"/>
      <c r="E6" s="9"/>
      <c r="F6" s="9"/>
      <c r="G6" s="9"/>
      <c r="H6" s="9"/>
      <c r="I6" s="9"/>
      <c r="J6" s="9"/>
      <c r="K6" s="9"/>
      <c r="L6" s="9"/>
      <c r="M6" s="103"/>
      <c r="N6" s="103"/>
      <c r="O6" s="103"/>
      <c r="P6" s="108"/>
      <c r="Q6" s="117"/>
      <c r="R6" s="115" t="s">
        <v>225</v>
      </c>
      <c r="S6" s="9"/>
      <c r="T6" s="9"/>
      <c r="U6" s="116"/>
      <c r="V6" s="113"/>
      <c r="W6" s="103"/>
    </row>
    <row r="7" spans="1:23" x14ac:dyDescent="0.3">
      <c r="A7" s="9"/>
      <c r="B7" s="118" t="s">
        <v>201</v>
      </c>
      <c r="C7" s="119"/>
      <c r="D7" s="119" t="str">
        <f>": "&amp;VLOOKUP($L$2,'DATA SISWA'!$C$10:$AQ$49,4,FALSE)</f>
        <v>: Abdul Karim</v>
      </c>
      <c r="E7" s="119"/>
      <c r="F7" s="119"/>
      <c r="G7" s="119"/>
      <c r="H7" s="119" t="s">
        <v>18</v>
      </c>
      <c r="I7" s="9"/>
      <c r="J7" s="119" t="str">
        <f>": "&amp;'DATA SEKOLAH'!D19</f>
        <v xml:space="preserve">: </v>
      </c>
      <c r="K7" s="9"/>
      <c r="L7" s="9"/>
      <c r="M7" s="103"/>
      <c r="N7" s="103"/>
      <c r="O7" s="103"/>
      <c r="P7" s="108"/>
      <c r="Q7" s="117"/>
      <c r="R7" s="115" t="s">
        <v>226</v>
      </c>
      <c r="S7" s="9"/>
      <c r="T7" s="9"/>
      <c r="U7" s="116"/>
      <c r="V7" s="113"/>
      <c r="W7" s="103"/>
    </row>
    <row r="8" spans="1:23" ht="15" thickBot="1" x14ac:dyDescent="0.35">
      <c r="A8" s="9"/>
      <c r="B8" s="118" t="s">
        <v>30</v>
      </c>
      <c r="C8" s="119"/>
      <c r="D8" s="119" t="str">
        <f>": "&amp;VLOOKUP($L$2,'DATA SISWA'!$C$10:$AQ$49,3,FALSE)</f>
        <v xml:space="preserve">: </v>
      </c>
      <c r="E8" s="119"/>
      <c r="F8" s="119"/>
      <c r="G8" s="119"/>
      <c r="H8" s="119" t="s">
        <v>19</v>
      </c>
      <c r="I8" s="9"/>
      <c r="J8" s="119" t="str">
        <f>": "&amp;'DATA SEKOLAH'!D20</f>
        <v>: D</v>
      </c>
      <c r="K8" s="9"/>
      <c r="L8" s="9"/>
      <c r="M8" s="103"/>
      <c r="N8" s="103"/>
      <c r="O8" s="103"/>
      <c r="P8" s="108"/>
      <c r="Q8" s="120"/>
      <c r="R8" s="121" t="s">
        <v>227</v>
      </c>
      <c r="S8" s="122"/>
      <c r="T8" s="122"/>
      <c r="U8" s="123"/>
      <c r="V8" s="113"/>
      <c r="W8" s="103"/>
    </row>
    <row r="9" spans="1:23" ht="15" thickBot="1" x14ac:dyDescent="0.35">
      <c r="A9" s="9"/>
      <c r="B9" s="118" t="s">
        <v>228</v>
      </c>
      <c r="C9" s="119"/>
      <c r="D9" s="119" t="str">
        <f>": "&amp;'DATA SEKOLAH'!D4</f>
        <v>: SMP IT AZIZIYYAH PEKANBARU</v>
      </c>
      <c r="E9" s="119"/>
      <c r="F9" s="119"/>
      <c r="G9" s="119"/>
      <c r="H9" s="119" t="s">
        <v>20</v>
      </c>
      <c r="I9" s="9"/>
      <c r="J9" s="119" t="str">
        <f>": "&amp;'DATA SEKOLAH'!D21</f>
        <v>: I (Satu)</v>
      </c>
      <c r="K9" s="9"/>
      <c r="L9" s="9"/>
      <c r="M9" s="103"/>
      <c r="N9" s="103"/>
      <c r="O9" s="103"/>
      <c r="P9" s="124"/>
      <c r="Q9" s="125"/>
      <c r="R9" s="125"/>
      <c r="S9" s="125"/>
      <c r="T9" s="125"/>
      <c r="U9" s="125"/>
      <c r="V9" s="126"/>
      <c r="W9" s="103"/>
    </row>
    <row r="10" spans="1:23" x14ac:dyDescent="0.3">
      <c r="A10" s="9"/>
      <c r="B10" s="118" t="s">
        <v>216</v>
      </c>
      <c r="C10" s="119"/>
      <c r="D10" s="119" t="str">
        <f>": "&amp;'DATA SEKOLAH'!D7</f>
        <v>: JL. Cipta Karya - PANAM</v>
      </c>
      <c r="E10" s="119"/>
      <c r="F10" s="119"/>
      <c r="G10" s="119"/>
      <c r="H10" s="119" t="s">
        <v>22</v>
      </c>
      <c r="I10" s="9"/>
      <c r="J10" s="119" t="str">
        <f>": "&amp;'DATA SEKOLAH'!D22</f>
        <v>: 2024/2025</v>
      </c>
      <c r="K10" s="9"/>
      <c r="L10" s="9"/>
      <c r="M10" s="103"/>
      <c r="N10" s="103"/>
      <c r="O10" s="103"/>
      <c r="P10" s="103"/>
      <c r="Q10" s="103"/>
      <c r="R10" s="103"/>
      <c r="S10" s="103"/>
      <c r="T10" s="103"/>
      <c r="U10" s="103"/>
      <c r="V10" s="103"/>
      <c r="W10" s="103"/>
    </row>
    <row r="11" spans="1:23" ht="13.5" customHeight="1" x14ac:dyDescent="0.3">
      <c r="A11" s="9"/>
      <c r="B11" s="9"/>
      <c r="C11" s="127"/>
      <c r="D11" s="9"/>
      <c r="E11" s="9"/>
      <c r="F11" s="9"/>
      <c r="G11" s="9"/>
      <c r="H11" s="9"/>
      <c r="I11" s="9"/>
      <c r="J11" s="9"/>
      <c r="K11" s="9"/>
      <c r="L11" s="9"/>
      <c r="M11" s="103"/>
      <c r="N11" s="103"/>
      <c r="O11" s="103"/>
      <c r="P11" s="103"/>
      <c r="Q11" s="103"/>
      <c r="R11" s="103"/>
      <c r="S11" s="103"/>
      <c r="T11" s="103"/>
      <c r="U11" s="103"/>
      <c r="V11" s="103"/>
      <c r="W11" s="103"/>
    </row>
    <row r="12" spans="1:23" ht="9.75" customHeight="1" x14ac:dyDescent="0.3">
      <c r="A12" s="9"/>
      <c r="B12" s="9"/>
      <c r="C12" s="9"/>
      <c r="D12" s="9"/>
      <c r="E12" s="9"/>
      <c r="F12" s="9"/>
      <c r="G12" s="9"/>
      <c r="H12" s="9"/>
      <c r="I12" s="9"/>
      <c r="J12" s="9"/>
      <c r="K12" s="9"/>
      <c r="L12" s="9"/>
      <c r="M12" s="103"/>
      <c r="N12" s="103"/>
      <c r="O12" s="103"/>
      <c r="P12" s="103"/>
      <c r="Q12" s="103"/>
      <c r="R12" s="103"/>
      <c r="S12" s="103"/>
      <c r="T12" s="103"/>
      <c r="U12" s="103"/>
      <c r="V12" s="103"/>
      <c r="W12" s="103"/>
    </row>
    <row r="13" spans="1:23" s="133" customFormat="1" ht="32.25" customHeight="1" x14ac:dyDescent="0.3">
      <c r="A13" s="128"/>
      <c r="B13" s="129" t="s">
        <v>4</v>
      </c>
      <c r="C13" s="129" t="s">
        <v>229</v>
      </c>
      <c r="D13" s="130" t="s">
        <v>230</v>
      </c>
      <c r="E13" s="416" t="s">
        <v>231</v>
      </c>
      <c r="F13" s="416"/>
      <c r="G13" s="416"/>
      <c r="H13" s="416"/>
      <c r="I13" s="416"/>
      <c r="J13" s="416"/>
      <c r="K13" s="416"/>
      <c r="L13" s="131"/>
      <c r="M13" s="132"/>
      <c r="N13" s="132"/>
      <c r="O13" s="132"/>
      <c r="P13" s="132"/>
      <c r="Q13" s="132"/>
      <c r="R13" s="132"/>
      <c r="S13" s="132"/>
      <c r="T13" s="132"/>
      <c r="U13" s="132"/>
      <c r="V13" s="132"/>
      <c r="W13" s="132"/>
    </row>
    <row r="14" spans="1:23" s="133" customFormat="1" ht="43.5" customHeight="1" x14ac:dyDescent="0.3">
      <c r="A14" s="128"/>
      <c r="B14" s="425">
        <v>1</v>
      </c>
      <c r="C14" s="426" t="str">
        <f>INTRAKURIKULER!D9</f>
        <v>PENDIDIKAN AGAMA ISLAM DAN BUDI PEKERTI</v>
      </c>
      <c r="D14" s="427" t="str">
        <f>IFERROR(VLOOKUP($L$2,NA!$C$8:$S$47,3,FALSE),"-")</f>
        <v>-</v>
      </c>
      <c r="E14" s="433" t="str">
        <f>VLOOKUP($L$2,'F1'!$C$17:$BD$37,53,FALSE)</f>
        <v xml:space="preserve">Abdul Karim menunjukkan pemahaman dalam </v>
      </c>
      <c r="F14" s="434"/>
      <c r="G14" s="434"/>
      <c r="H14" s="434"/>
      <c r="I14" s="434"/>
      <c r="J14" s="434"/>
      <c r="K14" s="435"/>
      <c r="L14" s="128"/>
      <c r="M14" s="132"/>
      <c r="N14" s="132"/>
      <c r="O14" s="132"/>
      <c r="P14" s="132"/>
      <c r="Q14" s="132"/>
      <c r="R14" s="132"/>
      <c r="S14" s="132"/>
      <c r="T14" s="132"/>
      <c r="U14" s="132"/>
      <c r="V14" s="132"/>
      <c r="W14" s="132"/>
    </row>
    <row r="15" spans="1:23" s="133" customFormat="1" ht="43.5" customHeight="1" x14ac:dyDescent="0.3">
      <c r="A15" s="128"/>
      <c r="B15" s="425"/>
      <c r="C15" s="426"/>
      <c r="D15" s="427"/>
      <c r="E15" s="433" t="str">
        <f>VLOOKUP($L$2,'F1'!$C$17:$BD$37,54,FALSE)</f>
        <v xml:space="preserve">Abdul Karim membutuhkan bimbingan dalam </v>
      </c>
      <c r="F15" s="434"/>
      <c r="G15" s="434"/>
      <c r="H15" s="434"/>
      <c r="I15" s="434"/>
      <c r="J15" s="434"/>
      <c r="K15" s="435"/>
      <c r="L15" s="128"/>
      <c r="M15" s="132"/>
      <c r="N15" s="132"/>
      <c r="O15" s="132"/>
      <c r="P15" s="132"/>
      <c r="Q15" s="132"/>
      <c r="R15" s="132"/>
      <c r="S15" s="132"/>
      <c r="T15" s="132"/>
      <c r="U15" s="132"/>
      <c r="V15" s="132"/>
      <c r="W15" s="132"/>
    </row>
    <row r="16" spans="1:23" s="133" customFormat="1" ht="43.5" customHeight="1" x14ac:dyDescent="0.3">
      <c r="A16" s="128"/>
      <c r="B16" s="425">
        <v>2</v>
      </c>
      <c r="C16" s="426" t="str">
        <f>INTRAKURIKULER!D10</f>
        <v>PPKN</v>
      </c>
      <c r="D16" s="427" t="str">
        <f>IFERROR(VLOOKUP($L$2,NA!$C$8:$S$47,4,FALSE),"-")</f>
        <v>-</v>
      </c>
      <c r="E16" s="417" t="str">
        <f>VLOOKUP($L$2,'F2'!$C$17:$BD$56,53,FALSE)</f>
        <v xml:space="preserve">Abdul Karim menunjukkan pemahaman dalam </v>
      </c>
      <c r="F16" s="417"/>
      <c r="G16" s="417"/>
      <c r="H16" s="417"/>
      <c r="I16" s="417"/>
      <c r="J16" s="417"/>
      <c r="K16" s="417"/>
      <c r="L16" s="128"/>
      <c r="M16" s="132"/>
      <c r="N16" s="132"/>
      <c r="O16" s="132"/>
      <c r="P16" s="132"/>
      <c r="Q16" s="132"/>
      <c r="R16" s="132"/>
      <c r="S16" s="132"/>
      <c r="T16" s="132"/>
      <c r="U16" s="132"/>
      <c r="V16" s="132"/>
      <c r="W16" s="132"/>
    </row>
    <row r="17" spans="1:23" s="133" customFormat="1" ht="43.5" customHeight="1" x14ac:dyDescent="0.3">
      <c r="A17" s="128"/>
      <c r="B17" s="425"/>
      <c r="C17" s="426"/>
      <c r="D17" s="427"/>
      <c r="E17" s="417" t="str">
        <f>VLOOKUP($L$2,'F2'!$C$17:$BD$56,54,FALSE)</f>
        <v xml:space="preserve">Abdul Karim membutuhkan bimbingan dalam </v>
      </c>
      <c r="F17" s="417"/>
      <c r="G17" s="417"/>
      <c r="H17" s="417"/>
      <c r="I17" s="417"/>
      <c r="J17" s="417"/>
      <c r="K17" s="417"/>
      <c r="L17" s="128"/>
      <c r="M17" s="132"/>
      <c r="N17" s="132"/>
      <c r="O17" s="132"/>
      <c r="P17" s="132"/>
      <c r="Q17" s="132"/>
      <c r="R17" s="132"/>
      <c r="S17" s="132"/>
      <c r="T17" s="132"/>
      <c r="U17" s="132"/>
      <c r="V17" s="132"/>
      <c r="W17" s="132"/>
    </row>
    <row r="18" spans="1:23" s="133" customFormat="1" ht="43.5" customHeight="1" x14ac:dyDescent="0.3">
      <c r="A18" s="128"/>
      <c r="B18" s="425">
        <v>3</v>
      </c>
      <c r="C18" s="426" t="str">
        <f>INTRAKURIKULER!D11</f>
        <v>BAHASA INDONESIA</v>
      </c>
      <c r="D18" s="427">
        <f>IFERROR(VLOOKUP($L$2,NA!$C$8:$S$47,5,FALSE),"-")</f>
        <v>78.5</v>
      </c>
      <c r="E18" s="417" t="str">
        <f>VLOOKUP($L$2,'F3'!$C$17:$BD$56,53,FALSE)</f>
        <v xml:space="preserve">Abdul Karim menunjukkan pemahaman dalam Menyimak, membaca, menyampaikan, dan menulis informasi, gagasan teks deskripsi, menyimak, menganalaisi, menidentifikasi, menulis teks prosedur, </v>
      </c>
      <c r="F18" s="417"/>
      <c r="G18" s="417"/>
      <c r="H18" s="417"/>
      <c r="I18" s="417"/>
      <c r="J18" s="417"/>
      <c r="K18" s="417"/>
      <c r="L18" s="128"/>
      <c r="M18" s="132"/>
      <c r="N18" s="132"/>
      <c r="O18" s="132"/>
      <c r="P18" s="132"/>
      <c r="Q18" s="132"/>
      <c r="R18" s="132"/>
      <c r="S18" s="132"/>
      <c r="T18" s="132"/>
      <c r="U18" s="132"/>
      <c r="V18" s="132"/>
      <c r="W18" s="132"/>
    </row>
    <row r="19" spans="1:23" s="133" customFormat="1" ht="43.5" customHeight="1" x14ac:dyDescent="0.3">
      <c r="A19" s="128"/>
      <c r="B19" s="425"/>
      <c r="C19" s="426"/>
      <c r="D19" s="427"/>
      <c r="E19" s="417" t="str">
        <f>VLOOKUP($L$2,'F3'!$C$17:$BD$56,54,FALSE)</f>
        <v xml:space="preserve">Abdul Karim membutuhkan bimbingan dalam Menyimak, membaca, menulis teks dongeng fantasi., mengeksplorasi, mengidentifikasi, menulis teks puisi rakyat, </v>
      </c>
      <c r="F19" s="417"/>
      <c r="G19" s="417"/>
      <c r="H19" s="417"/>
      <c r="I19" s="417"/>
      <c r="J19" s="417"/>
      <c r="K19" s="417"/>
      <c r="L19" s="128"/>
      <c r="M19" s="132"/>
      <c r="N19" s="132"/>
      <c r="O19" s="132"/>
      <c r="P19" s="132"/>
      <c r="Q19" s="132"/>
      <c r="R19" s="132"/>
      <c r="S19" s="132"/>
      <c r="T19" s="132"/>
      <c r="U19" s="132"/>
      <c r="V19" s="132"/>
      <c r="W19" s="132"/>
    </row>
    <row r="20" spans="1:23" s="133" customFormat="1" ht="43.5" customHeight="1" x14ac:dyDescent="0.3">
      <c r="A20" s="128"/>
      <c r="B20" s="425">
        <v>4</v>
      </c>
      <c r="C20" s="426" t="str">
        <f>INTRAKURIKULER!D12</f>
        <v>MATEMATIKA</v>
      </c>
      <c r="D20" s="427" t="str">
        <f>IFERROR(VLOOKUP($L$2,NA!$C$8:$S$47,6,FALSE),"-")</f>
        <v>-</v>
      </c>
      <c r="E20" s="417" t="str">
        <f>VLOOKUP($L$2,'F4'!$C$17:$BD$56,53,FALSE)</f>
        <v xml:space="preserve">Abdul Karim menunjukkan pemahaman dalam </v>
      </c>
      <c r="F20" s="417"/>
      <c r="G20" s="417"/>
      <c r="H20" s="417"/>
      <c r="I20" s="417"/>
      <c r="J20" s="417"/>
      <c r="K20" s="417"/>
      <c r="L20" s="128"/>
      <c r="M20" s="132"/>
      <c r="N20" s="132"/>
      <c r="O20" s="132"/>
      <c r="P20" s="132"/>
      <c r="Q20" s="132"/>
      <c r="R20" s="132"/>
      <c r="S20" s="132"/>
      <c r="T20" s="132"/>
      <c r="U20" s="132"/>
      <c r="V20" s="132"/>
      <c r="W20" s="132"/>
    </row>
    <row r="21" spans="1:23" s="133" customFormat="1" ht="43.5" customHeight="1" x14ac:dyDescent="0.3">
      <c r="A21" s="128"/>
      <c r="B21" s="425"/>
      <c r="C21" s="426"/>
      <c r="D21" s="427"/>
      <c r="E21" s="417" t="str">
        <f>VLOOKUP($L$2,'F4'!$C$17:$BD$56,54,FALSE)</f>
        <v xml:space="preserve">Abdul Karim membutuhkan bimbingan dalam </v>
      </c>
      <c r="F21" s="417"/>
      <c r="G21" s="417"/>
      <c r="H21" s="417"/>
      <c r="I21" s="417"/>
      <c r="J21" s="417"/>
      <c r="K21" s="417"/>
      <c r="L21" s="128"/>
      <c r="M21" s="132"/>
      <c r="N21" s="132"/>
      <c r="O21" s="132"/>
      <c r="P21" s="132"/>
      <c r="Q21" s="132"/>
      <c r="R21" s="132"/>
      <c r="S21" s="132"/>
      <c r="T21" s="132"/>
      <c r="U21" s="132"/>
      <c r="V21" s="132"/>
      <c r="W21" s="132"/>
    </row>
    <row r="22" spans="1:23" s="133" customFormat="1" ht="43.5" customHeight="1" x14ac:dyDescent="0.3">
      <c r="A22" s="128"/>
      <c r="B22" s="425">
        <v>5</v>
      </c>
      <c r="C22" s="426" t="str">
        <f>INTRAKURIKULER!D13</f>
        <v>ILMU PENGETAHUAN ALAM</v>
      </c>
      <c r="D22" s="427" t="str">
        <f>IFERROR(VLOOKUP($L$2,NA!$C$8:$S$47,7,FALSE),"-")</f>
        <v>-</v>
      </c>
      <c r="E22" s="417" t="str">
        <f>VLOOKUP($L$2,'F5'!$C$17:$BD$56,53,FALSE)</f>
        <v xml:space="preserve">Abdul Karim menunjukkan pemahaman dalam </v>
      </c>
      <c r="F22" s="417"/>
      <c r="G22" s="417"/>
      <c r="H22" s="417"/>
      <c r="I22" s="417"/>
      <c r="J22" s="417"/>
      <c r="K22" s="417"/>
      <c r="L22" s="128"/>
      <c r="M22" s="132"/>
      <c r="N22" s="132"/>
      <c r="O22" s="132"/>
      <c r="P22" s="132"/>
      <c r="Q22" s="132"/>
      <c r="R22" s="132"/>
      <c r="S22" s="132"/>
      <c r="T22" s="132"/>
      <c r="U22" s="132"/>
      <c r="V22" s="132"/>
      <c r="W22" s="132"/>
    </row>
    <row r="23" spans="1:23" s="133" customFormat="1" ht="43.5" customHeight="1" x14ac:dyDescent="0.3">
      <c r="A23" s="128"/>
      <c r="B23" s="425"/>
      <c r="C23" s="426"/>
      <c r="D23" s="427"/>
      <c r="E23" s="417" t="str">
        <f>VLOOKUP($L$2,'F5'!$C$17:$BD$56,54,FALSE)</f>
        <v xml:space="preserve">Abdul Karim membutuhkan bimbingan dalam </v>
      </c>
      <c r="F23" s="417"/>
      <c r="G23" s="417"/>
      <c r="H23" s="417"/>
      <c r="I23" s="417"/>
      <c r="J23" s="417"/>
      <c r="K23" s="417"/>
      <c r="L23" s="128"/>
      <c r="M23" s="132"/>
      <c r="N23" s="132"/>
      <c r="O23" s="132"/>
      <c r="P23" s="132"/>
      <c r="Q23" s="132"/>
      <c r="R23" s="132"/>
      <c r="S23" s="132"/>
      <c r="T23" s="132"/>
      <c r="U23" s="132"/>
      <c r="V23" s="132"/>
      <c r="W23" s="132"/>
    </row>
    <row r="24" spans="1:23" s="133" customFormat="1" ht="43.5" customHeight="1" x14ac:dyDescent="0.3">
      <c r="A24" s="128"/>
      <c r="B24" s="425">
        <v>6</v>
      </c>
      <c r="C24" s="426" t="str">
        <f>INTRAKURIKULER!D14</f>
        <v>ILMU PENGETAHUAN SOSIAL</v>
      </c>
      <c r="D24" s="427">
        <f>IFERROR(VLOOKUP($L$2,NA!$C$8:$S$47,8,FALSE),"-")</f>
        <v>84</v>
      </c>
      <c r="E24" s="417" t="str">
        <f>VLOOKUP($L$2,'F6'!$C$17:$BD$56,53,FALSE)</f>
        <v xml:space="preserve">Abdul Karim menunjukkan pemahaman dalam mengerti tentang intraksi masyarakat abad 21 dan perkembangan transaksi ekonomi pada era digital, memahami literasi finansial, </v>
      </c>
      <c r="F24" s="417"/>
      <c r="G24" s="417"/>
      <c r="H24" s="417"/>
      <c r="I24" s="417"/>
      <c r="J24" s="417"/>
      <c r="K24" s="417"/>
      <c r="L24" s="128"/>
      <c r="M24" s="132"/>
      <c r="N24" s="132"/>
      <c r="O24" s="132"/>
      <c r="P24" s="132"/>
      <c r="Q24" s="132"/>
      <c r="R24" s="132"/>
      <c r="S24" s="132"/>
      <c r="T24" s="132"/>
      <c r="U24" s="132"/>
      <c r="V24" s="132"/>
      <c r="W24" s="132"/>
    </row>
    <row r="25" spans="1:23" s="133" customFormat="1" ht="43.5" customHeight="1" x14ac:dyDescent="0.3">
      <c r="A25" s="128"/>
      <c r="B25" s="425"/>
      <c r="C25" s="426"/>
      <c r="D25" s="427"/>
      <c r="E25" s="417" t="str">
        <f>VLOOKUP($L$2,'F6'!$C$17:$BD$56,54,FALSE)</f>
        <v xml:space="preserve">Abdul Karim membutuhkan bimbingan dalam memahami tentang prubahan sosial masyarakat indonesia, menerangkan tentang globalisasi dan kearifan lokal, mengenal uang dan lembaga keuangan, </v>
      </c>
      <c r="F25" s="417"/>
      <c r="G25" s="417"/>
      <c r="H25" s="417"/>
      <c r="I25" s="417"/>
      <c r="J25" s="417"/>
      <c r="K25" s="417"/>
      <c r="L25" s="128"/>
      <c r="M25" s="132"/>
      <c r="N25" s="132"/>
      <c r="O25" s="132"/>
      <c r="P25" s="132"/>
      <c r="Q25" s="132"/>
      <c r="R25" s="132"/>
      <c r="S25" s="132"/>
      <c r="T25" s="132"/>
      <c r="U25" s="132"/>
      <c r="V25" s="132"/>
      <c r="W25" s="132"/>
    </row>
    <row r="26" spans="1:23" s="133" customFormat="1" ht="43.5" customHeight="1" x14ac:dyDescent="0.3">
      <c r="A26" s="128"/>
      <c r="B26" s="425">
        <v>7</v>
      </c>
      <c r="C26" s="426" t="str">
        <f>INTRAKURIKULER!D15</f>
        <v>BAHASA INGGRIS</v>
      </c>
      <c r="D26" s="427" t="str">
        <f>IFERROR(VLOOKUP($L$2,NA!$C$8:$S$47,9,FALSE),"-")</f>
        <v>-</v>
      </c>
      <c r="E26" s="417" t="str">
        <f>VLOOKUP($L$2,'F7'!$C$17:$BD$56,53,FALSE)</f>
        <v xml:space="preserve">Abdul Karim menunjukkan pemahaman dalam </v>
      </c>
      <c r="F26" s="417"/>
      <c r="G26" s="417"/>
      <c r="H26" s="417"/>
      <c r="I26" s="417"/>
      <c r="J26" s="417"/>
      <c r="K26" s="417"/>
      <c r="L26" s="128"/>
      <c r="M26" s="132"/>
      <c r="N26" s="132"/>
      <c r="O26" s="132"/>
      <c r="P26" s="132"/>
      <c r="Q26" s="132"/>
      <c r="R26" s="132"/>
      <c r="S26" s="132"/>
      <c r="T26" s="132"/>
      <c r="U26" s="132"/>
      <c r="V26" s="132"/>
      <c r="W26" s="132"/>
    </row>
    <row r="27" spans="1:23" s="133" customFormat="1" ht="43.5" customHeight="1" x14ac:dyDescent="0.3">
      <c r="A27" s="128"/>
      <c r="B27" s="425"/>
      <c r="C27" s="426"/>
      <c r="D27" s="427"/>
      <c r="E27" s="417" t="str">
        <f>VLOOKUP($L$2,'F7'!$C$17:$BD$56,54,FALSE)</f>
        <v xml:space="preserve">Abdul Karim membutuhkan bimbingan dalam </v>
      </c>
      <c r="F27" s="417"/>
      <c r="G27" s="417"/>
      <c r="H27" s="417"/>
      <c r="I27" s="417"/>
      <c r="J27" s="417"/>
      <c r="K27" s="417"/>
      <c r="L27" s="128"/>
      <c r="M27" s="132"/>
      <c r="N27" s="132"/>
      <c r="O27" s="132"/>
      <c r="P27" s="132"/>
      <c r="Q27" s="132"/>
      <c r="R27" s="132"/>
      <c r="S27" s="132"/>
      <c r="T27" s="132"/>
      <c r="U27" s="132"/>
      <c r="V27" s="132"/>
      <c r="W27" s="132"/>
    </row>
    <row r="28" spans="1:23" s="133" customFormat="1" ht="60.75" customHeight="1" x14ac:dyDescent="0.3">
      <c r="A28" s="128"/>
      <c r="B28" s="129" t="s">
        <v>4</v>
      </c>
      <c r="C28" s="129" t="s">
        <v>229</v>
      </c>
      <c r="D28" s="130" t="s">
        <v>230</v>
      </c>
      <c r="E28" s="416" t="s">
        <v>231</v>
      </c>
      <c r="F28" s="416"/>
      <c r="G28" s="416"/>
      <c r="H28" s="416"/>
      <c r="I28" s="416"/>
      <c r="J28" s="416"/>
      <c r="K28" s="416"/>
      <c r="L28" s="131"/>
      <c r="M28" s="132"/>
      <c r="N28" s="132"/>
      <c r="O28" s="132"/>
      <c r="P28" s="132"/>
      <c r="Q28" s="132"/>
      <c r="R28" s="132"/>
      <c r="S28" s="132"/>
      <c r="T28" s="132"/>
      <c r="U28" s="132"/>
      <c r="V28" s="132"/>
      <c r="W28" s="132"/>
    </row>
    <row r="29" spans="1:23" s="133" customFormat="1" ht="45.75" customHeight="1" x14ac:dyDescent="0.3">
      <c r="A29" s="128"/>
      <c r="B29" s="425">
        <v>8</v>
      </c>
      <c r="C29" s="426" t="str">
        <f>INTRAKURIKULER!D16</f>
        <v>PJOK</v>
      </c>
      <c r="D29" s="427">
        <f>IFERROR(VLOOKUP($L$2,NA!$C$8:$S$47,10,FALSE),"-")</f>
        <v>87.75</v>
      </c>
      <c r="E29" s="417" t="str">
        <f>VLOOKUP($L$2,'F8'!$C$17:$BD$56,53,FALSE)</f>
        <v xml:space="preserve">Abdul Karim menunjukkan pemahaman dalam </v>
      </c>
      <c r="F29" s="417"/>
      <c r="G29" s="417"/>
      <c r="H29" s="417"/>
      <c r="I29" s="417"/>
      <c r="J29" s="417"/>
      <c r="K29" s="417"/>
      <c r="L29" s="128"/>
      <c r="M29" s="132"/>
      <c r="N29" s="132"/>
      <c r="O29" s="132"/>
      <c r="P29" s="132"/>
      <c r="Q29" s="132"/>
      <c r="R29" s="132"/>
      <c r="S29" s="132"/>
      <c r="T29" s="132"/>
      <c r="U29" s="132"/>
      <c r="V29" s="132"/>
      <c r="W29" s="132"/>
    </row>
    <row r="30" spans="1:23" s="133" customFormat="1" ht="45.75" customHeight="1" x14ac:dyDescent="0.3">
      <c r="A30" s="128"/>
      <c r="B30" s="425"/>
      <c r="C30" s="426"/>
      <c r="D30" s="427"/>
      <c r="E30" s="417" t="str">
        <f>VLOOKUP($L$2,'F8'!$C$17:$BD$56,54,FALSE)</f>
        <v xml:space="preserve">Abdul Karim membutuhkan bimbingan dalam </v>
      </c>
      <c r="F30" s="417"/>
      <c r="G30" s="417"/>
      <c r="H30" s="417"/>
      <c r="I30" s="417"/>
      <c r="J30" s="417"/>
      <c r="K30" s="417"/>
      <c r="L30" s="128"/>
      <c r="M30" s="132"/>
      <c r="N30" s="132"/>
      <c r="O30" s="132"/>
      <c r="P30" s="132"/>
      <c r="Q30" s="132"/>
      <c r="R30" s="132"/>
      <c r="S30" s="132"/>
      <c r="T30" s="132"/>
      <c r="U30" s="132"/>
      <c r="V30" s="132"/>
      <c r="W30" s="132"/>
    </row>
    <row r="31" spans="1:23" s="133" customFormat="1" ht="45.75" customHeight="1" x14ac:dyDescent="0.3">
      <c r="A31" s="128"/>
      <c r="B31" s="425">
        <v>9</v>
      </c>
      <c r="C31" s="426" t="str">
        <f>INTRAKURIKULER!D17</f>
        <v>INFORMATIKA</v>
      </c>
      <c r="D31" s="427" t="str">
        <f>IFERROR(VLOOKUP($L$2,NA!$C$8:$S$47,11,FALSE),"-")</f>
        <v>-</v>
      </c>
      <c r="E31" s="417" t="str">
        <f>VLOOKUP($L$2,'F9'!$C$17:$BD$56,53,FALSE)</f>
        <v xml:space="preserve">Abdul Karim menunjukkan pemahaman dalam </v>
      </c>
      <c r="F31" s="417"/>
      <c r="G31" s="417"/>
      <c r="H31" s="417"/>
      <c r="I31" s="417"/>
      <c r="J31" s="417"/>
      <c r="K31" s="417"/>
      <c r="L31" s="128"/>
      <c r="M31" s="132"/>
      <c r="N31" s="132"/>
      <c r="O31" s="132"/>
      <c r="P31" s="132"/>
      <c r="Q31" s="132"/>
      <c r="R31" s="132"/>
      <c r="S31" s="132"/>
      <c r="T31" s="132"/>
      <c r="U31" s="132"/>
      <c r="V31" s="132"/>
      <c r="W31" s="132"/>
    </row>
    <row r="32" spans="1:23" s="133" customFormat="1" ht="45.75" customHeight="1" x14ac:dyDescent="0.3">
      <c r="A32" s="128"/>
      <c r="B32" s="425"/>
      <c r="C32" s="426"/>
      <c r="D32" s="427"/>
      <c r="E32" s="417" t="str">
        <f>VLOOKUP($L$2,'F9'!$C$17:$BD$56,54,FALSE)</f>
        <v xml:space="preserve">Abdul Karim membutuhkan bimbingan dalam </v>
      </c>
      <c r="F32" s="417"/>
      <c r="G32" s="417"/>
      <c r="H32" s="417"/>
      <c r="I32" s="417"/>
      <c r="J32" s="417"/>
      <c r="K32" s="417"/>
      <c r="L32" s="128"/>
      <c r="M32" s="132"/>
      <c r="N32" s="132"/>
      <c r="O32" s="132"/>
      <c r="P32" s="132"/>
      <c r="Q32" s="132"/>
      <c r="R32" s="132"/>
      <c r="S32" s="132"/>
      <c r="T32" s="132"/>
      <c r="U32" s="132"/>
      <c r="V32" s="132"/>
      <c r="W32" s="132"/>
    </row>
    <row r="33" spans="1:23" s="133" customFormat="1" ht="45.75" customHeight="1" x14ac:dyDescent="0.3">
      <c r="A33" s="128"/>
      <c r="B33" s="425">
        <v>10</v>
      </c>
      <c r="C33" s="426" t="str">
        <f>INTRAKURIKULER!D18</f>
        <v>SENI TARI</v>
      </c>
      <c r="D33" s="427" t="str">
        <f>IFERROR(VLOOKUP($L$2,NA!$C$8:$S$47,12,FALSE),"-")</f>
        <v>-</v>
      </c>
      <c r="E33" s="417" t="str">
        <f>VLOOKUP($L$2,'F10'!$C$17:$BD$56,53,FALSE)</f>
        <v xml:space="preserve">Abdul Karim menunjukkan pemahaman dalam </v>
      </c>
      <c r="F33" s="417"/>
      <c r="G33" s="417"/>
      <c r="H33" s="417"/>
      <c r="I33" s="417"/>
      <c r="J33" s="417"/>
      <c r="K33" s="417"/>
      <c r="L33" s="128"/>
      <c r="M33" s="132"/>
      <c r="N33" s="132"/>
      <c r="O33" s="132"/>
      <c r="P33" s="132"/>
      <c r="Q33" s="132"/>
      <c r="R33" s="132"/>
      <c r="S33" s="132"/>
      <c r="T33" s="132"/>
      <c r="U33" s="132"/>
      <c r="V33" s="132"/>
      <c r="W33" s="132"/>
    </row>
    <row r="34" spans="1:23" s="133" customFormat="1" ht="45.75" customHeight="1" x14ac:dyDescent="0.3">
      <c r="A34" s="128"/>
      <c r="B34" s="425"/>
      <c r="C34" s="426"/>
      <c r="D34" s="427"/>
      <c r="E34" s="417" t="str">
        <f>VLOOKUP($L$2,'F10'!$C$17:$BD$56,54,FALSE)</f>
        <v xml:space="preserve">Abdul Karim membutuhkan bimbingan dalam </v>
      </c>
      <c r="F34" s="417"/>
      <c r="G34" s="417"/>
      <c r="H34" s="417"/>
      <c r="I34" s="417"/>
      <c r="J34" s="417"/>
      <c r="K34" s="417"/>
      <c r="L34" s="128"/>
      <c r="M34" s="132"/>
      <c r="N34" s="132"/>
      <c r="O34" s="132"/>
      <c r="P34" s="132"/>
      <c r="Q34" s="132"/>
      <c r="R34" s="132"/>
      <c r="S34" s="132"/>
      <c r="T34" s="132"/>
      <c r="U34" s="132"/>
      <c r="V34" s="132"/>
      <c r="W34" s="132"/>
    </row>
    <row r="35" spans="1:23" s="133" customFormat="1" ht="45.75" customHeight="1" x14ac:dyDescent="0.3">
      <c r="A35" s="128"/>
      <c r="B35" s="425">
        <v>11</v>
      </c>
      <c r="C35" s="426" t="str">
        <f>INTRAKURIKULER!D19</f>
        <v>BUDAYA MELAYU RIAU</v>
      </c>
      <c r="D35" s="427" t="str">
        <f>IFERROR(VLOOKUP($L$2,NA!$C$8:$S$47,13,FALSE),"-")</f>
        <v>-</v>
      </c>
      <c r="E35" s="417" t="str">
        <f>VLOOKUP($L$2,'F11'!$C$17:$BD$56,53,FALSE)</f>
        <v xml:space="preserve">Abdul Karim menunjukkan pemahaman dalam </v>
      </c>
      <c r="F35" s="417"/>
      <c r="G35" s="417"/>
      <c r="H35" s="417"/>
      <c r="I35" s="417"/>
      <c r="J35" s="417"/>
      <c r="K35" s="417"/>
      <c r="L35" s="128"/>
      <c r="M35" s="132"/>
      <c r="N35" s="132"/>
      <c r="O35" s="132"/>
      <c r="P35" s="132"/>
      <c r="Q35" s="132"/>
      <c r="R35" s="132"/>
      <c r="S35" s="132"/>
      <c r="T35" s="132"/>
      <c r="U35" s="132"/>
      <c r="V35" s="132"/>
      <c r="W35" s="132"/>
    </row>
    <row r="36" spans="1:23" s="133" customFormat="1" ht="45.75" customHeight="1" x14ac:dyDescent="0.3">
      <c r="A36" s="128"/>
      <c r="B36" s="425"/>
      <c r="C36" s="426"/>
      <c r="D36" s="427"/>
      <c r="E36" s="417" t="str">
        <f>VLOOKUP($L$2,'F11'!$C$17:$BD$56,54,FALSE)</f>
        <v xml:space="preserve">Abdul Karim membutuhkan bimbingan dalam </v>
      </c>
      <c r="F36" s="417"/>
      <c r="G36" s="417"/>
      <c r="H36" s="417"/>
      <c r="I36" s="417"/>
      <c r="J36" s="417"/>
      <c r="K36" s="417"/>
      <c r="L36" s="128"/>
      <c r="M36" s="132"/>
      <c r="N36" s="132"/>
      <c r="O36" s="132"/>
      <c r="P36" s="132"/>
      <c r="Q36" s="132"/>
      <c r="R36" s="132"/>
      <c r="S36" s="132"/>
      <c r="T36" s="132"/>
      <c r="U36" s="132"/>
      <c r="V36" s="132"/>
      <c r="W36" s="132"/>
    </row>
    <row r="37" spans="1:23" ht="45.75" customHeight="1" x14ac:dyDescent="0.3">
      <c r="A37" s="9"/>
      <c r="B37" s="425">
        <v>12</v>
      </c>
      <c r="C37" s="426" t="str">
        <f>INTRAKURIKULER!D20</f>
        <v>SEJARAH KEBUDAYAAN ISLAM</v>
      </c>
      <c r="D37" s="427" t="str">
        <f>IFERROR(VLOOKUP($L$2,NA!$C$8:$S$47,14,FALSE),"-")</f>
        <v>-</v>
      </c>
      <c r="E37" s="417" t="str">
        <f>VLOOKUP($L$2,'F12'!$C$17:$BD$56,53,FALSE)</f>
        <v xml:space="preserve">Abdul Karim menunjukkan pemahaman dalam </v>
      </c>
      <c r="F37" s="417"/>
      <c r="G37" s="417"/>
      <c r="H37" s="417"/>
      <c r="I37" s="417"/>
      <c r="J37" s="417"/>
      <c r="K37" s="417"/>
      <c r="L37" s="9"/>
      <c r="M37" s="103"/>
      <c r="N37" s="103"/>
      <c r="O37" s="103"/>
      <c r="P37" s="103"/>
      <c r="Q37" s="103"/>
      <c r="R37" s="103"/>
      <c r="S37" s="103"/>
      <c r="T37" s="103"/>
      <c r="U37" s="103"/>
      <c r="V37" s="103"/>
      <c r="W37" s="103"/>
    </row>
    <row r="38" spans="1:23" ht="45.75" customHeight="1" x14ac:dyDescent="0.3">
      <c r="A38" s="9"/>
      <c r="B38" s="425"/>
      <c r="C38" s="426"/>
      <c r="D38" s="427"/>
      <c r="E38" s="417" t="str">
        <f>VLOOKUP($L$2,'F12'!$C$17:$BD$56,54,FALSE)</f>
        <v xml:space="preserve">Abdul Karim membutuhkan bimbingan dalam </v>
      </c>
      <c r="F38" s="417"/>
      <c r="G38" s="417"/>
      <c r="H38" s="417"/>
      <c r="I38" s="417"/>
      <c r="J38" s="417"/>
      <c r="K38" s="417"/>
      <c r="L38" s="9"/>
      <c r="M38" s="103"/>
      <c r="N38" s="103"/>
      <c r="O38" s="103"/>
      <c r="P38" s="103"/>
      <c r="Q38" s="103"/>
      <c r="R38" s="103"/>
      <c r="S38" s="103"/>
      <c r="T38" s="103"/>
      <c r="U38" s="103"/>
      <c r="V38" s="103"/>
      <c r="W38" s="103"/>
    </row>
    <row r="39" spans="1:23" ht="45.75" customHeight="1" x14ac:dyDescent="0.3">
      <c r="A39" s="9"/>
      <c r="B39" s="425">
        <v>13</v>
      </c>
      <c r="C39" s="426" t="str">
        <f>INTRAKURIKULER!D21</f>
        <v>AKIDAH AKHLAK</v>
      </c>
      <c r="D39" s="427" t="str">
        <f>IFERROR(VLOOKUP($L$2,NA!$C$8:$S$47,15,FALSE),"-")</f>
        <v>-</v>
      </c>
      <c r="E39" s="417" t="str">
        <f>VLOOKUP($L$2,'F13'!$C$17:$BD$56,53,FALSE)</f>
        <v xml:space="preserve">Abdul Karim menunjukkan pemahaman dalam </v>
      </c>
      <c r="F39" s="417"/>
      <c r="G39" s="417"/>
      <c r="H39" s="417"/>
      <c r="I39" s="417"/>
      <c r="J39" s="417"/>
      <c r="K39" s="417"/>
      <c r="L39" s="9"/>
      <c r="M39" s="103"/>
      <c r="N39" s="103"/>
      <c r="O39" s="103"/>
      <c r="P39" s="103"/>
      <c r="Q39" s="103"/>
      <c r="R39" s="103"/>
      <c r="S39" s="103"/>
      <c r="T39" s="103"/>
      <c r="U39" s="103"/>
      <c r="V39" s="103"/>
      <c r="W39" s="103"/>
    </row>
    <row r="40" spans="1:23" ht="45.75" customHeight="1" x14ac:dyDescent="0.3">
      <c r="A40" s="9"/>
      <c r="B40" s="425"/>
      <c r="C40" s="426"/>
      <c r="D40" s="427"/>
      <c r="E40" s="417" t="str">
        <f>VLOOKUP($L$2,'F13'!$C$17:$BD$56,54,FALSE)</f>
        <v xml:space="preserve">Abdul Karim membutuhkan bimbingan dalam </v>
      </c>
      <c r="F40" s="417"/>
      <c r="G40" s="417"/>
      <c r="H40" s="417"/>
      <c r="I40" s="417"/>
      <c r="J40" s="417"/>
      <c r="K40" s="417"/>
      <c r="L40" s="9"/>
      <c r="M40" s="103"/>
      <c r="N40" s="103"/>
      <c r="O40" s="103"/>
      <c r="P40" s="103"/>
      <c r="Q40" s="103"/>
      <c r="R40" s="103"/>
      <c r="S40" s="103"/>
      <c r="T40" s="103"/>
      <c r="U40" s="103"/>
      <c r="V40" s="103"/>
      <c r="W40" s="103"/>
    </row>
    <row r="41" spans="1:23" ht="45.75" customHeight="1" x14ac:dyDescent="0.3">
      <c r="A41" s="9"/>
      <c r="B41" s="425">
        <v>14</v>
      </c>
      <c r="C41" s="426" t="str">
        <f>INTRAKURIKULER!D22</f>
        <v>BAHASA ARAB</v>
      </c>
      <c r="D41" s="427" t="str">
        <f>IFERROR(VLOOKUP($L$2,NA!$C$8:$S$47,16,FALSE),"-")</f>
        <v>-</v>
      </c>
      <c r="E41" s="417" t="str">
        <f>VLOOKUP($L$2,'F14'!$C$17:$BD$56,53,FALSE)</f>
        <v xml:space="preserve">Abdul Karim menunjukkan pemahaman dalam </v>
      </c>
      <c r="F41" s="417"/>
      <c r="G41" s="417"/>
      <c r="H41" s="417"/>
      <c r="I41" s="417"/>
      <c r="J41" s="417"/>
      <c r="K41" s="417"/>
      <c r="L41" s="9"/>
      <c r="M41" s="103"/>
      <c r="N41" s="103"/>
      <c r="O41" s="103"/>
      <c r="P41" s="103"/>
      <c r="Q41" s="103"/>
      <c r="R41" s="103"/>
      <c r="S41" s="103"/>
      <c r="T41" s="103"/>
      <c r="U41" s="103"/>
      <c r="V41" s="103"/>
      <c r="W41" s="103"/>
    </row>
    <row r="42" spans="1:23" ht="45.75" customHeight="1" x14ac:dyDescent="0.3">
      <c r="A42" s="9"/>
      <c r="B42" s="425"/>
      <c r="C42" s="426"/>
      <c r="D42" s="427"/>
      <c r="E42" s="417" t="str">
        <f>VLOOKUP($L$2,'F14'!$C$17:$BD$56,54,FALSE)</f>
        <v xml:space="preserve">Abdul Karim menunjukkan pemahaman dalam </v>
      </c>
      <c r="F42" s="417"/>
      <c r="G42" s="417"/>
      <c r="H42" s="417"/>
      <c r="I42" s="417"/>
      <c r="J42" s="417"/>
      <c r="K42" s="417"/>
      <c r="L42" s="9"/>
      <c r="M42" s="103"/>
      <c r="N42" s="103"/>
      <c r="O42" s="103"/>
      <c r="P42" s="103"/>
      <c r="Q42" s="103"/>
      <c r="R42" s="103"/>
      <c r="S42" s="103"/>
      <c r="T42" s="103"/>
      <c r="U42" s="103"/>
      <c r="V42" s="103"/>
      <c r="W42" s="103"/>
    </row>
    <row r="43" spans="1:23" ht="45.75" customHeight="1" x14ac:dyDescent="0.3">
      <c r="A43" s="9"/>
      <c r="B43" s="425">
        <v>15</v>
      </c>
      <c r="C43" s="426" t="str">
        <f>INTRAKURIKULER!D23</f>
        <v>TAHFIDZUL QU'RAN</v>
      </c>
      <c r="D43" s="427" t="str">
        <f>IFERROR(VLOOKUP($L$2,NA!$C$8:$S$47,17,FALSE),"-")</f>
        <v>-</v>
      </c>
      <c r="E43" s="417" t="str">
        <f>VLOOKUP($L$2,'F15'!$C$17:$BD$56,53,FALSE)</f>
        <v xml:space="preserve">Abdul Karim menunjukkan pemahaman dalam </v>
      </c>
      <c r="F43" s="417"/>
      <c r="G43" s="417"/>
      <c r="H43" s="417"/>
      <c r="I43" s="417"/>
      <c r="J43" s="417"/>
      <c r="K43" s="417"/>
      <c r="L43" s="9"/>
      <c r="M43" s="103"/>
      <c r="N43" s="103"/>
      <c r="O43" s="103"/>
      <c r="P43" s="103"/>
      <c r="Q43" s="103"/>
      <c r="R43" s="103"/>
      <c r="S43" s="103"/>
      <c r="T43" s="103"/>
      <c r="U43" s="103"/>
      <c r="V43" s="103"/>
      <c r="W43" s="103"/>
    </row>
    <row r="44" spans="1:23" ht="45.75" customHeight="1" x14ac:dyDescent="0.3">
      <c r="A44" s="9"/>
      <c r="B44" s="425"/>
      <c r="C44" s="426"/>
      <c r="D44" s="427"/>
      <c r="E44" s="417" t="str">
        <f>VLOOKUP($L$2,'F15'!$C$17:$BD$56,54,FALSE)</f>
        <v xml:space="preserve">Abdul Karim membutuhkan bimbingan dalam </v>
      </c>
      <c r="F44" s="417"/>
      <c r="G44" s="417"/>
      <c r="H44" s="417"/>
      <c r="I44" s="417"/>
      <c r="J44" s="417"/>
      <c r="K44" s="417"/>
      <c r="L44" s="9"/>
      <c r="M44" s="103"/>
      <c r="N44" s="103"/>
      <c r="O44" s="103"/>
      <c r="P44" s="103"/>
      <c r="Q44" s="103"/>
      <c r="R44" s="103"/>
      <c r="S44" s="103"/>
      <c r="T44" s="103"/>
      <c r="U44" s="103"/>
      <c r="V44" s="103"/>
      <c r="W44" s="103"/>
    </row>
    <row r="45" spans="1:23" ht="45.75" customHeight="1" x14ac:dyDescent="0.3">
      <c r="A45" s="9"/>
      <c r="B45" s="119"/>
      <c r="C45" s="119"/>
      <c r="D45" s="119"/>
      <c r="E45" s="119"/>
      <c r="F45" s="119"/>
      <c r="G45" s="119"/>
      <c r="H45" s="119"/>
      <c r="I45" s="119"/>
      <c r="J45" s="119"/>
      <c r="K45" s="119"/>
      <c r="L45" s="9"/>
      <c r="M45" s="103"/>
      <c r="N45" s="103"/>
      <c r="O45" s="103"/>
      <c r="P45" s="103"/>
      <c r="Q45" s="103"/>
      <c r="R45" s="103"/>
      <c r="S45" s="103"/>
      <c r="T45" s="103"/>
      <c r="U45" s="103"/>
      <c r="V45" s="103"/>
      <c r="W45" s="103"/>
    </row>
    <row r="46" spans="1:23" s="137" customFormat="1" ht="24" customHeight="1" x14ac:dyDescent="0.3">
      <c r="A46" s="135"/>
      <c r="B46" s="129" t="s">
        <v>4</v>
      </c>
      <c r="C46" s="129" t="s">
        <v>232</v>
      </c>
      <c r="D46" s="418" t="s">
        <v>233</v>
      </c>
      <c r="E46" s="419"/>
      <c r="F46" s="419"/>
      <c r="G46" s="419"/>
      <c r="H46" s="419"/>
      <c r="I46" s="419"/>
      <c r="J46" s="419"/>
      <c r="K46" s="420"/>
      <c r="L46" s="135"/>
      <c r="M46" s="136"/>
      <c r="N46" s="136"/>
      <c r="O46" s="136"/>
      <c r="P46" s="136"/>
      <c r="Q46" s="136"/>
      <c r="R46" s="136"/>
      <c r="S46" s="136"/>
      <c r="T46" s="136"/>
      <c r="U46" s="136"/>
      <c r="V46" s="136"/>
      <c r="W46" s="136"/>
    </row>
    <row r="47" spans="1:23" s="141" customFormat="1" ht="32.25" customHeight="1" x14ac:dyDescent="0.3">
      <c r="A47" s="138"/>
      <c r="B47" s="134">
        <v>1</v>
      </c>
      <c r="C47" s="139" t="str">
        <f>IFERROR(VLOOKUP($L$2,NEKS!$C$11:$N$50,3,FALSE),"-")</f>
        <v>SILAT</v>
      </c>
      <c r="D47" s="421">
        <f>VLOOKUP($L$2,NEKS!$C$11:$N$50,4,FALSE)</f>
        <v>0</v>
      </c>
      <c r="E47" s="422"/>
      <c r="F47" s="422"/>
      <c r="G47" s="422"/>
      <c r="H47" s="422"/>
      <c r="I47" s="422"/>
      <c r="J47" s="422"/>
      <c r="K47" s="423"/>
      <c r="L47" s="138"/>
      <c r="M47" s="140"/>
      <c r="N47" s="140"/>
      <c r="O47" s="140"/>
      <c r="P47" s="140"/>
      <c r="Q47" s="140"/>
      <c r="R47" s="140"/>
      <c r="S47" s="140"/>
      <c r="T47" s="140"/>
      <c r="U47" s="140"/>
      <c r="V47" s="140"/>
      <c r="W47" s="140"/>
    </row>
    <row r="48" spans="1:23" s="141" customFormat="1" ht="32.25" customHeight="1" x14ac:dyDescent="0.3">
      <c r="A48" s="138"/>
      <c r="B48" s="134">
        <v>2</v>
      </c>
      <c r="C48" s="139">
        <f>IFERROR(VLOOKUP($L$2,NEKS!$C$11:$N$50,5,FALSE),"-")</f>
        <v>0</v>
      </c>
      <c r="D48" s="421">
        <f>VLOOKUP($L$2,NEKS!$C$11:$N$50,6,FALSE)</f>
        <v>0</v>
      </c>
      <c r="E48" s="422"/>
      <c r="F48" s="422"/>
      <c r="G48" s="422"/>
      <c r="H48" s="422"/>
      <c r="I48" s="422"/>
      <c r="J48" s="422"/>
      <c r="K48" s="423"/>
      <c r="L48" s="138"/>
      <c r="M48" s="140"/>
      <c r="N48" s="140"/>
      <c r="O48" s="140"/>
      <c r="P48" s="140"/>
      <c r="Q48" s="140"/>
      <c r="R48" s="140"/>
      <c r="S48" s="140"/>
      <c r="T48" s="140"/>
      <c r="U48" s="140"/>
      <c r="V48" s="140"/>
      <c r="W48" s="140"/>
    </row>
    <row r="49" spans="1:23" s="141" customFormat="1" ht="32.25" customHeight="1" x14ac:dyDescent="0.3">
      <c r="A49" s="138"/>
      <c r="B49" s="134">
        <v>3</v>
      </c>
      <c r="C49" s="139">
        <f>IFERROR(VLOOKUP($L$2,NEKS!$C$11:$N$50,7,FALSE),"-")</f>
        <v>0</v>
      </c>
      <c r="D49" s="421">
        <f>VLOOKUP($L$2,NEKS!$C$11:$N$50,8,FALSE)</f>
        <v>0</v>
      </c>
      <c r="E49" s="422"/>
      <c r="F49" s="422"/>
      <c r="G49" s="422"/>
      <c r="H49" s="422"/>
      <c r="I49" s="422"/>
      <c r="J49" s="422"/>
      <c r="K49" s="423"/>
      <c r="L49" s="138"/>
      <c r="M49" s="140"/>
      <c r="N49" s="140"/>
      <c r="O49" s="140"/>
      <c r="P49" s="140"/>
      <c r="Q49" s="140"/>
      <c r="R49" s="140"/>
      <c r="S49" s="140"/>
      <c r="T49" s="140"/>
      <c r="U49" s="140"/>
      <c r="V49" s="140"/>
      <c r="W49" s="140"/>
    </row>
    <row r="50" spans="1:23" s="141" customFormat="1" ht="32.25" customHeight="1" x14ac:dyDescent="0.3">
      <c r="A50" s="138"/>
      <c r="B50" s="134">
        <v>4</v>
      </c>
      <c r="C50" s="139">
        <f>IFERROR(VLOOKUP($L$2,NEKS!$C$11:$N$50,9,FALSE),"-")</f>
        <v>0</v>
      </c>
      <c r="D50" s="421">
        <f>VLOOKUP($L$2,NEKS!$C$11:$N$50,10,FALSE)</f>
        <v>0</v>
      </c>
      <c r="E50" s="422"/>
      <c r="F50" s="422"/>
      <c r="G50" s="422"/>
      <c r="H50" s="422"/>
      <c r="I50" s="422"/>
      <c r="J50" s="422"/>
      <c r="K50" s="423"/>
      <c r="L50" s="138"/>
      <c r="M50" s="140"/>
      <c r="N50" s="140"/>
      <c r="O50" s="140"/>
      <c r="P50" s="140"/>
      <c r="Q50" s="140"/>
      <c r="R50" s="140"/>
      <c r="S50" s="140"/>
      <c r="T50" s="140"/>
      <c r="U50" s="140"/>
      <c r="V50" s="140"/>
      <c r="W50" s="140"/>
    </row>
    <row r="51" spans="1:23" s="141" customFormat="1" ht="32.25" customHeight="1" x14ac:dyDescent="0.3">
      <c r="A51" s="138"/>
      <c r="B51" s="134">
        <v>5</v>
      </c>
      <c r="C51" s="139">
        <f>IFERROR(VLOOKUP($L$2,NEKS!$C$11:$N$50,11,FALSE),"-")</f>
        <v>0</v>
      </c>
      <c r="D51" s="421">
        <f>VLOOKUP($L$2,NEKS!$C$11:$N$50,12,FALSE)</f>
        <v>0</v>
      </c>
      <c r="E51" s="422"/>
      <c r="F51" s="422"/>
      <c r="G51" s="422"/>
      <c r="H51" s="422"/>
      <c r="I51" s="422"/>
      <c r="J51" s="422"/>
      <c r="K51" s="423"/>
      <c r="L51" s="138"/>
      <c r="M51" s="140"/>
      <c r="N51" s="140"/>
      <c r="O51" s="140"/>
      <c r="P51" s="140"/>
      <c r="Q51" s="140"/>
      <c r="R51" s="140"/>
      <c r="S51" s="140"/>
      <c r="T51" s="140"/>
      <c r="U51" s="140"/>
      <c r="V51" s="140"/>
      <c r="W51" s="140"/>
    </row>
    <row r="52" spans="1:23" ht="29.25" customHeight="1" x14ac:dyDescent="0.3">
      <c r="A52" s="9"/>
      <c r="B52" s="9"/>
      <c r="C52" s="9"/>
      <c r="D52" s="9"/>
      <c r="E52" s="9"/>
      <c r="F52" s="9"/>
      <c r="G52" s="9"/>
      <c r="H52" s="9"/>
      <c r="I52" s="9"/>
      <c r="J52" s="9"/>
      <c r="K52" s="9"/>
      <c r="L52" s="9"/>
      <c r="M52" s="103"/>
      <c r="N52" s="103"/>
      <c r="O52" s="103"/>
      <c r="P52" s="103"/>
      <c r="Q52" s="103"/>
      <c r="R52" s="103"/>
      <c r="S52" s="103"/>
      <c r="T52" s="103"/>
      <c r="U52" s="103"/>
      <c r="V52" s="103"/>
      <c r="W52" s="103"/>
    </row>
    <row r="53" spans="1:23" s="133" customFormat="1" ht="23.25" customHeight="1" x14ac:dyDescent="0.3">
      <c r="A53" s="128"/>
      <c r="B53" s="128"/>
      <c r="C53" s="428" t="s">
        <v>234</v>
      </c>
      <c r="D53" s="429"/>
      <c r="E53" s="430"/>
      <c r="F53" s="128"/>
      <c r="G53" s="128"/>
      <c r="H53" s="128"/>
      <c r="I53" s="128"/>
      <c r="J53" s="128"/>
      <c r="K53" s="128"/>
      <c r="L53" s="128"/>
      <c r="M53" s="132"/>
      <c r="N53" s="132"/>
      <c r="O53" s="132"/>
      <c r="P53" s="132"/>
      <c r="Q53" s="132"/>
      <c r="R53" s="132"/>
      <c r="S53" s="132"/>
      <c r="T53" s="132"/>
      <c r="U53" s="132"/>
      <c r="V53" s="132"/>
      <c r="W53" s="132"/>
    </row>
    <row r="54" spans="1:23" s="133" customFormat="1" ht="23.25" customHeight="1" x14ac:dyDescent="0.3">
      <c r="A54" s="128"/>
      <c r="B54" s="128"/>
      <c r="C54" s="208" t="s">
        <v>235</v>
      </c>
      <c r="D54" s="142">
        <f>VLOOKUP($L$2,'DATA SISWA'!$C$10:$AQ$49,39,FALSE)</f>
        <v>0</v>
      </c>
      <c r="E54" s="209" t="s">
        <v>236</v>
      </c>
      <c r="F54" s="128"/>
      <c r="G54" s="128"/>
      <c r="H54" s="128"/>
      <c r="I54" s="128"/>
      <c r="J54" s="128"/>
      <c r="K54" s="128"/>
      <c r="L54" s="128"/>
      <c r="M54" s="132"/>
      <c r="N54" s="132"/>
      <c r="O54" s="132"/>
      <c r="P54" s="132"/>
      <c r="Q54" s="132"/>
      <c r="R54" s="132"/>
      <c r="S54" s="132"/>
      <c r="T54" s="132"/>
      <c r="U54" s="132"/>
      <c r="V54" s="132"/>
      <c r="W54" s="132"/>
    </row>
    <row r="55" spans="1:23" s="133" customFormat="1" ht="23.25" customHeight="1" x14ac:dyDescent="0.3">
      <c r="A55" s="128"/>
      <c r="B55" s="128"/>
      <c r="C55" s="208" t="s">
        <v>237</v>
      </c>
      <c r="D55" s="142">
        <f>VLOOKUP($L$2,'DATA SISWA'!$C$10:$AQ$49,40,FALSE)</f>
        <v>0</v>
      </c>
      <c r="E55" s="209" t="s">
        <v>236</v>
      </c>
      <c r="F55" s="128"/>
      <c r="G55" s="128"/>
      <c r="H55" s="128"/>
      <c r="I55" s="128"/>
      <c r="J55" s="128"/>
      <c r="K55" s="128"/>
      <c r="L55" s="128"/>
      <c r="M55" s="132"/>
      <c r="N55" s="132"/>
      <c r="O55" s="132"/>
      <c r="P55" s="132"/>
      <c r="Q55" s="132"/>
      <c r="R55" s="132"/>
      <c r="S55" s="132"/>
      <c r="T55" s="132"/>
      <c r="U55" s="132"/>
      <c r="V55" s="132"/>
      <c r="W55" s="132"/>
    </row>
    <row r="56" spans="1:23" s="133" customFormat="1" ht="23.25" customHeight="1" x14ac:dyDescent="0.3">
      <c r="A56" s="128"/>
      <c r="B56" s="128"/>
      <c r="C56" s="208" t="s">
        <v>238</v>
      </c>
      <c r="D56" s="142">
        <f>VLOOKUP($L$2,'DATA SISWA'!$C$10:$AQ$49,41,FALSE)</f>
        <v>0</v>
      </c>
      <c r="E56" s="209" t="s">
        <v>236</v>
      </c>
      <c r="F56" s="128"/>
      <c r="G56" s="128"/>
      <c r="H56" s="128"/>
      <c r="I56" s="128"/>
      <c r="J56" s="128"/>
      <c r="K56" s="128"/>
      <c r="L56" s="128"/>
      <c r="M56" s="132"/>
      <c r="N56" s="132"/>
      <c r="O56" s="132"/>
      <c r="P56" s="132"/>
      <c r="Q56" s="132"/>
      <c r="R56" s="132"/>
      <c r="S56" s="132"/>
      <c r="T56" s="132"/>
      <c r="U56" s="132"/>
      <c r="V56" s="132"/>
      <c r="W56" s="132"/>
    </row>
    <row r="57" spans="1:23" x14ac:dyDescent="0.3">
      <c r="A57" s="9"/>
      <c r="B57" s="9"/>
      <c r="C57" s="143"/>
      <c r="D57" s="143"/>
      <c r="E57" s="143"/>
      <c r="F57" s="143"/>
      <c r="G57" s="143"/>
      <c r="H57" s="424" t="str">
        <f>'DATA SEKOLAH'!D23</f>
        <v>Pekanbaru, 21 DESEMBER 2024</v>
      </c>
      <c r="I57" s="424"/>
      <c r="J57" s="424"/>
      <c r="K57" s="424"/>
      <c r="L57" s="9"/>
      <c r="M57" s="103"/>
      <c r="N57" s="103"/>
      <c r="O57" s="103"/>
      <c r="P57" s="103"/>
      <c r="Q57" s="103"/>
      <c r="R57" s="103"/>
      <c r="S57" s="103"/>
      <c r="T57" s="103"/>
      <c r="U57" s="103"/>
      <c r="V57" s="103"/>
      <c r="W57" s="103"/>
    </row>
    <row r="58" spans="1:23" x14ac:dyDescent="0.3">
      <c r="A58" s="9"/>
      <c r="B58" s="9"/>
      <c r="C58" s="144" t="s">
        <v>239</v>
      </c>
      <c r="D58" s="143"/>
      <c r="E58" s="143"/>
      <c r="F58" s="143"/>
      <c r="G58" s="143"/>
      <c r="H58" s="424" t="str">
        <f>"Wali Kelas "&amp;[3]IDENTITAS!D19</f>
        <v xml:space="preserve">Wali Kelas </v>
      </c>
      <c r="I58" s="424"/>
      <c r="J58" s="424"/>
      <c r="K58" s="424"/>
      <c r="L58" s="9"/>
      <c r="M58" s="103"/>
      <c r="N58" s="103"/>
      <c r="O58" s="103"/>
      <c r="P58" s="103"/>
      <c r="Q58" s="103"/>
      <c r="R58" s="103"/>
      <c r="S58" s="103"/>
      <c r="T58" s="103"/>
      <c r="U58" s="103"/>
      <c r="V58" s="103"/>
      <c r="W58" s="103"/>
    </row>
    <row r="59" spans="1:23" x14ac:dyDescent="0.3">
      <c r="A59" s="9"/>
      <c r="B59" s="9"/>
      <c r="C59" s="143"/>
      <c r="D59" s="143"/>
      <c r="E59" s="143"/>
      <c r="F59" s="143"/>
      <c r="G59" s="143"/>
      <c r="H59" s="143"/>
      <c r="I59" s="143"/>
      <c r="J59" s="143"/>
      <c r="K59" s="143"/>
      <c r="L59" s="9"/>
      <c r="M59" s="103"/>
      <c r="N59" s="103"/>
      <c r="O59" s="103"/>
      <c r="P59" s="103"/>
      <c r="Q59" s="103"/>
      <c r="R59" s="103"/>
      <c r="S59" s="103"/>
      <c r="T59" s="103"/>
      <c r="U59" s="103"/>
      <c r="V59" s="103"/>
      <c r="W59" s="103"/>
    </row>
    <row r="60" spans="1:23" x14ac:dyDescent="0.3">
      <c r="A60" s="9"/>
      <c r="B60" s="9"/>
      <c r="C60" s="143"/>
      <c r="D60" s="143"/>
      <c r="E60" s="143"/>
      <c r="F60" s="143"/>
      <c r="G60" s="143"/>
      <c r="H60" s="143"/>
      <c r="I60" s="143"/>
      <c r="J60" s="143"/>
      <c r="K60" s="143"/>
      <c r="L60" s="9"/>
      <c r="M60" s="103"/>
      <c r="N60" s="103"/>
      <c r="O60" s="103"/>
      <c r="P60" s="103"/>
      <c r="Q60" s="103"/>
      <c r="R60" s="103"/>
      <c r="S60" s="103"/>
      <c r="T60" s="103"/>
      <c r="U60" s="103"/>
      <c r="V60" s="103"/>
      <c r="W60" s="103"/>
    </row>
    <row r="61" spans="1:23" x14ac:dyDescent="0.3">
      <c r="A61" s="9"/>
      <c r="B61" s="9"/>
      <c r="C61" s="143"/>
      <c r="D61" s="143"/>
      <c r="E61" s="143"/>
      <c r="F61" s="143"/>
      <c r="G61" s="143"/>
      <c r="H61" s="143"/>
      <c r="I61" s="143"/>
      <c r="J61" s="143"/>
      <c r="K61" s="143"/>
      <c r="L61" s="9"/>
      <c r="M61" s="103"/>
      <c r="N61" s="103"/>
      <c r="O61" s="103"/>
      <c r="P61" s="103"/>
      <c r="Q61" s="103"/>
      <c r="R61" s="103"/>
      <c r="S61" s="103"/>
      <c r="T61" s="103"/>
      <c r="U61" s="103"/>
      <c r="V61" s="103"/>
      <c r="W61" s="103"/>
    </row>
    <row r="62" spans="1:23" hidden="1" x14ac:dyDescent="0.3">
      <c r="A62" s="9"/>
      <c r="B62" s="9"/>
      <c r="C62" s="143"/>
      <c r="D62" s="143"/>
      <c r="E62" s="143"/>
      <c r="F62" s="143"/>
      <c r="G62" s="143"/>
      <c r="H62" s="143"/>
      <c r="I62" s="143"/>
      <c r="J62" s="143"/>
      <c r="K62" s="143"/>
      <c r="L62" s="9"/>
      <c r="M62" s="103"/>
      <c r="N62" s="103"/>
      <c r="O62" s="103"/>
      <c r="P62" s="103"/>
      <c r="Q62" s="103"/>
      <c r="R62" s="103"/>
      <c r="S62" s="103"/>
      <c r="T62" s="103"/>
      <c r="U62" s="103"/>
      <c r="V62" s="103"/>
      <c r="W62" s="103"/>
    </row>
    <row r="63" spans="1:23" x14ac:dyDescent="0.3">
      <c r="A63" s="9"/>
      <c r="B63" s="9"/>
      <c r="C63" s="143" t="s">
        <v>240</v>
      </c>
      <c r="D63" s="143"/>
      <c r="E63" s="143"/>
      <c r="F63" s="143"/>
      <c r="G63" s="143"/>
      <c r="H63" s="424" t="str">
        <f>'DATA SEKOLAH'!D17</f>
        <v>Suliyana, S. Pd</v>
      </c>
      <c r="I63" s="424"/>
      <c r="J63" s="424"/>
      <c r="K63" s="424"/>
      <c r="L63" s="9"/>
      <c r="M63" s="103"/>
      <c r="N63" s="103"/>
      <c r="O63" s="103"/>
      <c r="P63" s="103"/>
      <c r="Q63" s="103"/>
      <c r="R63" s="103"/>
      <c r="S63" s="103"/>
      <c r="T63" s="103"/>
      <c r="U63" s="103"/>
      <c r="V63" s="103"/>
      <c r="W63" s="103"/>
    </row>
    <row r="64" spans="1:23" x14ac:dyDescent="0.3">
      <c r="A64" s="9"/>
      <c r="B64" s="9"/>
      <c r="C64" s="143"/>
      <c r="D64" s="143"/>
      <c r="E64" s="143"/>
      <c r="F64" s="143"/>
      <c r="G64" s="143"/>
      <c r="H64" s="424" t="str">
        <f>"NIP. "&amp;'DATA SEKOLAH'!D18</f>
        <v xml:space="preserve">NIP. </v>
      </c>
      <c r="I64" s="424"/>
      <c r="J64" s="424"/>
      <c r="K64" s="424"/>
      <c r="L64" s="9"/>
      <c r="M64" s="103"/>
      <c r="N64" s="103"/>
      <c r="O64" s="103"/>
      <c r="P64" s="103"/>
      <c r="Q64" s="103"/>
      <c r="R64" s="103"/>
      <c r="S64" s="103"/>
      <c r="T64" s="103"/>
      <c r="U64" s="103"/>
      <c r="V64" s="103"/>
      <c r="W64" s="103"/>
    </row>
    <row r="65" spans="1:23" x14ac:dyDescent="0.3">
      <c r="A65" s="9"/>
      <c r="B65" s="9"/>
      <c r="C65" s="143"/>
      <c r="D65" s="143"/>
      <c r="E65" s="431" t="s">
        <v>241</v>
      </c>
      <c r="F65" s="431"/>
      <c r="G65" s="431"/>
      <c r="H65" s="143"/>
      <c r="I65" s="143"/>
      <c r="J65" s="143"/>
      <c r="K65" s="143"/>
      <c r="L65" s="9"/>
      <c r="M65" s="103"/>
      <c r="N65" s="103"/>
      <c r="O65" s="103"/>
      <c r="P65" s="103"/>
      <c r="Q65" s="103"/>
      <c r="R65" s="103"/>
      <c r="S65" s="103"/>
      <c r="T65" s="103"/>
      <c r="U65" s="103"/>
      <c r="V65" s="103"/>
      <c r="W65" s="103"/>
    </row>
    <row r="66" spans="1:23" x14ac:dyDescent="0.3">
      <c r="A66" s="9"/>
      <c r="B66" s="9"/>
      <c r="C66" s="143"/>
      <c r="D66" s="143"/>
      <c r="E66" s="424" t="s">
        <v>242</v>
      </c>
      <c r="F66" s="424"/>
      <c r="G66" s="424"/>
      <c r="H66" s="143"/>
      <c r="I66" s="143"/>
      <c r="J66" s="143"/>
      <c r="K66" s="143"/>
      <c r="L66" s="9"/>
      <c r="M66" s="103"/>
      <c r="N66" s="103"/>
      <c r="O66" s="103"/>
      <c r="P66" s="103"/>
      <c r="Q66" s="103"/>
      <c r="R66" s="103"/>
      <c r="S66" s="103"/>
      <c r="T66" s="103"/>
      <c r="U66" s="103"/>
      <c r="V66" s="103"/>
      <c r="W66" s="103"/>
    </row>
    <row r="67" spans="1:23" x14ac:dyDescent="0.3">
      <c r="A67" s="9"/>
      <c r="B67" s="9"/>
      <c r="C67" s="143"/>
      <c r="D67" s="143"/>
      <c r="E67" s="145"/>
      <c r="F67" s="145"/>
      <c r="G67" s="145"/>
      <c r="H67" s="143"/>
      <c r="I67" s="143"/>
      <c r="J67" s="143"/>
      <c r="K67" s="143"/>
      <c r="L67" s="9"/>
      <c r="M67" s="103"/>
      <c r="N67" s="103"/>
      <c r="O67" s="103"/>
      <c r="P67" s="103"/>
      <c r="Q67" s="103"/>
      <c r="R67" s="103"/>
      <c r="S67" s="103"/>
      <c r="T67" s="103"/>
      <c r="U67" s="103"/>
      <c r="V67" s="103"/>
      <c r="W67" s="103"/>
    </row>
    <row r="68" spans="1:23" x14ac:dyDescent="0.3">
      <c r="A68" s="9"/>
      <c r="B68" s="9"/>
      <c r="C68" s="143"/>
      <c r="D68" s="143"/>
      <c r="E68" s="145"/>
      <c r="F68" s="145"/>
      <c r="G68" s="145"/>
      <c r="H68" s="143"/>
      <c r="I68" s="143"/>
      <c r="J68" s="143"/>
      <c r="K68" s="143"/>
      <c r="L68" s="9"/>
      <c r="M68" s="103"/>
      <c r="N68" s="103"/>
      <c r="O68" s="103"/>
      <c r="P68" s="103"/>
      <c r="Q68" s="103"/>
      <c r="R68" s="103"/>
      <c r="S68" s="103"/>
      <c r="T68" s="103"/>
      <c r="U68" s="103"/>
      <c r="V68" s="103"/>
      <c r="W68" s="103"/>
    </row>
    <row r="69" spans="1:23" x14ac:dyDescent="0.3">
      <c r="A69" s="9"/>
      <c r="B69" s="9"/>
      <c r="C69" s="143"/>
      <c r="D69" s="143"/>
      <c r="E69" s="145"/>
      <c r="F69" s="145"/>
      <c r="G69" s="145"/>
      <c r="H69" s="143"/>
      <c r="I69" s="143"/>
      <c r="J69" s="143"/>
      <c r="K69" s="143"/>
      <c r="L69" s="9"/>
      <c r="M69" s="103"/>
      <c r="N69" s="103"/>
      <c r="O69" s="103"/>
      <c r="P69" s="103"/>
      <c r="Q69" s="103"/>
      <c r="R69" s="103"/>
      <c r="S69" s="103"/>
      <c r="T69" s="103"/>
      <c r="U69" s="103"/>
      <c r="V69" s="103"/>
      <c r="W69" s="103"/>
    </row>
    <row r="70" spans="1:23" x14ac:dyDescent="0.3">
      <c r="A70" s="9"/>
      <c r="B70" s="9"/>
      <c r="C70" s="143"/>
      <c r="D70" s="143"/>
      <c r="E70" s="145"/>
      <c r="F70" s="145"/>
      <c r="G70" s="145"/>
      <c r="H70" s="143"/>
      <c r="I70" s="143"/>
      <c r="J70" s="143"/>
      <c r="K70" s="143"/>
      <c r="L70" s="9"/>
      <c r="M70" s="103"/>
      <c r="N70" s="103"/>
      <c r="O70" s="103"/>
      <c r="P70" s="103"/>
      <c r="Q70" s="103"/>
      <c r="R70" s="103"/>
      <c r="S70" s="103"/>
      <c r="T70" s="103"/>
      <c r="U70" s="103"/>
      <c r="V70" s="103"/>
      <c r="W70" s="103"/>
    </row>
    <row r="71" spans="1:23" x14ac:dyDescent="0.3">
      <c r="A71" s="9"/>
      <c r="B71" s="9"/>
      <c r="C71" s="143"/>
      <c r="D71" s="143"/>
      <c r="E71" s="424" t="str">
        <f>'DATA SEKOLAH'!D15</f>
        <v>H.A.RAHMAN, S. PD,I</v>
      </c>
      <c r="F71" s="424"/>
      <c r="G71" s="424"/>
      <c r="H71" s="143"/>
      <c r="I71" s="143"/>
      <c r="J71" s="143"/>
      <c r="K71" s="143"/>
      <c r="L71" s="9"/>
      <c r="M71" s="103"/>
      <c r="N71" s="103"/>
      <c r="O71" s="103"/>
      <c r="P71" s="103"/>
      <c r="Q71" s="103"/>
      <c r="R71" s="103"/>
      <c r="S71" s="103"/>
      <c r="T71" s="103"/>
      <c r="U71" s="103"/>
      <c r="V71" s="103"/>
      <c r="W71" s="103"/>
    </row>
    <row r="72" spans="1:23" x14ac:dyDescent="0.3">
      <c r="A72" s="9"/>
      <c r="B72" s="9"/>
      <c r="C72" s="143"/>
      <c r="D72" s="143"/>
      <c r="E72" s="424" t="str">
        <f>"NIP. "&amp;'DATA SEKOLAH'!D16</f>
        <v xml:space="preserve">NIP. </v>
      </c>
      <c r="F72" s="424"/>
      <c r="G72" s="424"/>
      <c r="H72" s="143"/>
      <c r="I72" s="143"/>
      <c r="J72" s="143"/>
      <c r="K72" s="143"/>
      <c r="L72" s="9"/>
      <c r="M72" s="103"/>
      <c r="N72" s="103"/>
      <c r="O72" s="103"/>
      <c r="P72" s="103"/>
      <c r="Q72" s="103"/>
      <c r="R72" s="103"/>
      <c r="S72" s="103"/>
      <c r="T72" s="103"/>
      <c r="U72" s="103"/>
      <c r="V72" s="103"/>
      <c r="W72" s="103"/>
    </row>
    <row r="73" spans="1:23" x14ac:dyDescent="0.3">
      <c r="A73" s="9"/>
      <c r="B73" s="9"/>
      <c r="C73" s="9"/>
      <c r="D73" s="9"/>
      <c r="E73" s="9"/>
      <c r="F73" s="9"/>
      <c r="G73" s="9"/>
      <c r="H73" s="9"/>
      <c r="I73" s="9"/>
      <c r="J73" s="9"/>
      <c r="K73" s="9"/>
      <c r="L73" s="9"/>
      <c r="M73" s="103"/>
      <c r="N73" s="103"/>
      <c r="O73" s="103"/>
      <c r="P73" s="103"/>
      <c r="Q73" s="103"/>
      <c r="R73" s="103"/>
      <c r="S73" s="103"/>
      <c r="T73" s="103"/>
      <c r="U73" s="103"/>
      <c r="V73" s="103"/>
      <c r="W73" s="103"/>
    </row>
    <row r="74" spans="1:23" x14ac:dyDescent="0.3">
      <c r="A74" s="9"/>
      <c r="B74" s="9"/>
      <c r="C74" s="9"/>
      <c r="D74" s="9"/>
      <c r="E74" s="9"/>
      <c r="F74" s="9"/>
      <c r="G74" s="9"/>
      <c r="H74" s="9"/>
      <c r="I74" s="9"/>
      <c r="J74" s="9"/>
      <c r="K74" s="9"/>
      <c r="L74" s="9"/>
      <c r="M74" s="103"/>
      <c r="N74" s="103"/>
      <c r="O74" s="103"/>
      <c r="P74" s="103"/>
      <c r="Q74" s="103"/>
      <c r="R74" s="103"/>
      <c r="S74" s="103"/>
      <c r="T74" s="103"/>
      <c r="U74" s="103"/>
      <c r="V74" s="103"/>
      <c r="W74" s="103"/>
    </row>
    <row r="75" spans="1:23" x14ac:dyDescent="0.3">
      <c r="A75" s="9"/>
      <c r="B75" s="9"/>
      <c r="C75" s="9"/>
      <c r="D75" s="9"/>
      <c r="E75" s="9"/>
      <c r="F75" s="9"/>
      <c r="G75" s="9"/>
      <c r="H75" s="9"/>
      <c r="I75" s="9"/>
      <c r="J75" s="9"/>
      <c r="K75" s="9"/>
      <c r="L75" s="9"/>
      <c r="M75" s="103"/>
      <c r="N75" s="103"/>
      <c r="O75" s="103"/>
      <c r="P75" s="103"/>
      <c r="Q75" s="103"/>
      <c r="R75" s="103"/>
      <c r="S75" s="103"/>
      <c r="T75" s="103"/>
      <c r="U75" s="103"/>
      <c r="V75" s="103"/>
      <c r="W75" s="103"/>
    </row>
    <row r="76" spans="1:23" x14ac:dyDescent="0.3">
      <c r="A76" s="9"/>
      <c r="B76" s="9"/>
      <c r="C76" s="9"/>
      <c r="D76" s="9"/>
      <c r="E76" s="9"/>
      <c r="F76" s="9"/>
      <c r="G76" s="9"/>
      <c r="H76" s="9"/>
      <c r="I76" s="9"/>
      <c r="J76" s="9"/>
      <c r="K76" s="9"/>
      <c r="L76" s="9"/>
      <c r="M76" s="103"/>
      <c r="N76" s="103"/>
      <c r="O76" s="103"/>
      <c r="P76" s="103"/>
      <c r="Q76" s="103"/>
      <c r="R76" s="103"/>
      <c r="S76" s="103"/>
      <c r="T76" s="103"/>
      <c r="U76" s="103"/>
      <c r="V76" s="103"/>
      <c r="W76" s="103"/>
    </row>
    <row r="77" spans="1:23" x14ac:dyDescent="0.3">
      <c r="A77" s="103"/>
      <c r="B77" s="103"/>
      <c r="C77" s="103"/>
      <c r="D77" s="103"/>
      <c r="E77" s="103"/>
      <c r="F77" s="103"/>
      <c r="G77" s="103"/>
      <c r="H77" s="103"/>
      <c r="I77" s="103"/>
      <c r="J77" s="103"/>
      <c r="K77" s="103"/>
      <c r="L77" s="103"/>
      <c r="M77" s="103"/>
      <c r="N77" s="103"/>
      <c r="O77" s="103"/>
      <c r="P77" s="103"/>
      <c r="Q77" s="103"/>
      <c r="R77" s="103"/>
      <c r="S77" s="103"/>
      <c r="T77" s="103"/>
      <c r="U77" s="103"/>
      <c r="V77" s="103"/>
      <c r="W77" s="103"/>
    </row>
    <row r="78" spans="1:23" x14ac:dyDescent="0.3">
      <c r="A78" s="103"/>
      <c r="B78" s="103"/>
      <c r="C78" s="103"/>
      <c r="D78" s="103"/>
      <c r="E78" s="103"/>
      <c r="F78" s="103"/>
      <c r="G78" s="103"/>
      <c r="H78" s="103"/>
      <c r="I78" s="103"/>
      <c r="J78" s="103"/>
      <c r="K78" s="103"/>
      <c r="L78" s="103"/>
      <c r="M78" s="103"/>
      <c r="N78" s="103"/>
      <c r="O78" s="103"/>
      <c r="P78" s="103"/>
      <c r="Q78" s="103"/>
      <c r="R78" s="103"/>
      <c r="S78" s="103"/>
      <c r="T78" s="103"/>
      <c r="U78" s="103"/>
      <c r="V78" s="103"/>
      <c r="W78" s="103"/>
    </row>
    <row r="79" spans="1:23" x14ac:dyDescent="0.3">
      <c r="A79" s="103"/>
      <c r="B79" s="103"/>
      <c r="C79" s="103"/>
      <c r="D79" s="103"/>
      <c r="E79" s="103"/>
      <c r="F79" s="103"/>
      <c r="G79" s="103"/>
      <c r="H79" s="103"/>
      <c r="I79" s="103"/>
      <c r="J79" s="103"/>
      <c r="K79" s="103"/>
      <c r="L79" s="103"/>
      <c r="M79" s="103"/>
      <c r="N79" s="103"/>
      <c r="O79" s="103"/>
      <c r="P79" s="103"/>
      <c r="Q79" s="103"/>
      <c r="R79" s="103"/>
      <c r="S79" s="103"/>
      <c r="T79" s="103"/>
      <c r="U79" s="103"/>
      <c r="V79" s="103"/>
      <c r="W79" s="103"/>
    </row>
    <row r="80" spans="1:23" x14ac:dyDescent="0.3">
      <c r="A80" s="103"/>
      <c r="B80" s="103"/>
      <c r="C80" s="103"/>
      <c r="D80" s="103"/>
      <c r="E80" s="103"/>
      <c r="F80" s="103"/>
      <c r="G80" s="103"/>
      <c r="H80" s="103"/>
      <c r="I80" s="103"/>
      <c r="J80" s="103"/>
      <c r="K80" s="103"/>
      <c r="L80" s="103"/>
      <c r="M80" s="103"/>
      <c r="N80" s="103"/>
      <c r="O80" s="103"/>
      <c r="P80" s="103"/>
      <c r="Q80" s="103"/>
      <c r="R80" s="103"/>
      <c r="S80" s="103"/>
      <c r="T80" s="103"/>
      <c r="U80" s="103"/>
      <c r="V80" s="103"/>
    </row>
    <row r="81" spans="1:22" x14ac:dyDescent="0.3">
      <c r="A81" s="103"/>
      <c r="B81" s="103"/>
      <c r="C81" s="103"/>
      <c r="D81" s="103"/>
      <c r="E81" s="103"/>
      <c r="F81" s="103"/>
      <c r="G81" s="103"/>
      <c r="H81" s="103"/>
      <c r="I81" s="103"/>
      <c r="J81" s="103"/>
      <c r="K81" s="103"/>
      <c r="L81" s="103"/>
      <c r="M81" s="103"/>
      <c r="N81" s="103"/>
      <c r="O81" s="103"/>
      <c r="P81" s="103"/>
      <c r="Q81" s="103"/>
      <c r="R81" s="103"/>
      <c r="S81" s="103"/>
      <c r="T81" s="103"/>
      <c r="U81" s="103"/>
      <c r="V81" s="103"/>
    </row>
    <row r="82" spans="1:22" x14ac:dyDescent="0.3">
      <c r="A82" s="103"/>
      <c r="B82" s="103"/>
      <c r="C82" s="103"/>
      <c r="D82" s="103"/>
      <c r="E82" s="103"/>
      <c r="F82" s="103"/>
      <c r="G82" s="103"/>
      <c r="H82" s="103"/>
      <c r="I82" s="103"/>
      <c r="J82" s="103"/>
      <c r="K82" s="103"/>
      <c r="L82" s="103"/>
      <c r="M82" s="103"/>
      <c r="N82" s="103"/>
      <c r="O82" s="103"/>
      <c r="P82" s="103"/>
      <c r="Q82" s="103"/>
      <c r="R82" s="103"/>
      <c r="S82" s="103"/>
      <c r="T82" s="103"/>
      <c r="U82" s="103"/>
      <c r="V82" s="103"/>
    </row>
    <row r="83" spans="1:22" x14ac:dyDescent="0.3">
      <c r="A83" s="103"/>
      <c r="B83" s="103"/>
      <c r="C83" s="103"/>
      <c r="D83" s="103"/>
      <c r="E83" s="103"/>
      <c r="F83" s="103"/>
      <c r="G83" s="103"/>
      <c r="H83" s="103"/>
      <c r="I83" s="103"/>
      <c r="J83" s="103"/>
      <c r="K83" s="103"/>
      <c r="L83" s="103"/>
      <c r="M83" s="103"/>
      <c r="N83" s="103"/>
      <c r="O83" s="103"/>
      <c r="P83" s="103"/>
      <c r="Q83" s="103"/>
      <c r="R83" s="103"/>
      <c r="S83" s="103"/>
      <c r="T83" s="103"/>
      <c r="U83" s="103"/>
      <c r="V83" s="103"/>
    </row>
    <row r="84" spans="1:22" x14ac:dyDescent="0.3">
      <c r="A84" s="103"/>
      <c r="B84" s="103"/>
      <c r="C84" s="103"/>
      <c r="D84" s="103"/>
      <c r="E84" s="103"/>
      <c r="F84" s="103"/>
      <c r="G84" s="103"/>
      <c r="H84" s="103"/>
      <c r="I84" s="103"/>
      <c r="J84" s="103"/>
      <c r="K84" s="103"/>
      <c r="L84" s="103"/>
      <c r="M84" s="103"/>
      <c r="N84" s="103"/>
      <c r="O84" s="103"/>
      <c r="P84" s="103"/>
      <c r="Q84" s="103"/>
      <c r="R84" s="103"/>
      <c r="S84" s="103"/>
      <c r="T84" s="103"/>
      <c r="U84" s="103"/>
      <c r="V84" s="103"/>
    </row>
    <row r="85" spans="1:22" x14ac:dyDescent="0.3">
      <c r="A85" s="103"/>
      <c r="B85" s="103"/>
      <c r="C85" s="103"/>
      <c r="D85" s="103"/>
      <c r="E85" s="103"/>
      <c r="F85" s="103"/>
      <c r="G85" s="103"/>
      <c r="H85" s="103"/>
      <c r="I85" s="103"/>
      <c r="J85" s="103"/>
      <c r="K85" s="103"/>
      <c r="L85" s="103"/>
      <c r="M85" s="103"/>
      <c r="N85" s="103"/>
      <c r="O85" s="103"/>
      <c r="P85" s="103"/>
      <c r="Q85" s="103"/>
      <c r="R85" s="103"/>
      <c r="S85" s="103"/>
      <c r="T85" s="103"/>
      <c r="U85" s="103"/>
      <c r="V85" s="103"/>
    </row>
    <row r="86" spans="1:22" x14ac:dyDescent="0.3">
      <c r="A86" s="103"/>
      <c r="B86" s="103"/>
      <c r="C86" s="103"/>
      <c r="D86" s="103"/>
      <c r="E86" s="103"/>
      <c r="F86" s="103"/>
      <c r="G86" s="103"/>
      <c r="H86" s="103"/>
      <c r="I86" s="103"/>
      <c r="J86" s="103"/>
      <c r="K86" s="103"/>
      <c r="L86" s="103"/>
      <c r="M86" s="103"/>
      <c r="N86" s="103"/>
      <c r="O86" s="103"/>
      <c r="P86" s="103"/>
      <c r="Q86" s="103"/>
      <c r="R86" s="103"/>
      <c r="S86" s="103"/>
      <c r="T86" s="103"/>
      <c r="U86" s="103"/>
      <c r="V86" s="103"/>
    </row>
    <row r="87" spans="1:22" x14ac:dyDescent="0.3">
      <c r="A87" s="103"/>
      <c r="B87" s="103"/>
      <c r="C87" s="103"/>
      <c r="D87" s="103"/>
      <c r="E87" s="103"/>
      <c r="F87" s="103"/>
      <c r="G87" s="103"/>
      <c r="H87" s="103"/>
      <c r="I87" s="103"/>
      <c r="J87" s="103"/>
      <c r="K87" s="103"/>
      <c r="L87" s="103"/>
      <c r="M87" s="103"/>
      <c r="N87" s="103"/>
      <c r="O87" s="103"/>
      <c r="P87" s="103"/>
      <c r="Q87" s="103"/>
      <c r="R87" s="103"/>
      <c r="S87" s="103"/>
      <c r="T87" s="103"/>
      <c r="U87" s="103"/>
      <c r="V87" s="103"/>
    </row>
    <row r="88" spans="1:22" x14ac:dyDescent="0.3">
      <c r="A88" s="103"/>
      <c r="B88" s="103"/>
      <c r="C88" s="103"/>
      <c r="D88" s="103"/>
      <c r="E88" s="103"/>
      <c r="F88" s="103"/>
      <c r="G88" s="103"/>
      <c r="H88" s="103"/>
      <c r="I88" s="103"/>
      <c r="J88" s="103"/>
      <c r="K88" s="103"/>
      <c r="L88" s="103"/>
      <c r="M88" s="103"/>
      <c r="N88" s="103"/>
      <c r="O88" s="103"/>
      <c r="P88" s="103"/>
      <c r="Q88" s="103"/>
      <c r="R88" s="103"/>
      <c r="S88" s="103"/>
      <c r="T88" s="103"/>
      <c r="U88" s="103"/>
      <c r="V88" s="103"/>
    </row>
    <row r="89" spans="1:22" x14ac:dyDescent="0.3">
      <c r="A89" s="103"/>
      <c r="B89" s="103"/>
      <c r="C89" s="103"/>
      <c r="D89" s="103"/>
      <c r="E89" s="103"/>
      <c r="F89" s="103"/>
      <c r="G89" s="103"/>
      <c r="H89" s="103"/>
      <c r="I89" s="103"/>
      <c r="J89" s="103"/>
      <c r="K89" s="103"/>
      <c r="L89" s="103"/>
      <c r="M89" s="103"/>
      <c r="N89" s="103"/>
      <c r="O89" s="103"/>
      <c r="P89" s="103"/>
      <c r="Q89" s="103"/>
      <c r="R89" s="103"/>
      <c r="S89" s="103"/>
      <c r="T89" s="103"/>
      <c r="U89" s="103"/>
      <c r="V89" s="103"/>
    </row>
  </sheetData>
  <mergeCells count="94">
    <mergeCell ref="B3:K3"/>
    <mergeCell ref="B4:K4"/>
    <mergeCell ref="E13:K13"/>
    <mergeCell ref="B14:B15"/>
    <mergeCell ref="C14:C15"/>
    <mergeCell ref="D14:D15"/>
    <mergeCell ref="E14:K14"/>
    <mergeCell ref="E15:K15"/>
    <mergeCell ref="B18:B19"/>
    <mergeCell ref="C18:C19"/>
    <mergeCell ref="D18:D19"/>
    <mergeCell ref="E18:K18"/>
    <mergeCell ref="E19:K19"/>
    <mergeCell ref="B16:B17"/>
    <mergeCell ref="C16:C17"/>
    <mergeCell ref="D16:D17"/>
    <mergeCell ref="E16:K16"/>
    <mergeCell ref="E17:K17"/>
    <mergeCell ref="B22:B23"/>
    <mergeCell ref="C22:C23"/>
    <mergeCell ref="D22:D23"/>
    <mergeCell ref="E22:K22"/>
    <mergeCell ref="E23:K23"/>
    <mergeCell ref="B20:B21"/>
    <mergeCell ref="C20:C21"/>
    <mergeCell ref="D20:D21"/>
    <mergeCell ref="E20:K20"/>
    <mergeCell ref="E21:K21"/>
    <mergeCell ref="B24:B25"/>
    <mergeCell ref="C24:C25"/>
    <mergeCell ref="D24:D25"/>
    <mergeCell ref="E24:K24"/>
    <mergeCell ref="E25:K25"/>
    <mergeCell ref="B29:B30"/>
    <mergeCell ref="C29:C30"/>
    <mergeCell ref="D29:D30"/>
    <mergeCell ref="E29:K29"/>
    <mergeCell ref="E30:K30"/>
    <mergeCell ref="B26:B27"/>
    <mergeCell ref="C26:C27"/>
    <mergeCell ref="D26:D27"/>
    <mergeCell ref="E26:K26"/>
    <mergeCell ref="E27:K27"/>
    <mergeCell ref="B31:B32"/>
    <mergeCell ref="C31:C32"/>
    <mergeCell ref="D31:D32"/>
    <mergeCell ref="E31:K31"/>
    <mergeCell ref="E32:K32"/>
    <mergeCell ref="B35:B36"/>
    <mergeCell ref="C35:C36"/>
    <mergeCell ref="D35:D36"/>
    <mergeCell ref="E35:K35"/>
    <mergeCell ref="E36:K36"/>
    <mergeCell ref="B33:B34"/>
    <mergeCell ref="C33:C34"/>
    <mergeCell ref="D33:D34"/>
    <mergeCell ref="E33:K33"/>
    <mergeCell ref="E34:K34"/>
    <mergeCell ref="B37:B38"/>
    <mergeCell ref="C37:C38"/>
    <mergeCell ref="D37:D38"/>
    <mergeCell ref="E37:K37"/>
    <mergeCell ref="E38:K38"/>
    <mergeCell ref="E72:G72"/>
    <mergeCell ref="C53:E53"/>
    <mergeCell ref="H57:K57"/>
    <mergeCell ref="H58:K58"/>
    <mergeCell ref="B39:B40"/>
    <mergeCell ref="C39:C40"/>
    <mergeCell ref="D39:D40"/>
    <mergeCell ref="E39:K39"/>
    <mergeCell ref="E40:K40"/>
    <mergeCell ref="B41:B42"/>
    <mergeCell ref="C41:C42"/>
    <mergeCell ref="D41:D42"/>
    <mergeCell ref="E41:K41"/>
    <mergeCell ref="H63:K63"/>
    <mergeCell ref="H64:K64"/>
    <mergeCell ref="E65:G65"/>
    <mergeCell ref="D47:K47"/>
    <mergeCell ref="E66:G66"/>
    <mergeCell ref="E71:G71"/>
    <mergeCell ref="D51:K51"/>
    <mergeCell ref="B43:B44"/>
    <mergeCell ref="C43:C44"/>
    <mergeCell ref="D43:D44"/>
    <mergeCell ref="D48:K48"/>
    <mergeCell ref="D49:K49"/>
    <mergeCell ref="D50:K50"/>
    <mergeCell ref="E28:K28"/>
    <mergeCell ref="E42:K42"/>
    <mergeCell ref="E43:K43"/>
    <mergeCell ref="E44:K44"/>
    <mergeCell ref="D46:K46"/>
  </mergeCells>
  <pageMargins left="0.11811023622047245" right="0.11811023622047245" top="0.35433070866141736" bottom="0.35433070866141736" header="0.31496062992125984" footer="0.31496062992125984"/>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3969" r:id="rId4" name="Spinner 1">
              <controlPr defaultSize="0" autoPict="0">
                <anchor moveWithCells="1" sizeWithCells="1">
                  <from>
                    <xdr:col>12</xdr:col>
                    <xdr:colOff>7620</xdr:colOff>
                    <xdr:row>0</xdr:row>
                    <xdr:rowOff>144780</xdr:rowOff>
                  </from>
                  <to>
                    <xdr:col>12</xdr:col>
                    <xdr:colOff>381000</xdr:colOff>
                    <xdr:row>3</xdr:row>
                    <xdr:rowOff>22860</xdr:rowOff>
                  </to>
                </anchor>
              </controlPr>
            </control>
          </mc:Choice>
        </mc:AlternateContent>
      </controls>
    </mc:Choice>
  </mc:AlternateConten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1:AX135"/>
  <sheetViews>
    <sheetView showGridLines="0" zoomScale="90" zoomScaleNormal="90" workbookViewId="0">
      <selection sqref="A1:T46"/>
    </sheetView>
  </sheetViews>
  <sheetFormatPr defaultRowHeight="14.4" x14ac:dyDescent="0.3"/>
  <cols>
    <col min="1" max="1" width="3.5546875" customWidth="1"/>
    <col min="2" max="2" width="27.5546875" customWidth="1"/>
    <col min="3" max="15" width="7" customWidth="1"/>
    <col min="16" max="17" width="7" hidden="1" customWidth="1"/>
    <col min="18" max="18" width="7.6640625" customWidth="1"/>
    <col min="19" max="19" width="6" customWidth="1"/>
    <col min="20" max="20" width="4.6640625" customWidth="1"/>
    <col min="21" max="26" width="9.109375" style="103"/>
    <col min="27" max="50" width="9.109375" style="172"/>
  </cols>
  <sheetData>
    <row r="1" spans="1:50" ht="25.8" x14ac:dyDescent="0.5">
      <c r="A1" s="436" t="str">
        <f>"LEGER Kelas "&amp;'DATA SEKOLAH'!D19&amp;" Semester "&amp;'DATA SEKOLAH'!D21&amp;" TP "&amp;'DATA SEKOLAH'!D22</f>
        <v>LEGER Kelas  Semester I (Satu) TP 2024/2025</v>
      </c>
      <c r="B1" s="436"/>
      <c r="C1" s="436"/>
      <c r="D1" s="436"/>
      <c r="E1" s="436"/>
      <c r="F1" s="436"/>
      <c r="G1" s="436"/>
      <c r="H1" s="436"/>
      <c r="I1" s="436"/>
      <c r="J1" s="436"/>
      <c r="K1" s="436"/>
      <c r="L1" s="436"/>
      <c r="M1" s="436"/>
      <c r="N1" s="436"/>
      <c r="O1" s="436"/>
      <c r="P1" s="436"/>
      <c r="Q1" s="436"/>
      <c r="R1" s="436"/>
      <c r="S1" s="436"/>
      <c r="T1" s="436"/>
    </row>
    <row r="2" spans="1:50" ht="3.75" customHeight="1" thickBot="1" x14ac:dyDescent="0.35"/>
    <row r="3" spans="1:50" s="232" customFormat="1" ht="42" customHeight="1" thickBot="1" x14ac:dyDescent="0.35">
      <c r="A3" s="252" t="str">
        <f>NA!C7</f>
        <v>No</v>
      </c>
      <c r="B3" s="253" t="str">
        <f>NA!D7</f>
        <v>Nama</v>
      </c>
      <c r="C3" s="254" t="str">
        <f>IFERROR(NA!E7,"")</f>
        <v>PENDIDIKAN AGAMA ISLAM DAN BUDI PEKERTI</v>
      </c>
      <c r="D3" s="254" t="str">
        <f>IFERROR(NA!F7,"")</f>
        <v>PPKN</v>
      </c>
      <c r="E3" s="254" t="str">
        <f>IFERROR(NA!G7,"")</f>
        <v>BAHASA INDONESIA</v>
      </c>
      <c r="F3" s="254" t="str">
        <f>IFERROR(NA!H7,"")</f>
        <v>MATEMATIKA</v>
      </c>
      <c r="G3" s="254" t="str">
        <f>IFERROR(NA!I7,"")</f>
        <v>ILMU PENGETAHUAN ALAM</v>
      </c>
      <c r="H3" s="254" t="str">
        <f>IFERROR(NA!J7,"")</f>
        <v>ILMU PENGETAHUAN SOSIAL</v>
      </c>
      <c r="I3" s="254" t="str">
        <f>IFERROR(NA!K7,"")</f>
        <v>BAHASA INGGRIS</v>
      </c>
      <c r="J3" s="254" t="str">
        <f>IFERROR(NA!L7,"")</f>
        <v>PJOK</v>
      </c>
      <c r="K3" s="254" t="str">
        <f>IFERROR(NA!M7,"")</f>
        <v>INFORMATIKA</v>
      </c>
      <c r="L3" s="254" t="str">
        <f>IFERROR(NA!N7,"")</f>
        <v>SENI TARI</v>
      </c>
      <c r="M3" s="254" t="str">
        <f>IFERROR(NA!O7,"")</f>
        <v>BUDAYA MELAYU RIAU</v>
      </c>
      <c r="N3" s="254" t="str">
        <f>IFERROR(NA!P7,"")</f>
        <v>SEJARAH KEBUDAYAAN ISLAM</v>
      </c>
      <c r="O3" s="254" t="str">
        <f>IFERROR(NA!Q7,"")</f>
        <v>AKIDAH AKHLAK</v>
      </c>
      <c r="P3" s="253" t="str">
        <f>IFERROR(NA!R7,"")</f>
        <v>BAHASA ARAB</v>
      </c>
      <c r="Q3" s="253" t="str">
        <f>IFERROR(NA!S7,"")</f>
        <v>TAHFIDZUL QU'RAN</v>
      </c>
      <c r="R3" s="255" t="s">
        <v>309</v>
      </c>
      <c r="S3" s="255" t="s">
        <v>310</v>
      </c>
      <c r="T3" s="256" t="s">
        <v>312</v>
      </c>
      <c r="U3" s="237"/>
      <c r="V3" s="237"/>
      <c r="W3" s="237"/>
      <c r="X3" s="237"/>
      <c r="Y3" s="237"/>
      <c r="Z3" s="237"/>
      <c r="AA3" s="265"/>
      <c r="AB3" s="265"/>
      <c r="AC3" s="265"/>
      <c r="AD3" s="265"/>
      <c r="AE3" s="265"/>
      <c r="AF3" s="265"/>
      <c r="AG3" s="265"/>
      <c r="AH3" s="265"/>
      <c r="AI3" s="265"/>
      <c r="AJ3" s="265"/>
      <c r="AK3" s="265"/>
      <c r="AL3" s="265"/>
      <c r="AM3" s="265"/>
      <c r="AN3" s="265"/>
      <c r="AO3" s="265"/>
      <c r="AP3" s="265"/>
      <c r="AQ3" s="265"/>
      <c r="AR3" s="265"/>
      <c r="AS3" s="265"/>
      <c r="AT3" s="265"/>
      <c r="AU3" s="265"/>
      <c r="AV3" s="265"/>
      <c r="AW3" s="265"/>
      <c r="AX3" s="265"/>
    </row>
    <row r="4" spans="1:50" x14ac:dyDescent="0.3">
      <c r="A4" s="258">
        <f>NA!C8</f>
        <v>1</v>
      </c>
      <c r="B4" s="259" t="str">
        <f>NA!D8</f>
        <v>Abdul Karim</v>
      </c>
      <c r="C4" s="260" t="str">
        <f>NA!E8</f>
        <v>-</v>
      </c>
      <c r="D4" s="261" t="str">
        <f>NA!F8</f>
        <v>-</v>
      </c>
      <c r="E4" s="260">
        <f>NA!G8</f>
        <v>78.5</v>
      </c>
      <c r="F4" s="260" t="str">
        <f>NA!H8</f>
        <v>-</v>
      </c>
      <c r="G4" s="260" t="str">
        <f>NA!I8</f>
        <v>-</v>
      </c>
      <c r="H4" s="260">
        <f>NA!J8</f>
        <v>84</v>
      </c>
      <c r="I4" s="260" t="str">
        <f>NA!K8</f>
        <v>-</v>
      </c>
      <c r="J4" s="260">
        <f>NA!L8</f>
        <v>87.75</v>
      </c>
      <c r="K4" s="260" t="str">
        <f>NA!M8</f>
        <v>-</v>
      </c>
      <c r="L4" s="260" t="str">
        <f>NA!N8</f>
        <v>-</v>
      </c>
      <c r="M4" s="260" t="str">
        <f>NA!O8</f>
        <v>-</v>
      </c>
      <c r="N4" s="260" t="str">
        <f>NA!P8</f>
        <v>-</v>
      </c>
      <c r="O4" s="260" t="str">
        <f>NA!Q8</f>
        <v>-</v>
      </c>
      <c r="P4" s="260" t="str">
        <f>NA!R8</f>
        <v>-</v>
      </c>
      <c r="Q4" s="260" t="str">
        <f>NA!S8</f>
        <v>-</v>
      </c>
      <c r="R4" s="262">
        <f>SUM(C4:Q4)</f>
        <v>250.25</v>
      </c>
      <c r="S4" s="263">
        <f>IFERROR(AVERAGE(C4:Q4),"")</f>
        <v>83.416666666666671</v>
      </c>
      <c r="T4" s="264">
        <f>IFERROR(RANK(S4,$S$4:$S$43),"")</f>
        <v>18</v>
      </c>
    </row>
    <row r="5" spans="1:50" x14ac:dyDescent="0.3">
      <c r="A5" s="238">
        <f>NA!C9</f>
        <v>2</v>
      </c>
      <c r="B5" s="234" t="str">
        <f>NA!D9</f>
        <v>Abil Juandika</v>
      </c>
      <c r="C5" s="233" t="str">
        <f>NA!E9</f>
        <v>-</v>
      </c>
      <c r="D5" s="251" t="str">
        <f>NA!F9</f>
        <v>-</v>
      </c>
      <c r="E5" s="233">
        <f>NA!G9</f>
        <v>80.25</v>
      </c>
      <c r="F5" s="233" t="str">
        <f>NA!H9</f>
        <v>-</v>
      </c>
      <c r="G5" s="233" t="str">
        <f>NA!I9</f>
        <v>-</v>
      </c>
      <c r="H5" s="233">
        <f>NA!J9</f>
        <v>83</v>
      </c>
      <c r="I5" s="233" t="str">
        <f>NA!K9</f>
        <v>-</v>
      </c>
      <c r="J5" s="233">
        <f>NA!L9</f>
        <v>89</v>
      </c>
      <c r="K5" s="233" t="str">
        <f>NA!M9</f>
        <v>-</v>
      </c>
      <c r="L5" s="233" t="str">
        <f>NA!N9</f>
        <v>-</v>
      </c>
      <c r="M5" s="233" t="str">
        <f>NA!O9</f>
        <v>-</v>
      </c>
      <c r="N5" s="233" t="str">
        <f>NA!P9</f>
        <v>-</v>
      </c>
      <c r="O5" s="233" t="str">
        <f>NA!Q9</f>
        <v>-</v>
      </c>
      <c r="P5" s="233" t="str">
        <f>NA!R9</f>
        <v>-</v>
      </c>
      <c r="Q5" s="233" t="str">
        <f>NA!S9</f>
        <v>-</v>
      </c>
      <c r="R5" s="235">
        <f t="shared" ref="R5:R43" si="0">SUM(C5:Q5)</f>
        <v>252.25</v>
      </c>
      <c r="S5" s="236">
        <f t="shared" ref="S5:S43" si="1">IFERROR(AVERAGE(C5:Q5),"")</f>
        <v>84.083333333333329</v>
      </c>
      <c r="T5" s="239">
        <f t="shared" ref="T5:T43" si="2">IFERROR(RANK(S5,$S$4:$S$43),"")</f>
        <v>16</v>
      </c>
    </row>
    <row r="6" spans="1:50" x14ac:dyDescent="0.3">
      <c r="A6" s="238">
        <f>NA!C10</f>
        <v>3</v>
      </c>
      <c r="B6" s="234" t="str">
        <f>NA!D10</f>
        <v>Angga. S</v>
      </c>
      <c r="C6" s="233" t="str">
        <f>NA!E10</f>
        <v>-</v>
      </c>
      <c r="D6" s="251" t="str">
        <f>NA!F10</f>
        <v>-</v>
      </c>
      <c r="E6" s="233">
        <f>NA!G10</f>
        <v>83.25</v>
      </c>
      <c r="F6" s="233" t="str">
        <f>NA!H10</f>
        <v>-</v>
      </c>
      <c r="G6" s="233" t="str">
        <f>NA!I10</f>
        <v>-</v>
      </c>
      <c r="H6" s="233">
        <f>NA!J10</f>
        <v>86</v>
      </c>
      <c r="I6" s="233" t="str">
        <f>NA!K10</f>
        <v>-</v>
      </c>
      <c r="J6" s="233">
        <f>NA!L10</f>
        <v>88.5</v>
      </c>
      <c r="K6" s="233" t="str">
        <f>NA!M10</f>
        <v>-</v>
      </c>
      <c r="L6" s="233" t="str">
        <f>NA!N10</f>
        <v>-</v>
      </c>
      <c r="M6" s="233" t="str">
        <f>NA!O10</f>
        <v>-</v>
      </c>
      <c r="N6" s="233" t="str">
        <f>NA!P10</f>
        <v>-</v>
      </c>
      <c r="O6" s="233" t="str">
        <f>NA!Q10</f>
        <v>-</v>
      </c>
      <c r="P6" s="233" t="str">
        <f>NA!R10</f>
        <v>-</v>
      </c>
      <c r="Q6" s="233" t="str">
        <f>NA!S10</f>
        <v>-</v>
      </c>
      <c r="R6" s="235">
        <f t="shared" si="0"/>
        <v>257.75</v>
      </c>
      <c r="S6" s="236">
        <f t="shared" si="1"/>
        <v>85.916666666666671</v>
      </c>
      <c r="T6" s="239">
        <f t="shared" si="2"/>
        <v>13</v>
      </c>
    </row>
    <row r="7" spans="1:50" x14ac:dyDescent="0.3">
      <c r="A7" s="238">
        <f>NA!C11</f>
        <v>4</v>
      </c>
      <c r="B7" s="234" t="str">
        <f>NA!D11</f>
        <v>Arief Dwi Saputra</v>
      </c>
      <c r="C7" s="233" t="str">
        <f>NA!E11</f>
        <v>-</v>
      </c>
      <c r="D7" s="251" t="str">
        <f>NA!F11</f>
        <v>-</v>
      </c>
      <c r="E7" s="233">
        <f>NA!G11</f>
        <v>88</v>
      </c>
      <c r="F7" s="233" t="str">
        <f>NA!H11</f>
        <v>-</v>
      </c>
      <c r="G7" s="233" t="str">
        <f>NA!I11</f>
        <v>-</v>
      </c>
      <c r="H7" s="233">
        <f>NA!J11</f>
        <v>82</v>
      </c>
      <c r="I7" s="233" t="str">
        <f>NA!K11</f>
        <v>-</v>
      </c>
      <c r="J7" s="233">
        <f>NA!L11</f>
        <v>89</v>
      </c>
      <c r="K7" s="233" t="str">
        <f>NA!M11</f>
        <v>-</v>
      </c>
      <c r="L7" s="233" t="str">
        <f>NA!N11</f>
        <v>-</v>
      </c>
      <c r="M7" s="233" t="str">
        <f>NA!O11</f>
        <v>-</v>
      </c>
      <c r="N7" s="233" t="str">
        <f>NA!P11</f>
        <v>-</v>
      </c>
      <c r="O7" s="233" t="str">
        <f>NA!Q11</f>
        <v>-</v>
      </c>
      <c r="P7" s="233" t="str">
        <f>NA!R11</f>
        <v>-</v>
      </c>
      <c r="Q7" s="233" t="str">
        <f>NA!S11</f>
        <v>-</v>
      </c>
      <c r="R7" s="235">
        <f t="shared" si="0"/>
        <v>259</v>
      </c>
      <c r="S7" s="236">
        <f t="shared" si="1"/>
        <v>86.333333333333329</v>
      </c>
      <c r="T7" s="239">
        <f t="shared" si="2"/>
        <v>11</v>
      </c>
    </row>
    <row r="8" spans="1:50" x14ac:dyDescent="0.3">
      <c r="A8" s="238">
        <f>NA!C12</f>
        <v>5</v>
      </c>
      <c r="B8" s="234" t="str">
        <f>NA!D12</f>
        <v>Aser Jude Andra</v>
      </c>
      <c r="C8" s="233" t="str">
        <f>NA!E12</f>
        <v>-</v>
      </c>
      <c r="D8" s="251" t="str">
        <f>NA!F12</f>
        <v>-</v>
      </c>
      <c r="E8" s="233">
        <f>NA!G12</f>
        <v>88.75</v>
      </c>
      <c r="F8" s="233" t="str">
        <f>NA!H12</f>
        <v>-</v>
      </c>
      <c r="G8" s="233" t="str">
        <f>NA!I12</f>
        <v>-</v>
      </c>
      <c r="H8" s="233">
        <f>NA!J12</f>
        <v>85</v>
      </c>
      <c r="I8" s="233" t="str">
        <f>NA!K12</f>
        <v>-</v>
      </c>
      <c r="J8" s="233">
        <f>NA!L12</f>
        <v>85.8125</v>
      </c>
      <c r="K8" s="233" t="str">
        <f>NA!M12</f>
        <v>-</v>
      </c>
      <c r="L8" s="233" t="str">
        <f>NA!N12</f>
        <v>-</v>
      </c>
      <c r="M8" s="233" t="str">
        <f>NA!O12</f>
        <v>-</v>
      </c>
      <c r="N8" s="233" t="str">
        <f>NA!P12</f>
        <v>-</v>
      </c>
      <c r="O8" s="233" t="str">
        <f>NA!Q12</f>
        <v>-</v>
      </c>
      <c r="P8" s="233" t="str">
        <f>NA!R12</f>
        <v>-</v>
      </c>
      <c r="Q8" s="233" t="str">
        <f>NA!S12</f>
        <v>-</v>
      </c>
      <c r="R8" s="235">
        <f t="shared" si="0"/>
        <v>259.5625</v>
      </c>
      <c r="S8" s="236">
        <f t="shared" si="1"/>
        <v>86.520833333333329</v>
      </c>
      <c r="T8" s="239">
        <f t="shared" si="2"/>
        <v>10</v>
      </c>
    </row>
    <row r="9" spans="1:50" x14ac:dyDescent="0.3">
      <c r="A9" s="238">
        <f>NA!C13</f>
        <v>6</v>
      </c>
      <c r="B9" s="234" t="str">
        <f>NA!D13</f>
        <v>Azwan Syakhrir. D</v>
      </c>
      <c r="C9" s="233" t="str">
        <f>NA!E13</f>
        <v>-</v>
      </c>
      <c r="D9" s="251" t="str">
        <f>NA!F13</f>
        <v>-</v>
      </c>
      <c r="E9" s="233">
        <f>NA!G13</f>
        <v>88.75</v>
      </c>
      <c r="F9" s="233" t="str">
        <f>NA!H13</f>
        <v>-</v>
      </c>
      <c r="G9" s="233" t="str">
        <f>NA!I13</f>
        <v>-</v>
      </c>
      <c r="H9" s="233">
        <f>NA!J13</f>
        <v>84</v>
      </c>
      <c r="I9" s="233" t="str">
        <f>NA!K13</f>
        <v>-</v>
      </c>
      <c r="J9" s="233">
        <f>NA!L13</f>
        <v>89.5</v>
      </c>
      <c r="K9" s="233" t="str">
        <f>NA!M13</f>
        <v>-</v>
      </c>
      <c r="L9" s="233" t="str">
        <f>NA!N13</f>
        <v>-</v>
      </c>
      <c r="M9" s="233" t="str">
        <f>NA!O13</f>
        <v>-</v>
      </c>
      <c r="N9" s="233" t="str">
        <f>NA!P13</f>
        <v>-</v>
      </c>
      <c r="O9" s="233" t="str">
        <f>NA!Q13</f>
        <v>-</v>
      </c>
      <c r="P9" s="233" t="str">
        <f>NA!R13</f>
        <v>-</v>
      </c>
      <c r="Q9" s="233" t="str">
        <f>NA!S13</f>
        <v>-</v>
      </c>
      <c r="R9" s="235">
        <f t="shared" si="0"/>
        <v>262.25</v>
      </c>
      <c r="S9" s="236">
        <f t="shared" si="1"/>
        <v>87.416666666666671</v>
      </c>
      <c r="T9" s="239">
        <f t="shared" si="2"/>
        <v>6</v>
      </c>
    </row>
    <row r="10" spans="1:50" x14ac:dyDescent="0.3">
      <c r="A10" s="238">
        <f>NA!C14</f>
        <v>7</v>
      </c>
      <c r="B10" s="234" t="str">
        <f>NA!D14</f>
        <v>Bayu Kurniawan</v>
      </c>
      <c r="C10" s="233" t="str">
        <f>NA!E14</f>
        <v>-</v>
      </c>
      <c r="D10" s="251" t="str">
        <f>NA!F14</f>
        <v>-</v>
      </c>
      <c r="E10" s="233">
        <f>NA!G14</f>
        <v>80.75</v>
      </c>
      <c r="F10" s="233" t="str">
        <f>NA!H14</f>
        <v>-</v>
      </c>
      <c r="G10" s="233" t="str">
        <f>NA!I14</f>
        <v>-</v>
      </c>
      <c r="H10" s="233">
        <f>NA!J14</f>
        <v>82</v>
      </c>
      <c r="I10" s="233" t="str">
        <f>NA!K14</f>
        <v>-</v>
      </c>
      <c r="J10" s="233">
        <f>NA!L14</f>
        <v>89.5</v>
      </c>
      <c r="K10" s="233" t="str">
        <f>NA!M14</f>
        <v>-</v>
      </c>
      <c r="L10" s="233" t="str">
        <f>NA!N14</f>
        <v>-</v>
      </c>
      <c r="M10" s="233" t="str">
        <f>NA!O14</f>
        <v>-</v>
      </c>
      <c r="N10" s="233" t="str">
        <f>NA!P14</f>
        <v>-</v>
      </c>
      <c r="O10" s="233" t="str">
        <f>NA!Q14</f>
        <v>-</v>
      </c>
      <c r="P10" s="233" t="str">
        <f>NA!R14</f>
        <v>-</v>
      </c>
      <c r="Q10" s="233" t="str">
        <f>NA!S14</f>
        <v>-</v>
      </c>
      <c r="R10" s="235">
        <f t="shared" si="0"/>
        <v>252.25</v>
      </c>
      <c r="S10" s="236">
        <f t="shared" si="1"/>
        <v>84.083333333333329</v>
      </c>
      <c r="T10" s="239">
        <f t="shared" si="2"/>
        <v>16</v>
      </c>
    </row>
    <row r="11" spans="1:50" x14ac:dyDescent="0.3">
      <c r="A11" s="238">
        <f>NA!C15</f>
        <v>8</v>
      </c>
      <c r="B11" s="234" t="str">
        <f>NA!D15</f>
        <v>Bintang Harif .R</v>
      </c>
      <c r="C11" s="233" t="str">
        <f>NA!E15</f>
        <v>-</v>
      </c>
      <c r="D11" s="251" t="str">
        <f>NA!F15</f>
        <v>-</v>
      </c>
      <c r="E11" s="233">
        <f>NA!G15</f>
        <v>82</v>
      </c>
      <c r="F11" s="233" t="str">
        <f>NA!H15</f>
        <v>-</v>
      </c>
      <c r="G11" s="233" t="str">
        <f>NA!I15</f>
        <v>-</v>
      </c>
      <c r="H11" s="233">
        <f>NA!J15</f>
        <v>84</v>
      </c>
      <c r="I11" s="233" t="str">
        <f>NA!K15</f>
        <v>-</v>
      </c>
      <c r="J11" s="233">
        <f>NA!L15</f>
        <v>88.25</v>
      </c>
      <c r="K11" s="233" t="str">
        <f>NA!M15</f>
        <v>-</v>
      </c>
      <c r="L11" s="233" t="str">
        <f>NA!N15</f>
        <v>-</v>
      </c>
      <c r="M11" s="233" t="str">
        <f>NA!O15</f>
        <v>-</v>
      </c>
      <c r="N11" s="233" t="str">
        <f>NA!P15</f>
        <v>-</v>
      </c>
      <c r="O11" s="233" t="str">
        <f>NA!Q15</f>
        <v>-</v>
      </c>
      <c r="P11" s="233" t="str">
        <f>NA!R15</f>
        <v>-</v>
      </c>
      <c r="Q11" s="233" t="str">
        <f>NA!S15</f>
        <v>-</v>
      </c>
      <c r="R11" s="235">
        <f t="shared" si="0"/>
        <v>254.25</v>
      </c>
      <c r="S11" s="236">
        <f t="shared" si="1"/>
        <v>84.75</v>
      </c>
      <c r="T11" s="239">
        <f t="shared" si="2"/>
        <v>15</v>
      </c>
    </row>
    <row r="12" spans="1:50" x14ac:dyDescent="0.3">
      <c r="A12" s="238">
        <f>NA!C16</f>
        <v>9</v>
      </c>
      <c r="B12" s="234" t="str">
        <f>NA!D16</f>
        <v>Daffa Arya Arrozaq</v>
      </c>
      <c r="C12" s="233" t="str">
        <f>NA!E16</f>
        <v>-</v>
      </c>
      <c r="D12" s="251" t="str">
        <f>NA!F16</f>
        <v>-</v>
      </c>
      <c r="E12" s="233">
        <f>NA!G16</f>
        <v>89.25</v>
      </c>
      <c r="F12" s="233" t="str">
        <f>NA!H16</f>
        <v>-</v>
      </c>
      <c r="G12" s="233" t="str">
        <f>NA!I16</f>
        <v>-</v>
      </c>
      <c r="H12" s="233">
        <f>NA!J16</f>
        <v>82</v>
      </c>
      <c r="I12" s="233" t="str">
        <f>NA!K16</f>
        <v>-</v>
      </c>
      <c r="J12" s="233">
        <f>NA!L16</f>
        <v>88.75</v>
      </c>
      <c r="K12" s="233" t="str">
        <f>NA!M16</f>
        <v>-</v>
      </c>
      <c r="L12" s="233" t="str">
        <f>NA!N16</f>
        <v>-</v>
      </c>
      <c r="M12" s="233" t="str">
        <f>NA!O16</f>
        <v>-</v>
      </c>
      <c r="N12" s="233" t="str">
        <f>NA!P16</f>
        <v>-</v>
      </c>
      <c r="O12" s="233" t="str">
        <f>NA!Q16</f>
        <v>-</v>
      </c>
      <c r="P12" s="233" t="str">
        <f>NA!R16</f>
        <v>-</v>
      </c>
      <c r="Q12" s="233" t="str">
        <f>NA!S16</f>
        <v>-</v>
      </c>
      <c r="R12" s="235">
        <f t="shared" si="0"/>
        <v>260</v>
      </c>
      <c r="S12" s="236">
        <f t="shared" si="1"/>
        <v>86.666666666666671</v>
      </c>
      <c r="T12" s="239">
        <f t="shared" si="2"/>
        <v>9</v>
      </c>
    </row>
    <row r="13" spans="1:50" x14ac:dyDescent="0.3">
      <c r="A13" s="238">
        <f>NA!C17</f>
        <v>10</v>
      </c>
      <c r="B13" s="234" t="str">
        <f>NA!D17</f>
        <v>Giovanni</v>
      </c>
      <c r="C13" s="233" t="str">
        <f>NA!E17</f>
        <v>-</v>
      </c>
      <c r="D13" s="251" t="str">
        <f>NA!F17</f>
        <v>-</v>
      </c>
      <c r="E13" s="233">
        <f>NA!G17</f>
        <v>88.5</v>
      </c>
      <c r="F13" s="233" t="str">
        <f>NA!H17</f>
        <v>-</v>
      </c>
      <c r="G13" s="233" t="str">
        <f>NA!I17</f>
        <v>-</v>
      </c>
      <c r="H13" s="233">
        <f>NA!J17</f>
        <v>98</v>
      </c>
      <c r="I13" s="233" t="str">
        <f>NA!K17</f>
        <v>-</v>
      </c>
      <c r="J13" s="233">
        <f>NA!L17</f>
        <v>88.1875</v>
      </c>
      <c r="K13" s="233" t="str">
        <f>NA!M17</f>
        <v>-</v>
      </c>
      <c r="L13" s="233" t="str">
        <f>NA!N17</f>
        <v>-</v>
      </c>
      <c r="M13" s="233" t="str">
        <f>NA!O17</f>
        <v>-</v>
      </c>
      <c r="N13" s="233" t="str">
        <f>NA!P17</f>
        <v>-</v>
      </c>
      <c r="O13" s="233" t="str">
        <f>NA!Q17</f>
        <v>-</v>
      </c>
      <c r="P13" s="233" t="str">
        <f>NA!R17</f>
        <v>-</v>
      </c>
      <c r="Q13" s="233" t="str">
        <f>NA!S17</f>
        <v>-</v>
      </c>
      <c r="R13" s="235">
        <f t="shared" si="0"/>
        <v>274.6875</v>
      </c>
      <c r="S13" s="236">
        <f t="shared" si="1"/>
        <v>91.5625</v>
      </c>
      <c r="T13" s="239">
        <f t="shared" si="2"/>
        <v>1</v>
      </c>
    </row>
    <row r="14" spans="1:50" x14ac:dyDescent="0.3">
      <c r="A14" s="238">
        <f>NA!C18</f>
        <v>11</v>
      </c>
      <c r="B14" s="234" t="str">
        <f>NA!D18</f>
        <v>Hafny Nindytia. F</v>
      </c>
      <c r="C14" s="233" t="str">
        <f>NA!E18</f>
        <v>-</v>
      </c>
      <c r="D14" s="251" t="str">
        <f>NA!F18</f>
        <v>-</v>
      </c>
      <c r="E14" s="233">
        <f>NA!G18</f>
        <v>88.75</v>
      </c>
      <c r="F14" s="233" t="str">
        <f>NA!H18</f>
        <v>-</v>
      </c>
      <c r="G14" s="233" t="str">
        <f>NA!I18</f>
        <v>-</v>
      </c>
      <c r="H14" s="233">
        <f>NA!J18</f>
        <v>92</v>
      </c>
      <c r="I14" s="233" t="str">
        <f>NA!K18</f>
        <v>-</v>
      </c>
      <c r="J14" s="233">
        <f>NA!L18</f>
        <v>87.3125</v>
      </c>
      <c r="K14" s="233" t="str">
        <f>NA!M18</f>
        <v>-</v>
      </c>
      <c r="L14" s="233" t="str">
        <f>NA!N18</f>
        <v>-</v>
      </c>
      <c r="M14" s="233" t="str">
        <f>NA!O18</f>
        <v>-</v>
      </c>
      <c r="N14" s="233" t="str">
        <f>NA!P18</f>
        <v>-</v>
      </c>
      <c r="O14" s="233" t="str">
        <f>NA!Q18</f>
        <v>-</v>
      </c>
      <c r="P14" s="233" t="str">
        <f>NA!R18</f>
        <v>-</v>
      </c>
      <c r="Q14" s="233" t="str">
        <f>NA!S18</f>
        <v>-</v>
      </c>
      <c r="R14" s="235">
        <f t="shared" si="0"/>
        <v>268.0625</v>
      </c>
      <c r="S14" s="236">
        <f t="shared" si="1"/>
        <v>89.354166666666671</v>
      </c>
      <c r="T14" s="239">
        <f t="shared" si="2"/>
        <v>3</v>
      </c>
    </row>
    <row r="15" spans="1:50" x14ac:dyDescent="0.3">
      <c r="A15" s="238">
        <f>NA!C19</f>
        <v>12</v>
      </c>
      <c r="B15" s="234" t="str">
        <f>NA!D19</f>
        <v>Ilham Apriyan Saputra</v>
      </c>
      <c r="C15" s="233" t="str">
        <f>NA!E19</f>
        <v>-</v>
      </c>
      <c r="D15" s="251" t="str">
        <f>NA!F19</f>
        <v>-</v>
      </c>
      <c r="E15" s="233">
        <f>NA!G19</f>
        <v>83.25</v>
      </c>
      <c r="F15" s="233" t="str">
        <f>NA!H19</f>
        <v>-</v>
      </c>
      <c r="G15" s="233" t="str">
        <f>NA!I19</f>
        <v>-</v>
      </c>
      <c r="H15" s="233">
        <f>NA!J19</f>
        <v>80</v>
      </c>
      <c r="I15" s="233" t="str">
        <f>NA!K19</f>
        <v>-</v>
      </c>
      <c r="J15" s="233">
        <f>NA!L19</f>
        <v>87</v>
      </c>
      <c r="K15" s="233" t="str">
        <f>NA!M19</f>
        <v>-</v>
      </c>
      <c r="L15" s="233" t="str">
        <f>NA!N19</f>
        <v>-</v>
      </c>
      <c r="M15" s="233" t="str">
        <f>NA!O19</f>
        <v>-</v>
      </c>
      <c r="N15" s="233" t="str">
        <f>NA!P19</f>
        <v>-</v>
      </c>
      <c r="O15" s="233" t="str">
        <f>NA!Q19</f>
        <v>-</v>
      </c>
      <c r="P15" s="233" t="str">
        <f>NA!R19</f>
        <v>-</v>
      </c>
      <c r="Q15" s="233" t="str">
        <f>NA!S19</f>
        <v>-</v>
      </c>
      <c r="R15" s="235">
        <f t="shared" si="0"/>
        <v>250.25</v>
      </c>
      <c r="S15" s="236">
        <f t="shared" si="1"/>
        <v>83.416666666666671</v>
      </c>
      <c r="T15" s="239">
        <f t="shared" si="2"/>
        <v>18</v>
      </c>
    </row>
    <row r="16" spans="1:50" x14ac:dyDescent="0.3">
      <c r="A16" s="238">
        <f>NA!C20</f>
        <v>13</v>
      </c>
      <c r="B16" s="234" t="str">
        <f>NA!D20</f>
        <v>M. Aryo Galuh</v>
      </c>
      <c r="C16" s="233" t="str">
        <f>NA!E20</f>
        <v>-</v>
      </c>
      <c r="D16" s="251" t="str">
        <f>NA!F20</f>
        <v>-</v>
      </c>
      <c r="E16" s="233">
        <f>NA!G20</f>
        <v>83.5</v>
      </c>
      <c r="F16" s="233" t="str">
        <f>NA!H20</f>
        <v>-</v>
      </c>
      <c r="G16" s="233" t="str">
        <f>NA!I20</f>
        <v>-</v>
      </c>
      <c r="H16" s="233">
        <f>NA!J20</f>
        <v>85</v>
      </c>
      <c r="I16" s="233" t="str">
        <f>NA!K20</f>
        <v>-</v>
      </c>
      <c r="J16" s="233">
        <f>NA!L20</f>
        <v>86.5</v>
      </c>
      <c r="K16" s="233" t="str">
        <f>NA!M20</f>
        <v>-</v>
      </c>
      <c r="L16" s="233" t="str">
        <f>NA!N20</f>
        <v>-</v>
      </c>
      <c r="M16" s="233" t="str">
        <f>NA!O20</f>
        <v>-</v>
      </c>
      <c r="N16" s="233" t="str">
        <f>NA!P20</f>
        <v>-</v>
      </c>
      <c r="O16" s="233" t="str">
        <f>NA!Q20</f>
        <v>-</v>
      </c>
      <c r="P16" s="233" t="str">
        <f>NA!R20</f>
        <v>-</v>
      </c>
      <c r="Q16" s="233" t="str">
        <f>NA!S20</f>
        <v>-</v>
      </c>
      <c r="R16" s="235">
        <f t="shared" si="0"/>
        <v>255</v>
      </c>
      <c r="S16" s="236">
        <f t="shared" si="1"/>
        <v>85</v>
      </c>
      <c r="T16" s="239">
        <f t="shared" si="2"/>
        <v>14</v>
      </c>
    </row>
    <row r="17" spans="1:20" x14ac:dyDescent="0.3">
      <c r="A17" s="238">
        <f>NA!C21</f>
        <v>14</v>
      </c>
      <c r="B17" s="234" t="str">
        <f>NA!D21</f>
        <v>M. Facri Salim</v>
      </c>
      <c r="C17" s="233" t="str">
        <f>NA!E21</f>
        <v>-</v>
      </c>
      <c r="D17" s="251" t="str">
        <f>NA!F21</f>
        <v>-</v>
      </c>
      <c r="E17" s="233">
        <f>NA!G21</f>
        <v>82.5</v>
      </c>
      <c r="F17" s="233" t="str">
        <f>NA!H21</f>
        <v>-</v>
      </c>
      <c r="G17" s="233" t="str">
        <f>NA!I21</f>
        <v>-</v>
      </c>
      <c r="H17" s="233">
        <f>NA!J21</f>
        <v>90</v>
      </c>
      <c r="I17" s="233" t="str">
        <f>NA!K21</f>
        <v>-</v>
      </c>
      <c r="J17" s="233">
        <f>NA!L21</f>
        <v>90.25</v>
      </c>
      <c r="K17" s="233" t="str">
        <f>NA!M21</f>
        <v>-</v>
      </c>
      <c r="L17" s="233" t="str">
        <f>NA!N21</f>
        <v>-</v>
      </c>
      <c r="M17" s="233" t="str">
        <f>NA!O21</f>
        <v>-</v>
      </c>
      <c r="N17" s="233" t="str">
        <f>NA!P21</f>
        <v>-</v>
      </c>
      <c r="O17" s="233" t="str">
        <f>NA!Q21</f>
        <v>-</v>
      </c>
      <c r="P17" s="233" t="str">
        <f>NA!R21</f>
        <v>-</v>
      </c>
      <c r="Q17" s="233" t="str">
        <f>NA!S21</f>
        <v>-</v>
      </c>
      <c r="R17" s="235">
        <f t="shared" si="0"/>
        <v>262.75</v>
      </c>
      <c r="S17" s="236">
        <f t="shared" si="1"/>
        <v>87.583333333333329</v>
      </c>
      <c r="T17" s="239">
        <f t="shared" si="2"/>
        <v>5</v>
      </c>
    </row>
    <row r="18" spans="1:20" x14ac:dyDescent="0.3">
      <c r="A18" s="238">
        <f>NA!C22</f>
        <v>15</v>
      </c>
      <c r="B18" s="234" t="str">
        <f>NA!D22</f>
        <v>Ghaitsya Ataya Haura Riedy</v>
      </c>
      <c r="C18" s="233" t="str">
        <f>NA!E22</f>
        <v>-</v>
      </c>
      <c r="D18" s="251" t="str">
        <f>NA!F22</f>
        <v>-</v>
      </c>
      <c r="E18" s="233">
        <f>NA!G22</f>
        <v>82.5</v>
      </c>
      <c r="F18" s="233" t="str">
        <f>NA!H22</f>
        <v>-</v>
      </c>
      <c r="G18" s="233" t="str">
        <f>NA!I22</f>
        <v>-</v>
      </c>
      <c r="H18" s="233">
        <f>NA!J22</f>
        <v>92</v>
      </c>
      <c r="I18" s="233" t="str">
        <f>NA!K22</f>
        <v>-</v>
      </c>
      <c r="J18" s="233">
        <f>NA!L22</f>
        <v>87.25</v>
      </c>
      <c r="K18" s="233" t="str">
        <f>NA!M22</f>
        <v>-</v>
      </c>
      <c r="L18" s="233" t="str">
        <f>NA!N22</f>
        <v>-</v>
      </c>
      <c r="M18" s="233" t="str">
        <f>NA!O22</f>
        <v>-</v>
      </c>
      <c r="N18" s="233" t="str">
        <f>NA!P22</f>
        <v>-</v>
      </c>
      <c r="O18" s="233" t="str">
        <f>NA!Q22</f>
        <v>-</v>
      </c>
      <c r="P18" s="233" t="str">
        <f>NA!R22</f>
        <v>-</v>
      </c>
      <c r="Q18" s="233" t="str">
        <f>NA!S22</f>
        <v>-</v>
      </c>
      <c r="R18" s="235">
        <f t="shared" si="0"/>
        <v>261.75</v>
      </c>
      <c r="S18" s="236">
        <f t="shared" si="1"/>
        <v>87.25</v>
      </c>
      <c r="T18" s="239">
        <f t="shared" si="2"/>
        <v>7</v>
      </c>
    </row>
    <row r="19" spans="1:20" x14ac:dyDescent="0.3">
      <c r="A19" s="238">
        <f>NA!C23</f>
        <v>16</v>
      </c>
      <c r="B19" s="234" t="str">
        <f>NA!D23</f>
        <v>Muhammad Hamdani. D</v>
      </c>
      <c r="C19" s="233" t="str">
        <f>NA!E23</f>
        <v>-</v>
      </c>
      <c r="D19" s="251" t="str">
        <f>NA!F23</f>
        <v>-</v>
      </c>
      <c r="E19" s="233">
        <f>NA!G23</f>
        <v>81.75</v>
      </c>
      <c r="F19" s="233" t="str">
        <f>NA!H23</f>
        <v>-</v>
      </c>
      <c r="G19" s="233" t="str">
        <f>NA!I23</f>
        <v>-</v>
      </c>
      <c r="H19" s="233">
        <f>NA!J23</f>
        <v>92</v>
      </c>
      <c r="I19" s="233" t="str">
        <f>NA!K23</f>
        <v>-</v>
      </c>
      <c r="J19" s="233">
        <f>NA!L23</f>
        <v>95</v>
      </c>
      <c r="K19" s="233" t="str">
        <f>NA!M23</f>
        <v>-</v>
      </c>
      <c r="L19" s="233" t="str">
        <f>NA!N23</f>
        <v>-</v>
      </c>
      <c r="M19" s="233" t="str">
        <f>NA!O23</f>
        <v>-</v>
      </c>
      <c r="N19" s="233" t="str">
        <f>NA!P23</f>
        <v>-</v>
      </c>
      <c r="O19" s="233" t="str">
        <f>NA!Q23</f>
        <v>-</v>
      </c>
      <c r="P19" s="233" t="str">
        <f>NA!R23</f>
        <v>-</v>
      </c>
      <c r="Q19" s="233" t="str">
        <f>NA!S23</f>
        <v>-</v>
      </c>
      <c r="R19" s="235">
        <f t="shared" si="0"/>
        <v>268.75</v>
      </c>
      <c r="S19" s="236">
        <f t="shared" si="1"/>
        <v>89.583333333333329</v>
      </c>
      <c r="T19" s="239">
        <f t="shared" si="2"/>
        <v>2</v>
      </c>
    </row>
    <row r="20" spans="1:20" x14ac:dyDescent="0.3">
      <c r="A20" s="238">
        <f>NA!C24</f>
        <v>17</v>
      </c>
      <c r="B20" s="234" t="str">
        <f>NA!D24</f>
        <v>Muhammad Rasyid</v>
      </c>
      <c r="C20" s="233" t="str">
        <f>NA!E24</f>
        <v>-</v>
      </c>
      <c r="D20" s="251" t="str">
        <f>NA!F24</f>
        <v>-</v>
      </c>
      <c r="E20" s="233">
        <f>NA!G24</f>
        <v>83.5</v>
      </c>
      <c r="F20" s="233" t="str">
        <f>NA!H24</f>
        <v>-</v>
      </c>
      <c r="G20" s="233" t="str">
        <f>NA!I24</f>
        <v>-</v>
      </c>
      <c r="H20" s="233">
        <f>NA!J24</f>
        <v>92</v>
      </c>
      <c r="I20" s="233" t="str">
        <f>NA!K24</f>
        <v>-</v>
      </c>
      <c r="J20" s="233">
        <f>NA!L24</f>
        <v>85.8125</v>
      </c>
      <c r="K20" s="233" t="str">
        <f>NA!M24</f>
        <v>-</v>
      </c>
      <c r="L20" s="233" t="str">
        <f>NA!N24</f>
        <v>-</v>
      </c>
      <c r="M20" s="233" t="str">
        <f>NA!O24</f>
        <v>-</v>
      </c>
      <c r="N20" s="233" t="str">
        <f>NA!P24</f>
        <v>-</v>
      </c>
      <c r="O20" s="233" t="str">
        <f>NA!Q24</f>
        <v>-</v>
      </c>
      <c r="P20" s="233" t="str">
        <f>NA!R24</f>
        <v>-</v>
      </c>
      <c r="Q20" s="233" t="str">
        <f>NA!S24</f>
        <v>-</v>
      </c>
      <c r="R20" s="235">
        <f t="shared" si="0"/>
        <v>261.3125</v>
      </c>
      <c r="S20" s="236">
        <f t="shared" si="1"/>
        <v>87.104166666666671</v>
      </c>
      <c r="T20" s="239">
        <f t="shared" si="2"/>
        <v>8</v>
      </c>
    </row>
    <row r="21" spans="1:20" x14ac:dyDescent="0.3">
      <c r="A21" s="238">
        <f>NA!C25</f>
        <v>18</v>
      </c>
      <c r="B21" s="234" t="str">
        <f>NA!D25</f>
        <v>Raja Arhavis Moralis Akbar</v>
      </c>
      <c r="C21" s="233" t="str">
        <f>NA!E25</f>
        <v>-</v>
      </c>
      <c r="D21" s="251" t="str">
        <f>NA!F25</f>
        <v>-</v>
      </c>
      <c r="E21" s="233">
        <f>NA!G25</f>
        <v>88.25</v>
      </c>
      <c r="F21" s="233" t="str">
        <f>NA!H25</f>
        <v>-</v>
      </c>
      <c r="G21" s="233" t="str">
        <f>NA!I25</f>
        <v>-</v>
      </c>
      <c r="H21" s="233">
        <f>NA!J25</f>
        <v>90</v>
      </c>
      <c r="I21" s="233" t="str">
        <f>NA!K25</f>
        <v>-</v>
      </c>
      <c r="J21" s="233">
        <f>NA!L25</f>
        <v>87.5</v>
      </c>
      <c r="K21" s="233" t="str">
        <f>NA!M25</f>
        <v>-</v>
      </c>
      <c r="L21" s="233" t="str">
        <f>NA!N25</f>
        <v>-</v>
      </c>
      <c r="M21" s="233" t="str">
        <f>NA!O25</f>
        <v>-</v>
      </c>
      <c r="N21" s="233" t="str">
        <f>NA!P25</f>
        <v>-</v>
      </c>
      <c r="O21" s="233" t="str">
        <f>NA!Q25</f>
        <v>-</v>
      </c>
      <c r="P21" s="233" t="str">
        <f>NA!R25</f>
        <v>-</v>
      </c>
      <c r="Q21" s="233" t="str">
        <f>NA!S25</f>
        <v>-</v>
      </c>
      <c r="R21" s="235">
        <f t="shared" si="0"/>
        <v>265.75</v>
      </c>
      <c r="S21" s="236">
        <f t="shared" si="1"/>
        <v>88.583333333333329</v>
      </c>
      <c r="T21" s="239">
        <f t="shared" si="2"/>
        <v>4</v>
      </c>
    </row>
    <row r="22" spans="1:20" x14ac:dyDescent="0.3">
      <c r="A22" s="238">
        <f>NA!C26</f>
        <v>19</v>
      </c>
      <c r="B22" s="234" t="str">
        <f>NA!D26</f>
        <v>Revan Aljisri</v>
      </c>
      <c r="C22" s="233" t="str">
        <f>NA!E26</f>
        <v>-</v>
      </c>
      <c r="D22" s="251" t="str">
        <f>NA!F26</f>
        <v>-</v>
      </c>
      <c r="E22" s="233">
        <f>NA!G26</f>
        <v>80</v>
      </c>
      <c r="F22" s="233" t="str">
        <f>NA!H26</f>
        <v>-</v>
      </c>
      <c r="G22" s="233" t="str">
        <f>NA!I26</f>
        <v>-</v>
      </c>
      <c r="H22" s="233">
        <f>NA!J26</f>
        <v>90</v>
      </c>
      <c r="I22" s="233" t="str">
        <f>NA!K26</f>
        <v>-</v>
      </c>
      <c r="J22" s="233">
        <f>NA!L26</f>
        <v>88.4375</v>
      </c>
      <c r="K22" s="233" t="str">
        <f>NA!M26</f>
        <v>-</v>
      </c>
      <c r="L22" s="233" t="str">
        <f>NA!N26</f>
        <v>-</v>
      </c>
      <c r="M22" s="233" t="str">
        <f>NA!O26</f>
        <v>-</v>
      </c>
      <c r="N22" s="233" t="str">
        <f>NA!P26</f>
        <v>-</v>
      </c>
      <c r="O22" s="233" t="str">
        <f>NA!Q26</f>
        <v>-</v>
      </c>
      <c r="P22" s="233" t="str">
        <f>NA!R26</f>
        <v>-</v>
      </c>
      <c r="Q22" s="233" t="str">
        <f>NA!S26</f>
        <v>-</v>
      </c>
      <c r="R22" s="235">
        <f t="shared" si="0"/>
        <v>258.4375</v>
      </c>
      <c r="S22" s="236">
        <f t="shared" si="1"/>
        <v>86.145833333333329</v>
      </c>
      <c r="T22" s="239">
        <f t="shared" si="2"/>
        <v>12</v>
      </c>
    </row>
    <row r="23" spans="1:20" x14ac:dyDescent="0.3">
      <c r="A23" s="238">
        <f>NA!C27</f>
        <v>20</v>
      </c>
      <c r="B23" s="234" t="str">
        <f>NA!D27</f>
        <v>Shakira Ramadhani</v>
      </c>
      <c r="C23" s="233" t="str">
        <f>NA!E27</f>
        <v>-</v>
      </c>
      <c r="D23" s="251" t="str">
        <f>NA!F27</f>
        <v>-</v>
      </c>
      <c r="E23" s="233">
        <f>NA!G27</f>
        <v>80.5</v>
      </c>
      <c r="F23" s="233" t="str">
        <f>NA!H27</f>
        <v>-</v>
      </c>
      <c r="G23" s="233" t="str">
        <f>NA!I27</f>
        <v>-</v>
      </c>
      <c r="H23" s="233">
        <f>NA!J27</f>
        <v>80</v>
      </c>
      <c r="I23" s="233" t="str">
        <f>NA!K27</f>
        <v>-</v>
      </c>
      <c r="J23" s="233">
        <f>NA!L27</f>
        <v>87.3125</v>
      </c>
      <c r="K23" s="233" t="str">
        <f>NA!M27</f>
        <v>-</v>
      </c>
      <c r="L23" s="233" t="str">
        <f>NA!N27</f>
        <v>-</v>
      </c>
      <c r="M23" s="233" t="str">
        <f>NA!O27</f>
        <v>-</v>
      </c>
      <c r="N23" s="233" t="str">
        <f>NA!P27</f>
        <v>-</v>
      </c>
      <c r="O23" s="233" t="str">
        <f>NA!Q27</f>
        <v>-</v>
      </c>
      <c r="P23" s="233" t="str">
        <f>NA!R27</f>
        <v>-</v>
      </c>
      <c r="Q23" s="233" t="str">
        <f>NA!S27</f>
        <v>-</v>
      </c>
      <c r="R23" s="235">
        <f t="shared" si="0"/>
        <v>247.8125</v>
      </c>
      <c r="S23" s="236">
        <f t="shared" si="1"/>
        <v>82.604166666666671</v>
      </c>
      <c r="T23" s="239">
        <f t="shared" si="2"/>
        <v>20</v>
      </c>
    </row>
    <row r="24" spans="1:20" x14ac:dyDescent="0.3">
      <c r="A24" s="238">
        <f>NA!C28</f>
        <v>21</v>
      </c>
      <c r="B24" s="234" t="str">
        <f>NA!D28</f>
        <v>Zafif Al Syathir</v>
      </c>
      <c r="C24" s="233" t="str">
        <f>NA!E28</f>
        <v>-</v>
      </c>
      <c r="D24" s="251" t="str">
        <f>NA!F28</f>
        <v>-</v>
      </c>
      <c r="E24" s="233">
        <f>NA!G28</f>
        <v>87.25</v>
      </c>
      <c r="F24" s="233" t="str">
        <f>NA!H28</f>
        <v>-</v>
      </c>
      <c r="G24" s="233" t="str">
        <f>NA!I28</f>
        <v>-</v>
      </c>
      <c r="H24" s="233">
        <f>NA!J28</f>
        <v>0</v>
      </c>
      <c r="I24" s="233" t="str">
        <f>NA!K28</f>
        <v>-</v>
      </c>
      <c r="J24" s="233">
        <f>NA!L28</f>
        <v>87.25</v>
      </c>
      <c r="K24" s="233" t="str">
        <f>NA!M28</f>
        <v>-</v>
      </c>
      <c r="L24" s="233" t="str">
        <f>NA!N28</f>
        <v>-</v>
      </c>
      <c r="M24" s="233" t="str">
        <f>NA!O28</f>
        <v>-</v>
      </c>
      <c r="N24" s="233" t="str">
        <f>NA!P28</f>
        <v>-</v>
      </c>
      <c r="O24" s="233" t="str">
        <f>NA!Q28</f>
        <v>-</v>
      </c>
      <c r="P24" s="233" t="str">
        <f>NA!R28</f>
        <v>-</v>
      </c>
      <c r="Q24" s="233" t="str">
        <f>NA!S28</f>
        <v>-</v>
      </c>
      <c r="R24" s="235">
        <f t="shared" si="0"/>
        <v>174.5</v>
      </c>
      <c r="S24" s="236">
        <f t="shared" si="1"/>
        <v>58.166666666666664</v>
      </c>
      <c r="T24" s="239">
        <f t="shared" si="2"/>
        <v>21</v>
      </c>
    </row>
    <row r="25" spans="1:20" x14ac:dyDescent="0.3">
      <c r="A25" s="238">
        <f>NA!C29</f>
        <v>22</v>
      </c>
      <c r="B25" s="234">
        <f>NA!D29</f>
        <v>0</v>
      </c>
      <c r="C25" s="233" t="str">
        <f>NA!E29</f>
        <v>-</v>
      </c>
      <c r="D25" s="251" t="str">
        <f>NA!F29</f>
        <v>-</v>
      </c>
      <c r="E25" s="233">
        <f>NA!G29</f>
        <v>89</v>
      </c>
      <c r="F25" s="233" t="str">
        <f>NA!H29</f>
        <v>-</v>
      </c>
      <c r="G25" s="233" t="str">
        <f>NA!I29</f>
        <v>-</v>
      </c>
      <c r="H25" s="233" t="e">
        <f>NA!J29</f>
        <v>#REF!</v>
      </c>
      <c r="I25" s="233" t="e">
        <f>NA!K29</f>
        <v>#REF!</v>
      </c>
      <c r="J25" s="233" t="e">
        <f>NA!L29</f>
        <v>#REF!</v>
      </c>
      <c r="K25" s="233" t="str">
        <f>NA!M29</f>
        <v>-</v>
      </c>
      <c r="L25" s="233" t="str">
        <f>NA!N29</f>
        <v>-</v>
      </c>
      <c r="M25" s="233" t="str">
        <f>NA!O29</f>
        <v>-</v>
      </c>
      <c r="N25" s="233" t="e">
        <f>NA!P29</f>
        <v>#REF!</v>
      </c>
      <c r="O25" s="233" t="str">
        <f>NA!Q29</f>
        <v>-</v>
      </c>
      <c r="P25" s="233" t="str">
        <f>NA!R29</f>
        <v>-</v>
      </c>
      <c r="Q25" s="233" t="str">
        <f>NA!S29</f>
        <v>-</v>
      </c>
      <c r="R25" s="235" t="e">
        <f t="shared" si="0"/>
        <v>#REF!</v>
      </c>
      <c r="S25" s="236" t="str">
        <f t="shared" si="1"/>
        <v/>
      </c>
      <c r="T25" s="239" t="str">
        <f t="shared" si="2"/>
        <v/>
      </c>
    </row>
    <row r="26" spans="1:20" x14ac:dyDescent="0.3">
      <c r="A26" s="238">
        <f>NA!C30</f>
        <v>23</v>
      </c>
      <c r="B26" s="234">
        <f>NA!D30</f>
        <v>0</v>
      </c>
      <c r="C26" s="233" t="str">
        <f>NA!E30</f>
        <v>-</v>
      </c>
      <c r="D26" s="251" t="str">
        <f>NA!F30</f>
        <v>-</v>
      </c>
      <c r="E26" s="233">
        <f>NA!G30</f>
        <v>89</v>
      </c>
      <c r="F26" s="233" t="str">
        <f>NA!H30</f>
        <v>-</v>
      </c>
      <c r="G26" s="233" t="str">
        <f>NA!I30</f>
        <v>-</v>
      </c>
      <c r="H26" s="233" t="e">
        <f>NA!J30</f>
        <v>#REF!</v>
      </c>
      <c r="I26" s="233" t="e">
        <f>NA!K30</f>
        <v>#REF!</v>
      </c>
      <c r="J26" s="233" t="e">
        <f>NA!L30</f>
        <v>#REF!</v>
      </c>
      <c r="K26" s="233" t="str">
        <f>NA!M30</f>
        <v>-</v>
      </c>
      <c r="L26" s="233" t="str">
        <f>NA!N30</f>
        <v>-</v>
      </c>
      <c r="M26" s="233" t="str">
        <f>NA!O30</f>
        <v>-</v>
      </c>
      <c r="N26" s="233" t="e">
        <f>NA!P30</f>
        <v>#REF!</v>
      </c>
      <c r="O26" s="233" t="str">
        <f>NA!Q30</f>
        <v>-</v>
      </c>
      <c r="P26" s="233" t="str">
        <f>NA!R30</f>
        <v>-</v>
      </c>
      <c r="Q26" s="233" t="str">
        <f>NA!S30</f>
        <v>-</v>
      </c>
      <c r="R26" s="235" t="e">
        <f t="shared" si="0"/>
        <v>#REF!</v>
      </c>
      <c r="S26" s="236" t="str">
        <f t="shared" si="1"/>
        <v/>
      </c>
      <c r="T26" s="239" t="str">
        <f t="shared" si="2"/>
        <v/>
      </c>
    </row>
    <row r="27" spans="1:20" x14ac:dyDescent="0.3">
      <c r="A27" s="238">
        <f>NA!C31</f>
        <v>24</v>
      </c>
      <c r="B27" s="234">
        <f>NA!D31</f>
        <v>0</v>
      </c>
      <c r="C27" s="233" t="str">
        <f>NA!E31</f>
        <v>-</v>
      </c>
      <c r="D27" s="251" t="str">
        <f>NA!F31</f>
        <v>-</v>
      </c>
      <c r="E27" s="233">
        <f>NA!G31</f>
        <v>89.5</v>
      </c>
      <c r="F27" s="233" t="str">
        <f>NA!H31</f>
        <v>-</v>
      </c>
      <c r="G27" s="233" t="str">
        <f>NA!I31</f>
        <v>-</v>
      </c>
      <c r="H27" s="233" t="e">
        <f>NA!J31</f>
        <v>#REF!</v>
      </c>
      <c r="I27" s="233" t="e">
        <f>NA!K31</f>
        <v>#REF!</v>
      </c>
      <c r="J27" s="233" t="e">
        <f>NA!L31</f>
        <v>#REF!</v>
      </c>
      <c r="K27" s="233" t="str">
        <f>NA!M31</f>
        <v>-</v>
      </c>
      <c r="L27" s="233" t="str">
        <f>NA!N31</f>
        <v>-</v>
      </c>
      <c r="M27" s="233" t="str">
        <f>NA!O31</f>
        <v>-</v>
      </c>
      <c r="N27" s="233" t="e">
        <f>NA!P31</f>
        <v>#REF!</v>
      </c>
      <c r="O27" s="233" t="str">
        <f>NA!Q31</f>
        <v>-</v>
      </c>
      <c r="P27" s="233" t="str">
        <f>NA!R31</f>
        <v>-</v>
      </c>
      <c r="Q27" s="233" t="str">
        <f>NA!S31</f>
        <v>-</v>
      </c>
      <c r="R27" s="235" t="e">
        <f t="shared" si="0"/>
        <v>#REF!</v>
      </c>
      <c r="S27" s="236" t="str">
        <f t="shared" si="1"/>
        <v/>
      </c>
      <c r="T27" s="239" t="str">
        <f t="shared" si="2"/>
        <v/>
      </c>
    </row>
    <row r="28" spans="1:20" x14ac:dyDescent="0.3">
      <c r="A28" s="238">
        <f>NA!C32</f>
        <v>25</v>
      </c>
      <c r="B28" s="234">
        <f>NA!D32</f>
        <v>0</v>
      </c>
      <c r="C28" s="233" t="str">
        <f>NA!E32</f>
        <v>-</v>
      </c>
      <c r="D28" s="251" t="str">
        <f>NA!F32</f>
        <v>-</v>
      </c>
      <c r="E28" s="233" t="str">
        <f>NA!G32</f>
        <v>-</v>
      </c>
      <c r="F28" s="233" t="str">
        <f>NA!H32</f>
        <v>-</v>
      </c>
      <c r="G28" s="233" t="str">
        <f>NA!I32</f>
        <v>-</v>
      </c>
      <c r="H28" s="233" t="e">
        <f>NA!J32</f>
        <v>#REF!</v>
      </c>
      <c r="I28" s="233" t="e">
        <f>NA!K32</f>
        <v>#REF!</v>
      </c>
      <c r="J28" s="233" t="e">
        <f>NA!L32</f>
        <v>#REF!</v>
      </c>
      <c r="K28" s="233" t="str">
        <f>NA!M32</f>
        <v>-</v>
      </c>
      <c r="L28" s="233" t="str">
        <f>NA!N32</f>
        <v>-</v>
      </c>
      <c r="M28" s="233" t="str">
        <f>NA!O32</f>
        <v>-</v>
      </c>
      <c r="N28" s="233" t="e">
        <f>NA!P32</f>
        <v>#REF!</v>
      </c>
      <c r="O28" s="233" t="str">
        <f>NA!Q32</f>
        <v>-</v>
      </c>
      <c r="P28" s="233" t="str">
        <f>NA!R32</f>
        <v>-</v>
      </c>
      <c r="Q28" s="233" t="str">
        <f>NA!S32</f>
        <v>-</v>
      </c>
      <c r="R28" s="235" t="e">
        <f t="shared" si="0"/>
        <v>#REF!</v>
      </c>
      <c r="S28" s="236" t="str">
        <f t="shared" si="1"/>
        <v/>
      </c>
      <c r="T28" s="239" t="str">
        <f t="shared" si="2"/>
        <v/>
      </c>
    </row>
    <row r="29" spans="1:20" x14ac:dyDescent="0.3">
      <c r="A29" s="238">
        <f>NA!C33</f>
        <v>26</v>
      </c>
      <c r="B29" s="234">
        <f>NA!D33</f>
        <v>0</v>
      </c>
      <c r="C29" s="233" t="str">
        <f>NA!E33</f>
        <v>-</v>
      </c>
      <c r="D29" s="251" t="str">
        <f>NA!F33</f>
        <v>-</v>
      </c>
      <c r="E29" s="233" t="str">
        <f>NA!G33</f>
        <v>-</v>
      </c>
      <c r="F29" s="233" t="str">
        <f>NA!H33</f>
        <v>-</v>
      </c>
      <c r="G29" s="233" t="str">
        <f>NA!I33</f>
        <v>-</v>
      </c>
      <c r="H29" s="233" t="e">
        <f>NA!J33</f>
        <v>#REF!</v>
      </c>
      <c r="I29" s="233" t="e">
        <f>NA!K33</f>
        <v>#REF!</v>
      </c>
      <c r="J29" s="233" t="e">
        <f>NA!L33</f>
        <v>#REF!</v>
      </c>
      <c r="K29" s="233" t="str">
        <f>NA!M33</f>
        <v>-</v>
      </c>
      <c r="L29" s="233" t="str">
        <f>NA!N33</f>
        <v>-</v>
      </c>
      <c r="M29" s="233" t="str">
        <f>NA!O33</f>
        <v>-</v>
      </c>
      <c r="N29" s="233" t="e">
        <f>NA!P33</f>
        <v>#REF!</v>
      </c>
      <c r="O29" s="233" t="str">
        <f>NA!Q33</f>
        <v>-</v>
      </c>
      <c r="P29" s="233" t="str">
        <f>NA!R33</f>
        <v>-</v>
      </c>
      <c r="Q29" s="233" t="str">
        <f>NA!S33</f>
        <v>-</v>
      </c>
      <c r="R29" s="235" t="e">
        <f t="shared" si="0"/>
        <v>#REF!</v>
      </c>
      <c r="S29" s="236" t="str">
        <f t="shared" si="1"/>
        <v/>
      </c>
      <c r="T29" s="239" t="str">
        <f t="shared" si="2"/>
        <v/>
      </c>
    </row>
    <row r="30" spans="1:20" x14ac:dyDescent="0.3">
      <c r="A30" s="238">
        <f>NA!C34</f>
        <v>27</v>
      </c>
      <c r="B30" s="234">
        <f>NA!D34</f>
        <v>0</v>
      </c>
      <c r="C30" s="233" t="str">
        <f>NA!E34</f>
        <v>-</v>
      </c>
      <c r="D30" s="251" t="str">
        <f>NA!F34</f>
        <v>-</v>
      </c>
      <c r="E30" s="233" t="str">
        <f>NA!G34</f>
        <v>-</v>
      </c>
      <c r="F30" s="233" t="str">
        <f>NA!H34</f>
        <v>-</v>
      </c>
      <c r="G30" s="233" t="str">
        <f>NA!I34</f>
        <v>-</v>
      </c>
      <c r="H30" s="233" t="e">
        <f>NA!J34</f>
        <v>#REF!</v>
      </c>
      <c r="I30" s="233" t="e">
        <f>NA!K34</f>
        <v>#REF!</v>
      </c>
      <c r="J30" s="233" t="e">
        <f>NA!L34</f>
        <v>#REF!</v>
      </c>
      <c r="K30" s="233" t="str">
        <f>NA!M34</f>
        <v>-</v>
      </c>
      <c r="L30" s="233" t="str">
        <f>NA!N34</f>
        <v>-</v>
      </c>
      <c r="M30" s="233" t="str">
        <f>NA!O34</f>
        <v>-</v>
      </c>
      <c r="N30" s="233" t="e">
        <f>NA!P34</f>
        <v>#REF!</v>
      </c>
      <c r="O30" s="233" t="str">
        <f>NA!Q34</f>
        <v>-</v>
      </c>
      <c r="P30" s="233" t="str">
        <f>NA!R34</f>
        <v>-</v>
      </c>
      <c r="Q30" s="233" t="str">
        <f>NA!S34</f>
        <v>-</v>
      </c>
      <c r="R30" s="235" t="e">
        <f t="shared" si="0"/>
        <v>#REF!</v>
      </c>
      <c r="S30" s="236" t="str">
        <f t="shared" si="1"/>
        <v/>
      </c>
      <c r="T30" s="239" t="str">
        <f t="shared" si="2"/>
        <v/>
      </c>
    </row>
    <row r="31" spans="1:20" x14ac:dyDescent="0.3">
      <c r="A31" s="238">
        <f>NA!C35</f>
        <v>28</v>
      </c>
      <c r="B31" s="234">
        <f>NA!D35</f>
        <v>0</v>
      </c>
      <c r="C31" s="233" t="str">
        <f>NA!E35</f>
        <v>-</v>
      </c>
      <c r="D31" s="251" t="str">
        <f>NA!F35</f>
        <v>-</v>
      </c>
      <c r="E31" s="233" t="str">
        <f>NA!G35</f>
        <v>-</v>
      </c>
      <c r="F31" s="233" t="str">
        <f>NA!H35</f>
        <v>-</v>
      </c>
      <c r="G31" s="233" t="str">
        <f>NA!I35</f>
        <v>-</v>
      </c>
      <c r="H31" s="233" t="e">
        <f>NA!J35</f>
        <v>#REF!</v>
      </c>
      <c r="I31" s="233" t="e">
        <f>NA!K35</f>
        <v>#REF!</v>
      </c>
      <c r="J31" s="233" t="e">
        <f>NA!L35</f>
        <v>#REF!</v>
      </c>
      <c r="K31" s="233" t="str">
        <f>NA!M35</f>
        <v>-</v>
      </c>
      <c r="L31" s="233" t="str">
        <f>NA!N35</f>
        <v>-</v>
      </c>
      <c r="M31" s="233" t="str">
        <f>NA!O35</f>
        <v>-</v>
      </c>
      <c r="N31" s="233" t="e">
        <f>NA!P35</f>
        <v>#REF!</v>
      </c>
      <c r="O31" s="233" t="str">
        <f>NA!Q35</f>
        <v>-</v>
      </c>
      <c r="P31" s="233" t="str">
        <f>NA!R35</f>
        <v>-</v>
      </c>
      <c r="Q31" s="233" t="str">
        <f>NA!S35</f>
        <v>-</v>
      </c>
      <c r="R31" s="235" t="e">
        <f t="shared" si="0"/>
        <v>#REF!</v>
      </c>
      <c r="S31" s="236" t="str">
        <f t="shared" si="1"/>
        <v/>
      </c>
      <c r="T31" s="239" t="str">
        <f t="shared" si="2"/>
        <v/>
      </c>
    </row>
    <row r="32" spans="1:20" x14ac:dyDescent="0.3">
      <c r="A32" s="238">
        <f>NA!C36</f>
        <v>29</v>
      </c>
      <c r="B32" s="234">
        <f>NA!D36</f>
        <v>0</v>
      </c>
      <c r="C32" s="233" t="str">
        <f>NA!E36</f>
        <v>-</v>
      </c>
      <c r="D32" s="233" t="str">
        <f>NA!F36</f>
        <v>-</v>
      </c>
      <c r="E32" s="233" t="str">
        <f>NA!G36</f>
        <v>-</v>
      </c>
      <c r="F32" s="233" t="str">
        <f>NA!H36</f>
        <v>-</v>
      </c>
      <c r="G32" s="233" t="str">
        <f>NA!I36</f>
        <v>-</v>
      </c>
      <c r="H32" s="233" t="e">
        <f>NA!J36</f>
        <v>#REF!</v>
      </c>
      <c r="I32" s="233" t="e">
        <f>NA!K36</f>
        <v>#REF!</v>
      </c>
      <c r="J32" s="233" t="e">
        <f>NA!L36</f>
        <v>#REF!</v>
      </c>
      <c r="K32" s="233" t="str">
        <f>NA!M36</f>
        <v>-</v>
      </c>
      <c r="L32" s="233" t="str">
        <f>NA!N36</f>
        <v>-</v>
      </c>
      <c r="M32" s="233" t="str">
        <f>NA!O36</f>
        <v>-</v>
      </c>
      <c r="N32" s="233" t="e">
        <f>NA!P36</f>
        <v>#REF!</v>
      </c>
      <c r="O32" s="233" t="str">
        <f>NA!Q36</f>
        <v>-</v>
      </c>
      <c r="P32" s="233" t="str">
        <f>NA!R36</f>
        <v>-</v>
      </c>
      <c r="Q32" s="233" t="str">
        <f>NA!S36</f>
        <v>-</v>
      </c>
      <c r="R32" s="235" t="e">
        <f t="shared" si="0"/>
        <v>#REF!</v>
      </c>
      <c r="S32" s="236" t="str">
        <f t="shared" si="1"/>
        <v/>
      </c>
      <c r="T32" s="239" t="str">
        <f t="shared" si="2"/>
        <v/>
      </c>
    </row>
    <row r="33" spans="1:50" x14ac:dyDescent="0.3">
      <c r="A33" s="238">
        <f>NA!C37</f>
        <v>30</v>
      </c>
      <c r="B33" s="234">
        <f>NA!D37</f>
        <v>0</v>
      </c>
      <c r="C33" s="233" t="str">
        <f>NA!E37</f>
        <v>-</v>
      </c>
      <c r="D33" s="233" t="str">
        <f>NA!F37</f>
        <v>-</v>
      </c>
      <c r="E33" s="233" t="str">
        <f>NA!G37</f>
        <v>-</v>
      </c>
      <c r="F33" s="233" t="str">
        <f>NA!H37</f>
        <v>-</v>
      </c>
      <c r="G33" s="233" t="str">
        <f>NA!I37</f>
        <v>-</v>
      </c>
      <c r="H33" s="233" t="e">
        <f>NA!J37</f>
        <v>#REF!</v>
      </c>
      <c r="I33" s="233" t="e">
        <f>NA!K37</f>
        <v>#REF!</v>
      </c>
      <c r="J33" s="233" t="e">
        <f>NA!L37</f>
        <v>#REF!</v>
      </c>
      <c r="K33" s="233" t="str">
        <f>NA!M37</f>
        <v>-</v>
      </c>
      <c r="L33" s="233" t="str">
        <f>NA!N37</f>
        <v>-</v>
      </c>
      <c r="M33" s="233" t="str">
        <f>NA!O37</f>
        <v>-</v>
      </c>
      <c r="N33" s="233" t="e">
        <f>NA!P37</f>
        <v>#REF!</v>
      </c>
      <c r="O33" s="233" t="str">
        <f>NA!Q37</f>
        <v>-</v>
      </c>
      <c r="P33" s="233" t="str">
        <f>NA!R37</f>
        <v>-</v>
      </c>
      <c r="Q33" s="233" t="str">
        <f>NA!S37</f>
        <v>-</v>
      </c>
      <c r="R33" s="235" t="e">
        <f t="shared" si="0"/>
        <v>#REF!</v>
      </c>
      <c r="S33" s="236" t="str">
        <f t="shared" si="1"/>
        <v/>
      </c>
      <c r="T33" s="239" t="str">
        <f t="shared" si="2"/>
        <v/>
      </c>
    </row>
    <row r="34" spans="1:50" hidden="1" x14ac:dyDescent="0.3">
      <c r="A34" s="238">
        <f>NA!C38</f>
        <v>31</v>
      </c>
      <c r="B34" s="234">
        <f>NA!D38</f>
        <v>0</v>
      </c>
      <c r="C34" s="233" t="str">
        <f>NA!E38</f>
        <v>-</v>
      </c>
      <c r="D34" s="233" t="str">
        <f>NA!F38</f>
        <v>-</v>
      </c>
      <c r="E34" s="233" t="str">
        <f>NA!G38</f>
        <v>-</v>
      </c>
      <c r="F34" s="233" t="str">
        <f>NA!H38</f>
        <v>-</v>
      </c>
      <c r="G34" s="233" t="str">
        <f>NA!I38</f>
        <v>-</v>
      </c>
      <c r="H34" s="233" t="e">
        <f>NA!J38</f>
        <v>#REF!</v>
      </c>
      <c r="I34" s="233" t="e">
        <f>NA!K38</f>
        <v>#REF!</v>
      </c>
      <c r="J34" s="233" t="e">
        <f>NA!L38</f>
        <v>#REF!</v>
      </c>
      <c r="K34" s="233" t="str">
        <f>NA!M38</f>
        <v>-</v>
      </c>
      <c r="L34" s="233" t="str">
        <f>NA!N38</f>
        <v>-</v>
      </c>
      <c r="M34" s="233" t="str">
        <f>NA!O38</f>
        <v>-</v>
      </c>
      <c r="N34" s="233" t="e">
        <f>NA!P38</f>
        <v>#REF!</v>
      </c>
      <c r="O34" s="233" t="str">
        <f>NA!Q38</f>
        <v>-</v>
      </c>
      <c r="P34" s="233" t="str">
        <f>NA!R38</f>
        <v>-</v>
      </c>
      <c r="Q34" s="233" t="str">
        <f>NA!S38</f>
        <v>-</v>
      </c>
      <c r="R34" s="235" t="e">
        <f t="shared" si="0"/>
        <v>#REF!</v>
      </c>
      <c r="S34" s="236" t="str">
        <f t="shared" si="1"/>
        <v/>
      </c>
      <c r="T34" s="239" t="str">
        <f t="shared" si="2"/>
        <v/>
      </c>
    </row>
    <row r="35" spans="1:50" hidden="1" x14ac:dyDescent="0.3">
      <c r="A35" s="238">
        <f>NA!C39</f>
        <v>32</v>
      </c>
      <c r="B35" s="234">
        <f>NA!D39</f>
        <v>0</v>
      </c>
      <c r="C35" s="233" t="str">
        <f>NA!E39</f>
        <v>-</v>
      </c>
      <c r="D35" s="233" t="str">
        <f>NA!F39</f>
        <v>-</v>
      </c>
      <c r="E35" s="233" t="str">
        <f>NA!G39</f>
        <v>-</v>
      </c>
      <c r="F35" s="233" t="str">
        <f>NA!H39</f>
        <v>-</v>
      </c>
      <c r="G35" s="233" t="str">
        <f>NA!I39</f>
        <v>-</v>
      </c>
      <c r="H35" s="233" t="e">
        <f>NA!J39</f>
        <v>#REF!</v>
      </c>
      <c r="I35" s="233" t="e">
        <f>NA!K39</f>
        <v>#REF!</v>
      </c>
      <c r="J35" s="233" t="e">
        <f>NA!L39</f>
        <v>#REF!</v>
      </c>
      <c r="K35" s="233" t="str">
        <f>NA!M39</f>
        <v>-</v>
      </c>
      <c r="L35" s="233" t="str">
        <f>NA!N39</f>
        <v>-</v>
      </c>
      <c r="M35" s="233" t="str">
        <f>NA!O39</f>
        <v>-</v>
      </c>
      <c r="N35" s="233" t="e">
        <f>NA!P39</f>
        <v>#REF!</v>
      </c>
      <c r="O35" s="233" t="str">
        <f>NA!Q39</f>
        <v>-</v>
      </c>
      <c r="P35" s="233" t="str">
        <f>NA!R39</f>
        <v>-</v>
      </c>
      <c r="Q35" s="233" t="str">
        <f>NA!S39</f>
        <v>-</v>
      </c>
      <c r="R35" s="235" t="e">
        <f t="shared" si="0"/>
        <v>#REF!</v>
      </c>
      <c r="S35" s="236" t="str">
        <f t="shared" si="1"/>
        <v/>
      </c>
      <c r="T35" s="239" t="str">
        <f t="shared" si="2"/>
        <v/>
      </c>
    </row>
    <row r="36" spans="1:50" hidden="1" x14ac:dyDescent="0.3">
      <c r="A36" s="238">
        <f>NA!C40</f>
        <v>33</v>
      </c>
      <c r="B36" s="234">
        <f>NA!D40</f>
        <v>0</v>
      </c>
      <c r="C36" s="233" t="str">
        <f>NA!E40</f>
        <v>-</v>
      </c>
      <c r="D36" s="233" t="str">
        <f>NA!F40</f>
        <v>-</v>
      </c>
      <c r="E36" s="233" t="str">
        <f>NA!G40</f>
        <v>-</v>
      </c>
      <c r="F36" s="233" t="str">
        <f>NA!H40</f>
        <v>-</v>
      </c>
      <c r="G36" s="233" t="str">
        <f>NA!I40</f>
        <v>-</v>
      </c>
      <c r="H36" s="233" t="e">
        <f>NA!J40</f>
        <v>#REF!</v>
      </c>
      <c r="I36" s="233" t="e">
        <f>NA!K40</f>
        <v>#REF!</v>
      </c>
      <c r="J36" s="233" t="e">
        <f>NA!L40</f>
        <v>#REF!</v>
      </c>
      <c r="K36" s="233" t="str">
        <f>NA!M40</f>
        <v>-</v>
      </c>
      <c r="L36" s="233" t="str">
        <f>NA!N40</f>
        <v>-</v>
      </c>
      <c r="M36" s="233" t="str">
        <f>NA!O40</f>
        <v>-</v>
      </c>
      <c r="N36" s="233" t="e">
        <f>NA!P40</f>
        <v>#REF!</v>
      </c>
      <c r="O36" s="233" t="str">
        <f>NA!Q40</f>
        <v>-</v>
      </c>
      <c r="P36" s="233" t="str">
        <f>NA!R40</f>
        <v>-</v>
      </c>
      <c r="Q36" s="233" t="str">
        <f>NA!S40</f>
        <v>-</v>
      </c>
      <c r="R36" s="235" t="e">
        <f t="shared" si="0"/>
        <v>#REF!</v>
      </c>
      <c r="S36" s="236" t="str">
        <f t="shared" si="1"/>
        <v/>
      </c>
      <c r="T36" s="239" t="str">
        <f t="shared" si="2"/>
        <v/>
      </c>
    </row>
    <row r="37" spans="1:50" hidden="1" x14ac:dyDescent="0.3">
      <c r="A37" s="238">
        <f>NA!C41</f>
        <v>34</v>
      </c>
      <c r="B37" s="234">
        <f>NA!D41</f>
        <v>0</v>
      </c>
      <c r="C37" s="233" t="str">
        <f>NA!E41</f>
        <v>-</v>
      </c>
      <c r="D37" s="233" t="str">
        <f>NA!F41</f>
        <v>-</v>
      </c>
      <c r="E37" s="233" t="str">
        <f>NA!G41</f>
        <v>-</v>
      </c>
      <c r="F37" s="233" t="str">
        <f>NA!H41</f>
        <v>-</v>
      </c>
      <c r="G37" s="233" t="str">
        <f>NA!I41</f>
        <v>-</v>
      </c>
      <c r="H37" s="233" t="e">
        <f>NA!J41</f>
        <v>#REF!</v>
      </c>
      <c r="I37" s="233" t="e">
        <f>NA!K41</f>
        <v>#REF!</v>
      </c>
      <c r="J37" s="233" t="e">
        <f>NA!L41</f>
        <v>#REF!</v>
      </c>
      <c r="K37" s="233" t="str">
        <f>NA!M41</f>
        <v>-</v>
      </c>
      <c r="L37" s="233" t="str">
        <f>NA!N41</f>
        <v>-</v>
      </c>
      <c r="M37" s="233" t="str">
        <f>NA!O41</f>
        <v>-</v>
      </c>
      <c r="N37" s="233" t="e">
        <f>NA!P41</f>
        <v>#REF!</v>
      </c>
      <c r="O37" s="233" t="str">
        <f>NA!Q41</f>
        <v>-</v>
      </c>
      <c r="P37" s="233" t="str">
        <f>NA!R41</f>
        <v>-</v>
      </c>
      <c r="Q37" s="233" t="str">
        <f>NA!S41</f>
        <v>-</v>
      </c>
      <c r="R37" s="235" t="e">
        <f t="shared" si="0"/>
        <v>#REF!</v>
      </c>
      <c r="S37" s="236" t="str">
        <f t="shared" si="1"/>
        <v/>
      </c>
      <c r="T37" s="239" t="str">
        <f t="shared" si="2"/>
        <v/>
      </c>
    </row>
    <row r="38" spans="1:50" hidden="1" x14ac:dyDescent="0.3">
      <c r="A38" s="238">
        <f>NA!C42</f>
        <v>35</v>
      </c>
      <c r="B38" s="234">
        <f>NA!D42</f>
        <v>0</v>
      </c>
      <c r="C38" s="233" t="str">
        <f>NA!E42</f>
        <v>-</v>
      </c>
      <c r="D38" s="233" t="str">
        <f>NA!F42</f>
        <v>-</v>
      </c>
      <c r="E38" s="233" t="str">
        <f>NA!G42</f>
        <v>-</v>
      </c>
      <c r="F38" s="233" t="str">
        <f>NA!H42</f>
        <v>-</v>
      </c>
      <c r="G38" s="233" t="str">
        <f>NA!I42</f>
        <v>-</v>
      </c>
      <c r="H38" s="233" t="e">
        <f>NA!J42</f>
        <v>#REF!</v>
      </c>
      <c r="I38" s="233" t="e">
        <f>NA!K42</f>
        <v>#REF!</v>
      </c>
      <c r="J38" s="233" t="e">
        <f>NA!L42</f>
        <v>#REF!</v>
      </c>
      <c r="K38" s="233" t="str">
        <f>NA!M42</f>
        <v>-</v>
      </c>
      <c r="L38" s="233" t="str">
        <f>NA!N42</f>
        <v>-</v>
      </c>
      <c r="M38" s="233" t="str">
        <f>NA!O42</f>
        <v>-</v>
      </c>
      <c r="N38" s="233" t="e">
        <f>NA!P42</f>
        <v>#REF!</v>
      </c>
      <c r="O38" s="233" t="str">
        <f>NA!Q42</f>
        <v>-</v>
      </c>
      <c r="P38" s="233" t="str">
        <f>NA!R42</f>
        <v>-</v>
      </c>
      <c r="Q38" s="233" t="str">
        <f>NA!S42</f>
        <v>-</v>
      </c>
      <c r="R38" s="235" t="e">
        <f t="shared" si="0"/>
        <v>#REF!</v>
      </c>
      <c r="S38" s="236" t="str">
        <f t="shared" si="1"/>
        <v/>
      </c>
      <c r="T38" s="239" t="str">
        <f t="shared" si="2"/>
        <v/>
      </c>
    </row>
    <row r="39" spans="1:50" hidden="1" x14ac:dyDescent="0.3">
      <c r="A39" s="238">
        <f>NA!C43</f>
        <v>36</v>
      </c>
      <c r="B39" s="234">
        <f>NA!D43</f>
        <v>0</v>
      </c>
      <c r="C39" s="233" t="str">
        <f>NA!E43</f>
        <v>-</v>
      </c>
      <c r="D39" s="233" t="str">
        <f>NA!F43</f>
        <v>-</v>
      </c>
      <c r="E39" s="233" t="str">
        <f>NA!G43</f>
        <v>-</v>
      </c>
      <c r="F39" s="233" t="str">
        <f>NA!H43</f>
        <v>-</v>
      </c>
      <c r="G39" s="233" t="str">
        <f>NA!I43</f>
        <v>-</v>
      </c>
      <c r="H39" s="233" t="e">
        <f>NA!J43</f>
        <v>#REF!</v>
      </c>
      <c r="I39" s="233" t="e">
        <f>NA!K43</f>
        <v>#REF!</v>
      </c>
      <c r="J39" s="233" t="e">
        <f>NA!L43</f>
        <v>#REF!</v>
      </c>
      <c r="K39" s="233" t="str">
        <f>NA!M43</f>
        <v>-</v>
      </c>
      <c r="L39" s="233" t="str">
        <f>NA!N43</f>
        <v>-</v>
      </c>
      <c r="M39" s="233" t="str">
        <f>NA!O43</f>
        <v>-</v>
      </c>
      <c r="N39" s="233" t="e">
        <f>NA!P43</f>
        <v>#REF!</v>
      </c>
      <c r="O39" s="233" t="str">
        <f>NA!Q43</f>
        <v>-</v>
      </c>
      <c r="P39" s="233" t="str">
        <f>NA!R43</f>
        <v>-</v>
      </c>
      <c r="Q39" s="233" t="str">
        <f>NA!S43</f>
        <v>-</v>
      </c>
      <c r="R39" s="235" t="e">
        <f t="shared" si="0"/>
        <v>#REF!</v>
      </c>
      <c r="S39" s="236" t="str">
        <f t="shared" si="1"/>
        <v/>
      </c>
      <c r="T39" s="239" t="str">
        <f t="shared" si="2"/>
        <v/>
      </c>
    </row>
    <row r="40" spans="1:50" hidden="1" x14ac:dyDescent="0.3">
      <c r="A40" s="238">
        <f>NA!C44</f>
        <v>37</v>
      </c>
      <c r="B40" s="234">
        <f>NA!D44</f>
        <v>0</v>
      </c>
      <c r="C40" s="233" t="str">
        <f>NA!E44</f>
        <v>-</v>
      </c>
      <c r="D40" s="233" t="str">
        <f>NA!F44</f>
        <v>-</v>
      </c>
      <c r="E40" s="233" t="str">
        <f>NA!G44</f>
        <v>-</v>
      </c>
      <c r="F40" s="233" t="str">
        <f>NA!H44</f>
        <v>-</v>
      </c>
      <c r="G40" s="233" t="str">
        <f>NA!I44</f>
        <v>-</v>
      </c>
      <c r="H40" s="233" t="e">
        <f>NA!J44</f>
        <v>#REF!</v>
      </c>
      <c r="I40" s="233" t="e">
        <f>NA!K44</f>
        <v>#REF!</v>
      </c>
      <c r="J40" s="233" t="e">
        <f>NA!L44</f>
        <v>#REF!</v>
      </c>
      <c r="K40" s="233" t="str">
        <f>NA!M44</f>
        <v>-</v>
      </c>
      <c r="L40" s="233" t="str">
        <f>NA!N44</f>
        <v>-</v>
      </c>
      <c r="M40" s="233" t="str">
        <f>NA!O44</f>
        <v>-</v>
      </c>
      <c r="N40" s="233" t="e">
        <f>NA!P44</f>
        <v>#REF!</v>
      </c>
      <c r="O40" s="233" t="str">
        <f>NA!Q44</f>
        <v>-</v>
      </c>
      <c r="P40" s="233" t="str">
        <f>NA!R44</f>
        <v>-</v>
      </c>
      <c r="Q40" s="233" t="str">
        <f>NA!S44</f>
        <v>-</v>
      </c>
      <c r="R40" s="235" t="e">
        <f t="shared" si="0"/>
        <v>#REF!</v>
      </c>
      <c r="S40" s="236" t="str">
        <f t="shared" si="1"/>
        <v/>
      </c>
      <c r="T40" s="239" t="str">
        <f t="shared" si="2"/>
        <v/>
      </c>
    </row>
    <row r="41" spans="1:50" hidden="1" x14ac:dyDescent="0.3">
      <c r="A41" s="238">
        <f>NA!C45</f>
        <v>38</v>
      </c>
      <c r="B41" s="234">
        <f>NA!D45</f>
        <v>0</v>
      </c>
      <c r="C41" s="233" t="str">
        <f>NA!E45</f>
        <v>-</v>
      </c>
      <c r="D41" s="233" t="str">
        <f>NA!F45</f>
        <v>-</v>
      </c>
      <c r="E41" s="233" t="str">
        <f>NA!G45</f>
        <v>-</v>
      </c>
      <c r="F41" s="233" t="str">
        <f>NA!H45</f>
        <v>-</v>
      </c>
      <c r="G41" s="233" t="str">
        <f>NA!I45</f>
        <v>-</v>
      </c>
      <c r="H41" s="233" t="e">
        <f>NA!J45</f>
        <v>#REF!</v>
      </c>
      <c r="I41" s="233" t="e">
        <f>NA!K45</f>
        <v>#REF!</v>
      </c>
      <c r="J41" s="233" t="e">
        <f>NA!L45</f>
        <v>#REF!</v>
      </c>
      <c r="K41" s="233" t="str">
        <f>NA!M45</f>
        <v>-</v>
      </c>
      <c r="L41" s="233" t="str">
        <f>NA!N45</f>
        <v>-</v>
      </c>
      <c r="M41" s="233" t="str">
        <f>NA!O45</f>
        <v>-</v>
      </c>
      <c r="N41" s="233" t="e">
        <f>NA!P45</f>
        <v>#REF!</v>
      </c>
      <c r="O41" s="233" t="str">
        <f>NA!Q45</f>
        <v>-</v>
      </c>
      <c r="P41" s="233" t="str">
        <f>NA!R45</f>
        <v>-</v>
      </c>
      <c r="Q41" s="233" t="str">
        <f>NA!S45</f>
        <v>-</v>
      </c>
      <c r="R41" s="235" t="e">
        <f t="shared" si="0"/>
        <v>#REF!</v>
      </c>
      <c r="S41" s="236" t="str">
        <f t="shared" si="1"/>
        <v/>
      </c>
      <c r="T41" s="239" t="str">
        <f t="shared" si="2"/>
        <v/>
      </c>
    </row>
    <row r="42" spans="1:50" hidden="1" x14ac:dyDescent="0.3">
      <c r="A42" s="238">
        <f>NA!C46</f>
        <v>39</v>
      </c>
      <c r="B42" s="234">
        <f>NA!D46</f>
        <v>0</v>
      </c>
      <c r="C42" s="233" t="str">
        <f>NA!E46</f>
        <v>-</v>
      </c>
      <c r="D42" s="233" t="str">
        <f>NA!F46</f>
        <v>-</v>
      </c>
      <c r="E42" s="233" t="str">
        <f>NA!G46</f>
        <v>-</v>
      </c>
      <c r="F42" s="233" t="str">
        <f>NA!H46</f>
        <v>-</v>
      </c>
      <c r="G42" s="233" t="str">
        <f>NA!I46</f>
        <v>-</v>
      </c>
      <c r="H42" s="233" t="e">
        <f>NA!J46</f>
        <v>#REF!</v>
      </c>
      <c r="I42" s="233" t="e">
        <f>NA!K46</f>
        <v>#REF!</v>
      </c>
      <c r="J42" s="233" t="e">
        <f>NA!L46</f>
        <v>#REF!</v>
      </c>
      <c r="K42" s="233" t="str">
        <f>NA!M46</f>
        <v>-</v>
      </c>
      <c r="L42" s="233" t="str">
        <f>NA!N46</f>
        <v>-</v>
      </c>
      <c r="M42" s="233" t="str">
        <f>NA!O46</f>
        <v>-</v>
      </c>
      <c r="N42" s="233" t="e">
        <f>NA!P46</f>
        <v>#REF!</v>
      </c>
      <c r="O42" s="233" t="str">
        <f>NA!Q46</f>
        <v>-</v>
      </c>
      <c r="P42" s="233" t="str">
        <f>NA!R46</f>
        <v>-</v>
      </c>
      <c r="Q42" s="233" t="str">
        <f>NA!S46</f>
        <v>-</v>
      </c>
      <c r="R42" s="235" t="e">
        <f t="shared" si="0"/>
        <v>#REF!</v>
      </c>
      <c r="S42" s="236" t="str">
        <f t="shared" si="1"/>
        <v/>
      </c>
      <c r="T42" s="239" t="str">
        <f t="shared" si="2"/>
        <v/>
      </c>
    </row>
    <row r="43" spans="1:50" ht="15" hidden="1" thickBot="1" x14ac:dyDescent="0.35">
      <c r="A43" s="241">
        <f>NA!C47</f>
        <v>40</v>
      </c>
      <c r="B43" s="247">
        <f>NA!D47</f>
        <v>0</v>
      </c>
      <c r="C43" s="242" t="str">
        <f>NA!E47</f>
        <v>-</v>
      </c>
      <c r="D43" s="242" t="str">
        <f>NA!F47</f>
        <v>-</v>
      </c>
      <c r="E43" s="242" t="str">
        <f>NA!G47</f>
        <v>-</v>
      </c>
      <c r="F43" s="242" t="str">
        <f>NA!H47</f>
        <v>-</v>
      </c>
      <c r="G43" s="242" t="str">
        <f>NA!I47</f>
        <v>-</v>
      </c>
      <c r="H43" s="242" t="e">
        <f>NA!J47</f>
        <v>#REF!</v>
      </c>
      <c r="I43" s="242" t="e">
        <f>NA!K47</f>
        <v>#REF!</v>
      </c>
      <c r="J43" s="242" t="e">
        <f>NA!L47</f>
        <v>#REF!</v>
      </c>
      <c r="K43" s="242" t="str">
        <f>NA!M47</f>
        <v>-</v>
      </c>
      <c r="L43" s="242" t="str">
        <f>NA!N47</f>
        <v>-</v>
      </c>
      <c r="M43" s="242" t="str">
        <f>NA!O47</f>
        <v>-</v>
      </c>
      <c r="N43" s="242" t="e">
        <f>NA!P47</f>
        <v>#REF!</v>
      </c>
      <c r="O43" s="242" t="str">
        <f>NA!Q47</f>
        <v>-</v>
      </c>
      <c r="P43" s="242" t="str">
        <f>NA!R47</f>
        <v>-</v>
      </c>
      <c r="Q43" s="242" t="str">
        <f>NA!S47</f>
        <v>-</v>
      </c>
      <c r="R43" s="248" t="e">
        <f t="shared" si="0"/>
        <v>#REF!</v>
      </c>
      <c r="S43" s="249" t="str">
        <f t="shared" si="1"/>
        <v/>
      </c>
      <c r="T43" s="250" t="str">
        <f t="shared" si="2"/>
        <v/>
      </c>
    </row>
    <row r="44" spans="1:50" x14ac:dyDescent="0.3">
      <c r="A44" s="244"/>
      <c r="B44" s="245" t="str">
        <f>NA!C48</f>
        <v>Nilai Rata-Rata</v>
      </c>
      <c r="C44" s="246">
        <f>NA!E48</f>
        <v>0</v>
      </c>
      <c r="D44" s="246">
        <f>NA!F48</f>
        <v>0</v>
      </c>
      <c r="E44" s="246">
        <f>NA!G48</f>
        <v>84.885416666666671</v>
      </c>
      <c r="F44" s="246">
        <f>NA!H48</f>
        <v>0</v>
      </c>
      <c r="G44" s="246">
        <f>NA!I48</f>
        <v>0</v>
      </c>
      <c r="H44" s="246">
        <f>NA!J48</f>
        <v>0</v>
      </c>
      <c r="I44" s="246">
        <f>NA!K48</f>
        <v>0</v>
      </c>
      <c r="J44" s="246">
        <f>NA!L48</f>
        <v>0</v>
      </c>
      <c r="K44" s="246">
        <f>NA!M48</f>
        <v>0</v>
      </c>
      <c r="L44" s="246">
        <f>NA!N48</f>
        <v>0</v>
      </c>
      <c r="M44" s="246">
        <f>NA!O48</f>
        <v>0</v>
      </c>
      <c r="N44" s="246">
        <f>NA!P48</f>
        <v>0</v>
      </c>
      <c r="O44" s="246">
        <f>NA!Q48</f>
        <v>0</v>
      </c>
      <c r="P44" s="246">
        <f>NA!R48</f>
        <v>0</v>
      </c>
      <c r="Q44" s="246">
        <f>NA!S48</f>
        <v>0</v>
      </c>
      <c r="R44" s="245"/>
      <c r="S44" s="245"/>
      <c r="T44" s="257"/>
    </row>
    <row r="45" spans="1:50" x14ac:dyDescent="0.3">
      <c r="A45" s="238"/>
      <c r="B45" s="233" t="str">
        <f>NA!C49</f>
        <v>Nilai Tertinggi</v>
      </c>
      <c r="C45" s="235">
        <f>NA!E49</f>
        <v>0</v>
      </c>
      <c r="D45" s="235">
        <f>NA!F49</f>
        <v>0</v>
      </c>
      <c r="E45" s="235">
        <f>NA!G49</f>
        <v>89.5</v>
      </c>
      <c r="F45" s="235">
        <f>NA!H49</f>
        <v>0</v>
      </c>
      <c r="G45" s="235">
        <f>NA!I49</f>
        <v>0</v>
      </c>
      <c r="H45" s="235" t="e">
        <f>NA!J49</f>
        <v>#REF!</v>
      </c>
      <c r="I45" s="235" t="e">
        <f>NA!K49</f>
        <v>#REF!</v>
      </c>
      <c r="J45" s="235" t="e">
        <f>NA!L49</f>
        <v>#REF!</v>
      </c>
      <c r="K45" s="235">
        <f>NA!M49</f>
        <v>0</v>
      </c>
      <c r="L45" s="235">
        <f>NA!N49</f>
        <v>0</v>
      </c>
      <c r="M45" s="235">
        <f>NA!O49</f>
        <v>0</v>
      </c>
      <c r="N45" s="235" t="e">
        <f>NA!P49</f>
        <v>#REF!</v>
      </c>
      <c r="O45" s="235">
        <f>NA!Q49</f>
        <v>0</v>
      </c>
      <c r="P45" s="235">
        <f>NA!R49</f>
        <v>0</v>
      </c>
      <c r="Q45" s="235">
        <f>NA!S49</f>
        <v>0</v>
      </c>
      <c r="R45" s="233"/>
      <c r="S45" s="233"/>
      <c r="T45" s="240"/>
    </row>
    <row r="46" spans="1:50" ht="15" thickBot="1" x14ac:dyDescent="0.35">
      <c r="A46" s="241"/>
      <c r="B46" s="242" t="str">
        <f>NA!C50</f>
        <v>Nilai Terendah</v>
      </c>
      <c r="C46" s="248">
        <f>NA!E50</f>
        <v>0</v>
      </c>
      <c r="D46" s="248">
        <f>NA!F50</f>
        <v>0</v>
      </c>
      <c r="E46" s="248">
        <f>NA!G50</f>
        <v>78.5</v>
      </c>
      <c r="F46" s="248">
        <f>NA!H50</f>
        <v>0</v>
      </c>
      <c r="G46" s="248">
        <f>NA!I50</f>
        <v>0</v>
      </c>
      <c r="H46" s="248" t="e">
        <f>NA!J50</f>
        <v>#REF!</v>
      </c>
      <c r="I46" s="248" t="e">
        <f>NA!K50</f>
        <v>#REF!</v>
      </c>
      <c r="J46" s="248" t="e">
        <f>NA!L50</f>
        <v>#REF!</v>
      </c>
      <c r="K46" s="248">
        <f>NA!M50</f>
        <v>0</v>
      </c>
      <c r="L46" s="248">
        <f>NA!N50</f>
        <v>0</v>
      </c>
      <c r="M46" s="248">
        <f>NA!O50</f>
        <v>0</v>
      </c>
      <c r="N46" s="248" t="e">
        <f>NA!P50</f>
        <v>#REF!</v>
      </c>
      <c r="O46" s="248">
        <f>NA!Q50</f>
        <v>0</v>
      </c>
      <c r="P46" s="248">
        <f>NA!R50</f>
        <v>0</v>
      </c>
      <c r="Q46" s="248">
        <f>NA!S50</f>
        <v>0</v>
      </c>
      <c r="R46" s="242"/>
      <c r="S46" s="242"/>
      <c r="T46" s="243"/>
    </row>
    <row r="47" spans="1:50" s="103" customFormat="1" x14ac:dyDescent="0.3">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row>
    <row r="48" spans="1:50" s="103" customFormat="1" x14ac:dyDescent="0.3">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row>
    <row r="49" spans="2:50" s="103" customFormat="1" x14ac:dyDescent="0.3">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row>
    <row r="50" spans="2:50" s="103" customFormat="1" x14ac:dyDescent="0.3">
      <c r="B50" s="103" t="s">
        <v>311</v>
      </c>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row>
    <row r="51" spans="2:50" s="103" customFormat="1" x14ac:dyDescent="0.3">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row>
    <row r="52" spans="2:50" s="103" customFormat="1" x14ac:dyDescent="0.3">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row>
    <row r="53" spans="2:50" s="103" customFormat="1" x14ac:dyDescent="0.3">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row>
    <row r="54" spans="2:50" s="103" customFormat="1" x14ac:dyDescent="0.3">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row>
    <row r="55" spans="2:50" s="103" customFormat="1" x14ac:dyDescent="0.3">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row>
    <row r="56" spans="2:50" s="103" customFormat="1" x14ac:dyDescent="0.3">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row>
    <row r="57" spans="2:50" s="172" customFormat="1" x14ac:dyDescent="0.3"/>
    <row r="58" spans="2:50" s="172" customFormat="1" x14ac:dyDescent="0.3"/>
    <row r="59" spans="2:50" s="172" customFormat="1" x14ac:dyDescent="0.3"/>
    <row r="60" spans="2:50" s="172" customFormat="1" x14ac:dyDescent="0.3"/>
    <row r="61" spans="2:50" s="172" customFormat="1" x14ac:dyDescent="0.3"/>
    <row r="62" spans="2:50" s="172" customFormat="1" x14ac:dyDescent="0.3"/>
    <row r="63" spans="2:50" s="172" customFormat="1" x14ac:dyDescent="0.3"/>
    <row r="64" spans="2:50" s="172" customFormat="1" x14ac:dyDescent="0.3"/>
    <row r="65" s="172" customFormat="1" x14ac:dyDescent="0.3"/>
    <row r="66" s="172" customFormat="1" x14ac:dyDescent="0.3"/>
    <row r="67" s="172" customFormat="1" x14ac:dyDescent="0.3"/>
    <row r="68" s="172" customFormat="1" x14ac:dyDescent="0.3"/>
    <row r="69" s="172" customFormat="1" x14ac:dyDescent="0.3"/>
    <row r="70" s="172" customFormat="1" x14ac:dyDescent="0.3"/>
    <row r="71" s="172" customFormat="1" x14ac:dyDescent="0.3"/>
    <row r="72" s="172" customFormat="1" x14ac:dyDescent="0.3"/>
    <row r="73" s="172" customFormat="1" x14ac:dyDescent="0.3"/>
    <row r="74" s="172" customFormat="1" x14ac:dyDescent="0.3"/>
    <row r="75" s="172" customFormat="1" x14ac:dyDescent="0.3"/>
    <row r="76" s="172" customFormat="1" x14ac:dyDescent="0.3"/>
    <row r="77" s="172" customFormat="1" x14ac:dyDescent="0.3"/>
    <row r="78" s="172" customFormat="1" x14ac:dyDescent="0.3"/>
    <row r="79" s="172" customFormat="1" x14ac:dyDescent="0.3"/>
    <row r="80" s="172" customFormat="1" x14ac:dyDescent="0.3"/>
    <row r="81" s="172" customFormat="1" x14ac:dyDescent="0.3"/>
    <row r="82" s="172" customFormat="1" x14ac:dyDescent="0.3"/>
    <row r="83" s="172" customFormat="1" x14ac:dyDescent="0.3"/>
    <row r="84" s="172" customFormat="1" x14ac:dyDescent="0.3"/>
    <row r="85" s="172" customFormat="1" x14ac:dyDescent="0.3"/>
    <row r="86" s="172" customFormat="1" x14ac:dyDescent="0.3"/>
    <row r="87" s="172" customFormat="1" x14ac:dyDescent="0.3"/>
    <row r="88" s="172" customFormat="1" x14ac:dyDescent="0.3"/>
    <row r="89" s="172" customFormat="1" x14ac:dyDescent="0.3"/>
    <row r="90" s="172" customFormat="1" x14ac:dyDescent="0.3"/>
    <row r="91" s="172" customFormat="1" x14ac:dyDescent="0.3"/>
    <row r="92" s="172" customFormat="1" x14ac:dyDescent="0.3"/>
    <row r="93" s="172" customFormat="1" x14ac:dyDescent="0.3"/>
    <row r="94" s="172" customFormat="1" x14ac:dyDescent="0.3"/>
    <row r="95" s="172" customFormat="1" x14ac:dyDescent="0.3"/>
    <row r="96" s="172" customFormat="1" x14ac:dyDescent="0.3"/>
    <row r="97" s="172" customFormat="1" x14ac:dyDescent="0.3"/>
    <row r="98" s="172" customFormat="1" x14ac:dyDescent="0.3"/>
    <row r="99" s="172" customFormat="1" x14ac:dyDescent="0.3"/>
    <row r="100" s="172" customFormat="1" x14ac:dyDescent="0.3"/>
    <row r="101" s="172" customFormat="1" x14ac:dyDescent="0.3"/>
    <row r="102" s="172" customFormat="1" x14ac:dyDescent="0.3"/>
    <row r="103" s="172" customFormat="1" x14ac:dyDescent="0.3"/>
    <row r="104" s="172" customFormat="1" x14ac:dyDescent="0.3"/>
    <row r="105" s="172" customFormat="1" x14ac:dyDescent="0.3"/>
    <row r="106" s="172" customFormat="1" x14ac:dyDescent="0.3"/>
    <row r="107" s="172" customFormat="1" x14ac:dyDescent="0.3"/>
    <row r="108" s="172" customFormat="1" x14ac:dyDescent="0.3"/>
    <row r="109" s="172" customFormat="1" x14ac:dyDescent="0.3"/>
    <row r="110" s="172" customFormat="1" x14ac:dyDescent="0.3"/>
    <row r="111" s="172" customFormat="1" x14ac:dyDescent="0.3"/>
    <row r="112" s="172" customFormat="1" x14ac:dyDescent="0.3"/>
    <row r="113" s="172" customFormat="1" x14ac:dyDescent="0.3"/>
    <row r="114" s="172" customFormat="1" x14ac:dyDescent="0.3"/>
    <row r="115" s="172" customFormat="1" x14ac:dyDescent="0.3"/>
    <row r="116" s="172" customFormat="1" x14ac:dyDescent="0.3"/>
    <row r="117" s="172" customFormat="1" x14ac:dyDescent="0.3"/>
    <row r="118" s="172" customFormat="1" x14ac:dyDescent="0.3"/>
    <row r="119" s="172" customFormat="1" x14ac:dyDescent="0.3"/>
    <row r="120" s="172" customFormat="1" x14ac:dyDescent="0.3"/>
    <row r="121" s="172" customFormat="1" x14ac:dyDescent="0.3"/>
    <row r="122" s="172" customFormat="1" x14ac:dyDescent="0.3"/>
    <row r="123" s="172" customFormat="1" x14ac:dyDescent="0.3"/>
    <row r="124" s="172" customFormat="1" x14ac:dyDescent="0.3"/>
    <row r="125" s="172" customFormat="1" x14ac:dyDescent="0.3"/>
    <row r="126" s="172" customFormat="1" x14ac:dyDescent="0.3"/>
    <row r="127" s="172" customFormat="1" x14ac:dyDescent="0.3"/>
    <row r="128" s="172" customFormat="1" x14ac:dyDescent="0.3"/>
    <row r="129" s="172" customFormat="1" x14ac:dyDescent="0.3"/>
    <row r="130" s="172" customFormat="1" x14ac:dyDescent="0.3"/>
    <row r="131" s="172" customFormat="1" x14ac:dyDescent="0.3"/>
    <row r="132" s="172" customFormat="1" x14ac:dyDescent="0.3"/>
    <row r="133" s="172" customFormat="1" x14ac:dyDescent="0.3"/>
    <row r="134" s="172" customFormat="1" x14ac:dyDescent="0.3"/>
    <row r="135" s="172" customFormat="1" x14ac:dyDescent="0.3"/>
  </sheetData>
  <sheetProtection sheet="1" objects="1" scenarios="1"/>
  <mergeCells count="1">
    <mergeCell ref="A1:T1"/>
  </mergeCells>
  <pageMargins left="0.62" right="0.31496062992126" top="0.54" bottom="0.35433070866141703" header="0.31496062992126" footer="0.31496062992126"/>
  <pageSetup paperSize="5" scale="99" orientation="landscape"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62"/>
  <dimension ref="A1:AA23"/>
  <sheetViews>
    <sheetView workbookViewId="0"/>
  </sheetViews>
  <sheetFormatPr defaultRowHeight="14.4" x14ac:dyDescent="0.3"/>
  <cols>
    <col min="1" max="1" width="3.44140625" customWidth="1"/>
    <col min="2" max="2" width="6.88671875" customWidth="1"/>
    <col min="6" max="6" width="1.6640625" customWidth="1"/>
    <col min="7" max="7" width="12" bestFit="1" customWidth="1"/>
    <col min="18" max="18" width="3.44140625" customWidth="1"/>
  </cols>
  <sheetData>
    <row r="1" spans="1:27" x14ac:dyDescent="0.3">
      <c r="A1" s="2"/>
      <c r="B1" s="2"/>
      <c r="C1" s="2"/>
      <c r="D1" s="2"/>
      <c r="E1" s="2"/>
      <c r="F1" s="2"/>
      <c r="G1" s="2"/>
      <c r="H1" s="2"/>
      <c r="I1" s="2"/>
      <c r="J1" s="2"/>
      <c r="K1" s="2"/>
      <c r="L1" s="2"/>
      <c r="M1" s="2"/>
      <c r="N1" s="2"/>
      <c r="O1" s="2"/>
      <c r="P1" s="2"/>
      <c r="Q1" s="2"/>
      <c r="R1" s="2"/>
      <c r="S1" s="9"/>
      <c r="T1" s="9"/>
      <c r="U1" s="9"/>
      <c r="V1" s="9"/>
      <c r="W1" s="9"/>
      <c r="X1" s="9"/>
      <c r="Y1" s="9"/>
      <c r="Z1" s="9"/>
      <c r="AA1" s="9"/>
    </row>
    <row r="2" spans="1:27" ht="10.5" customHeight="1" x14ac:dyDescent="0.3">
      <c r="A2" s="2"/>
      <c r="B2" s="3"/>
      <c r="C2" s="3"/>
      <c r="D2" s="3"/>
      <c r="E2" s="3"/>
      <c r="F2" s="3"/>
      <c r="G2" s="3"/>
      <c r="H2" s="3"/>
      <c r="I2" s="3"/>
      <c r="J2" s="3"/>
      <c r="K2" s="3"/>
      <c r="L2" s="3"/>
      <c r="M2" s="3"/>
      <c r="N2" s="3"/>
      <c r="O2" s="3"/>
      <c r="P2" s="3"/>
      <c r="Q2" s="3"/>
      <c r="R2" s="2"/>
      <c r="S2" s="9"/>
      <c r="T2" s="9"/>
      <c r="U2" s="9"/>
      <c r="V2" s="9"/>
      <c r="W2" s="9"/>
      <c r="X2" s="9"/>
      <c r="Y2" s="9"/>
      <c r="Z2" s="9"/>
      <c r="AA2" s="9"/>
    </row>
    <row r="3" spans="1:27" ht="24.75" customHeight="1" x14ac:dyDescent="0.3">
      <c r="A3" s="2"/>
      <c r="B3" s="341" t="s">
        <v>74</v>
      </c>
      <c r="C3" s="341"/>
      <c r="D3" s="341"/>
      <c r="E3" s="341"/>
      <c r="F3" s="341"/>
      <c r="G3" s="341"/>
      <c r="H3" s="341"/>
      <c r="I3" s="341"/>
      <c r="J3" s="341"/>
      <c r="K3" s="341"/>
      <c r="L3" s="341"/>
      <c r="M3" s="341"/>
      <c r="N3" s="341"/>
      <c r="O3" s="341"/>
      <c r="P3" s="341"/>
      <c r="Q3" s="341"/>
      <c r="R3" s="2"/>
      <c r="S3" s="9"/>
      <c r="T3" s="9"/>
      <c r="U3" s="9"/>
      <c r="V3" s="9"/>
      <c r="W3" s="9"/>
      <c r="X3" s="9"/>
      <c r="Y3" s="9"/>
      <c r="Z3" s="9"/>
      <c r="AA3" s="9"/>
    </row>
    <row r="4" spans="1:27" x14ac:dyDescent="0.3">
      <c r="A4" s="2"/>
      <c r="B4" s="3"/>
      <c r="C4" s="3"/>
      <c r="D4" s="3"/>
      <c r="E4" s="3"/>
      <c r="F4" s="3"/>
      <c r="G4" s="3"/>
      <c r="H4" s="3"/>
      <c r="I4" s="3"/>
      <c r="J4" s="3"/>
      <c r="K4" s="3"/>
      <c r="L4" s="3"/>
      <c r="M4" s="3"/>
      <c r="N4" s="3"/>
      <c r="O4" s="3"/>
      <c r="P4" s="3"/>
      <c r="Q4" s="3"/>
      <c r="R4" s="2"/>
      <c r="S4" s="9"/>
      <c r="T4" s="9"/>
      <c r="U4" s="9"/>
      <c r="V4" s="9"/>
      <c r="W4" s="9"/>
      <c r="X4" s="9"/>
      <c r="Y4" s="9"/>
      <c r="Z4" s="9"/>
      <c r="AA4" s="9"/>
    </row>
    <row r="5" spans="1:27" ht="19.5" customHeight="1" x14ac:dyDescent="0.3">
      <c r="A5" s="2"/>
      <c r="B5" s="3"/>
      <c r="C5" s="19" t="s">
        <v>75</v>
      </c>
      <c r="D5" s="3"/>
      <c r="E5" s="20" t="s">
        <v>3</v>
      </c>
      <c r="F5" s="3"/>
      <c r="G5" s="22" t="s">
        <v>85</v>
      </c>
      <c r="H5" s="3"/>
      <c r="I5" s="3"/>
      <c r="J5" s="3"/>
      <c r="K5" s="3"/>
      <c r="L5" s="3"/>
      <c r="M5" s="3"/>
      <c r="N5" s="3"/>
      <c r="O5" s="3"/>
      <c r="P5" s="3"/>
      <c r="Q5" s="3"/>
      <c r="R5" s="2"/>
      <c r="S5" s="9"/>
      <c r="T5" s="9"/>
      <c r="U5" s="9"/>
      <c r="V5" s="9"/>
      <c r="W5" s="9"/>
      <c r="X5" s="9"/>
      <c r="Y5" s="9"/>
      <c r="Z5" s="9"/>
      <c r="AA5" s="9"/>
    </row>
    <row r="6" spans="1:27" ht="19.5" customHeight="1" x14ac:dyDescent="0.3">
      <c r="A6" s="2"/>
      <c r="B6" s="3"/>
      <c r="C6" s="19" t="s">
        <v>82</v>
      </c>
      <c r="D6" s="3"/>
      <c r="E6" s="20" t="s">
        <v>3</v>
      </c>
      <c r="F6" s="3"/>
      <c r="G6" s="22" t="s">
        <v>86</v>
      </c>
      <c r="H6" s="3"/>
      <c r="I6" s="3"/>
      <c r="J6" s="3"/>
      <c r="K6" s="3"/>
      <c r="L6" s="3"/>
      <c r="M6" s="3"/>
      <c r="N6" s="3"/>
      <c r="O6" s="3"/>
      <c r="P6" s="3"/>
      <c r="Q6" s="3"/>
      <c r="R6" s="2"/>
      <c r="S6" s="9"/>
      <c r="T6" s="9"/>
      <c r="U6" s="9"/>
      <c r="V6" s="9"/>
      <c r="W6" s="9"/>
      <c r="X6" s="9"/>
      <c r="Y6" s="9"/>
      <c r="Z6" s="9"/>
      <c r="AA6" s="9"/>
    </row>
    <row r="7" spans="1:27" ht="19.5" customHeight="1" x14ac:dyDescent="0.3">
      <c r="A7" s="2"/>
      <c r="B7" s="3"/>
      <c r="C7" s="19" t="s">
        <v>76</v>
      </c>
      <c r="D7" s="3"/>
      <c r="E7" s="20" t="s">
        <v>3</v>
      </c>
      <c r="F7" s="3"/>
      <c r="G7" s="22" t="s">
        <v>87</v>
      </c>
      <c r="H7" s="3"/>
      <c r="I7" s="3"/>
      <c r="J7" s="3"/>
      <c r="K7" s="3"/>
      <c r="L7" s="3"/>
      <c r="M7" s="3"/>
      <c r="N7" s="3"/>
      <c r="O7" s="3"/>
      <c r="P7" s="3"/>
      <c r="Q7" s="3"/>
      <c r="R7" s="2"/>
      <c r="S7" s="9"/>
      <c r="T7" s="9"/>
      <c r="U7" s="9"/>
      <c r="V7" s="9"/>
      <c r="W7" s="9"/>
      <c r="X7" s="9"/>
      <c r="Y7" s="9"/>
      <c r="Z7" s="9"/>
      <c r="AA7" s="9"/>
    </row>
    <row r="8" spans="1:27" ht="19.5" customHeight="1" x14ac:dyDescent="0.3">
      <c r="A8" s="2"/>
      <c r="B8" s="3"/>
      <c r="C8" s="19" t="s">
        <v>77</v>
      </c>
      <c r="D8" s="3"/>
      <c r="E8" s="20" t="s">
        <v>3</v>
      </c>
      <c r="F8" s="3"/>
      <c r="G8" s="22" t="s">
        <v>88</v>
      </c>
      <c r="H8" s="3"/>
      <c r="I8" s="3"/>
      <c r="J8" s="3"/>
      <c r="K8" s="3"/>
      <c r="L8" s="3"/>
      <c r="M8" s="3"/>
      <c r="N8" s="3"/>
      <c r="O8" s="3"/>
      <c r="P8" s="3"/>
      <c r="Q8" s="3"/>
      <c r="R8" s="2"/>
      <c r="S8" s="9"/>
      <c r="T8" s="9"/>
      <c r="U8" s="9"/>
      <c r="V8" s="9"/>
      <c r="W8" s="9"/>
      <c r="X8" s="9"/>
      <c r="Y8" s="9"/>
      <c r="Z8" s="9"/>
      <c r="AA8" s="9"/>
    </row>
    <row r="9" spans="1:27" ht="19.5" customHeight="1" x14ac:dyDescent="0.3">
      <c r="A9" s="2"/>
      <c r="B9" s="3"/>
      <c r="C9" s="19" t="s">
        <v>13</v>
      </c>
      <c r="D9" s="3"/>
      <c r="E9" s="20" t="s">
        <v>3</v>
      </c>
      <c r="F9" s="3"/>
      <c r="G9" s="22" t="s">
        <v>89</v>
      </c>
      <c r="H9" s="3"/>
      <c r="I9" s="3"/>
      <c r="J9" s="3"/>
      <c r="K9" s="3"/>
      <c r="L9" s="3"/>
      <c r="M9" s="3"/>
      <c r="N9" s="3"/>
      <c r="O9" s="3"/>
      <c r="P9" s="3"/>
      <c r="Q9" s="3"/>
      <c r="R9" s="2"/>
      <c r="S9" s="9"/>
      <c r="T9" s="9"/>
      <c r="U9" s="9"/>
      <c r="V9" s="9"/>
      <c r="W9" s="9"/>
      <c r="X9" s="9"/>
      <c r="Y9" s="9"/>
      <c r="Z9" s="9"/>
      <c r="AA9" s="9"/>
    </row>
    <row r="10" spans="1:27" ht="19.5" customHeight="1" x14ac:dyDescent="0.3">
      <c r="A10" s="2"/>
      <c r="B10" s="3"/>
      <c r="C10" s="19" t="s">
        <v>78</v>
      </c>
      <c r="D10" s="3"/>
      <c r="E10" s="20" t="s">
        <v>3</v>
      </c>
      <c r="F10" s="3"/>
      <c r="G10" s="22" t="s">
        <v>90</v>
      </c>
      <c r="H10" s="3"/>
      <c r="I10" s="3"/>
      <c r="J10" s="3"/>
      <c r="K10" s="3"/>
      <c r="L10" s="3"/>
      <c r="M10" s="3"/>
      <c r="N10" s="3"/>
      <c r="O10" s="3"/>
      <c r="P10" s="3"/>
      <c r="Q10" s="3"/>
      <c r="R10" s="2"/>
      <c r="S10" s="9"/>
      <c r="T10" s="9"/>
      <c r="U10" s="9"/>
      <c r="V10" s="9"/>
      <c r="W10" s="9"/>
      <c r="X10" s="9"/>
      <c r="Y10" s="9"/>
      <c r="Z10" s="9"/>
      <c r="AA10" s="9"/>
    </row>
    <row r="11" spans="1:27" ht="19.5" customHeight="1" x14ac:dyDescent="0.3">
      <c r="A11" s="2"/>
      <c r="B11" s="3"/>
      <c r="C11" s="19" t="s">
        <v>83</v>
      </c>
      <c r="D11" s="3"/>
      <c r="E11" s="20" t="s">
        <v>3</v>
      </c>
      <c r="F11" s="3"/>
      <c r="G11" s="22" t="s">
        <v>91</v>
      </c>
      <c r="H11" s="3"/>
      <c r="I11" s="3"/>
      <c r="J11" s="3"/>
      <c r="K11" s="3"/>
      <c r="L11" s="3"/>
      <c r="M11" s="3"/>
      <c r="N11" s="3"/>
      <c r="O11" s="3"/>
      <c r="P11" s="3"/>
      <c r="Q11" s="3"/>
      <c r="R11" s="2"/>
      <c r="S11" s="9"/>
      <c r="T11" s="9"/>
      <c r="U11" s="9"/>
      <c r="V11" s="9"/>
      <c r="W11" s="9"/>
      <c r="X11" s="9"/>
      <c r="Y11" s="9"/>
      <c r="Z11" s="9"/>
      <c r="AA11" s="9"/>
    </row>
    <row r="12" spans="1:27" ht="19.5" customHeight="1" x14ac:dyDescent="0.3">
      <c r="A12" s="2"/>
      <c r="B12" s="3"/>
      <c r="C12" s="19" t="s">
        <v>79</v>
      </c>
      <c r="D12" s="3"/>
      <c r="E12" s="20" t="s">
        <v>3</v>
      </c>
      <c r="F12" s="3"/>
      <c r="G12" s="22" t="s">
        <v>92</v>
      </c>
      <c r="H12" s="3"/>
      <c r="I12" s="3"/>
      <c r="J12" s="3"/>
      <c r="K12" s="3"/>
      <c r="L12" s="3"/>
      <c r="M12" s="3"/>
      <c r="N12" s="3"/>
      <c r="O12" s="3"/>
      <c r="P12" s="3"/>
      <c r="Q12" s="3"/>
      <c r="R12" s="2"/>
      <c r="S12" s="9"/>
      <c r="T12" s="9"/>
      <c r="U12" s="9"/>
      <c r="V12" s="9"/>
      <c r="W12" s="9"/>
      <c r="X12" s="9"/>
      <c r="Y12" s="9"/>
      <c r="Z12" s="9"/>
      <c r="AA12" s="9"/>
    </row>
    <row r="13" spans="1:27" ht="19.5" customHeight="1" x14ac:dyDescent="0.3">
      <c r="A13" s="2"/>
      <c r="B13" s="3"/>
      <c r="C13" s="19" t="s">
        <v>84</v>
      </c>
      <c r="D13" s="3"/>
      <c r="E13" s="20" t="s">
        <v>3</v>
      </c>
      <c r="F13" s="3"/>
      <c r="G13" s="23" t="s">
        <v>93</v>
      </c>
      <c r="H13" s="3"/>
      <c r="I13" s="3"/>
      <c r="J13" s="3"/>
      <c r="K13" s="3"/>
      <c r="L13" s="3"/>
      <c r="M13" s="3"/>
      <c r="N13" s="3"/>
      <c r="O13" s="3"/>
      <c r="P13" s="3"/>
      <c r="Q13" s="3"/>
      <c r="R13" s="2"/>
      <c r="S13" s="9"/>
      <c r="T13" s="9"/>
      <c r="U13" s="9"/>
      <c r="V13" s="9"/>
      <c r="W13" s="9"/>
      <c r="X13" s="9"/>
      <c r="Y13" s="9"/>
      <c r="Z13" s="9"/>
      <c r="AA13" s="9"/>
    </row>
    <row r="14" spans="1:27" ht="19.5" customHeight="1" x14ac:dyDescent="0.3">
      <c r="A14" s="2"/>
      <c r="B14" s="3"/>
      <c r="C14" s="19" t="s">
        <v>80</v>
      </c>
      <c r="D14" s="3"/>
      <c r="E14" s="20" t="s">
        <v>3</v>
      </c>
      <c r="F14" s="3"/>
      <c r="G14" s="24" t="s">
        <v>94</v>
      </c>
      <c r="H14" s="3"/>
      <c r="I14" s="3"/>
      <c r="J14" s="3"/>
      <c r="K14" s="3"/>
      <c r="L14" s="3"/>
      <c r="M14" s="3"/>
      <c r="N14" s="3"/>
      <c r="O14" s="3"/>
      <c r="P14" s="3"/>
      <c r="Q14" s="3"/>
      <c r="R14" s="2"/>
      <c r="S14" s="9"/>
      <c r="T14" s="9"/>
      <c r="U14" s="9"/>
      <c r="V14" s="9"/>
      <c r="W14" s="9"/>
      <c r="X14" s="9"/>
      <c r="Y14" s="9"/>
      <c r="Z14" s="9"/>
      <c r="AA14" s="9"/>
    </row>
    <row r="15" spans="1:27" ht="19.5" customHeight="1" x14ac:dyDescent="0.3">
      <c r="A15" s="2"/>
      <c r="B15" s="3"/>
      <c r="C15" s="19" t="s">
        <v>81</v>
      </c>
      <c r="D15" s="3"/>
      <c r="E15" s="20" t="s">
        <v>3</v>
      </c>
      <c r="F15" s="3"/>
      <c r="G15" s="22" t="s">
        <v>95</v>
      </c>
      <c r="H15" s="3"/>
      <c r="I15" s="3"/>
      <c r="J15" s="3"/>
      <c r="K15" s="3"/>
      <c r="L15" s="3"/>
      <c r="M15" s="3"/>
      <c r="N15" s="3"/>
      <c r="O15" s="3"/>
      <c r="P15" s="3"/>
      <c r="Q15" s="3"/>
      <c r="R15" s="2"/>
      <c r="S15" s="9"/>
      <c r="T15" s="9"/>
      <c r="U15" s="9"/>
      <c r="V15" s="9"/>
      <c r="W15" s="9"/>
      <c r="X15" s="9"/>
      <c r="Y15" s="9"/>
      <c r="Z15" s="9"/>
      <c r="AA15" s="9"/>
    </row>
    <row r="16" spans="1:27" ht="19.5" customHeight="1" x14ac:dyDescent="0.3">
      <c r="A16" s="2"/>
      <c r="B16" s="3"/>
      <c r="C16" s="3"/>
      <c r="D16" s="3"/>
      <c r="E16" s="3"/>
      <c r="F16" s="3"/>
      <c r="G16" s="22" t="s">
        <v>96</v>
      </c>
      <c r="H16" s="3"/>
      <c r="I16" s="3"/>
      <c r="J16" s="3"/>
      <c r="K16" s="3"/>
      <c r="L16" s="3"/>
      <c r="M16" s="3"/>
      <c r="N16" s="3"/>
      <c r="O16" s="3"/>
      <c r="P16" s="3"/>
      <c r="Q16" s="3"/>
      <c r="R16" s="2"/>
      <c r="S16" s="9"/>
      <c r="T16" s="9"/>
      <c r="U16" s="9"/>
      <c r="V16" s="9"/>
      <c r="W16" s="9"/>
      <c r="X16" s="9"/>
      <c r="Y16" s="9"/>
      <c r="Z16" s="9"/>
      <c r="AA16" s="9"/>
    </row>
    <row r="17" spans="1:27" x14ac:dyDescent="0.3">
      <c r="A17" s="2"/>
      <c r="B17" s="3"/>
      <c r="C17" s="3"/>
      <c r="D17" s="3"/>
      <c r="E17" s="3"/>
      <c r="F17" s="3"/>
      <c r="G17" s="3"/>
      <c r="H17" s="3"/>
      <c r="I17" s="3"/>
      <c r="J17" s="3"/>
      <c r="K17" s="3"/>
      <c r="L17" s="3"/>
      <c r="M17" s="3"/>
      <c r="N17" s="3"/>
      <c r="O17" s="3"/>
      <c r="P17" s="3"/>
      <c r="Q17" s="3"/>
      <c r="R17" s="2"/>
      <c r="S17" s="9"/>
      <c r="T17" s="9"/>
      <c r="U17" s="9"/>
      <c r="V17" s="9"/>
      <c r="W17" s="9"/>
      <c r="X17" s="9"/>
      <c r="Y17" s="9"/>
      <c r="Z17" s="9"/>
      <c r="AA17" s="9"/>
    </row>
    <row r="18" spans="1:27" x14ac:dyDescent="0.3">
      <c r="A18" s="2"/>
      <c r="B18" s="2"/>
      <c r="C18" s="2"/>
      <c r="D18" s="2"/>
      <c r="E18" s="2"/>
      <c r="F18" s="2"/>
      <c r="G18" s="2"/>
      <c r="H18" s="2"/>
      <c r="I18" s="2"/>
      <c r="J18" s="2"/>
      <c r="K18" s="2"/>
      <c r="L18" s="2"/>
      <c r="M18" s="2"/>
      <c r="N18" s="2"/>
      <c r="O18" s="2"/>
      <c r="P18" s="2"/>
      <c r="Q18" s="2"/>
      <c r="R18" s="2"/>
      <c r="S18" s="9"/>
      <c r="T18" s="9"/>
      <c r="U18" s="9"/>
      <c r="V18" s="9"/>
      <c r="W18" s="9"/>
      <c r="X18" s="9"/>
      <c r="Y18" s="9"/>
      <c r="Z18" s="9"/>
      <c r="AA18" s="9"/>
    </row>
    <row r="19" spans="1:27" x14ac:dyDescent="0.3">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x14ac:dyDescent="0.3">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x14ac:dyDescent="0.3">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row>
  </sheetData>
  <sheetProtection password="CA78" sheet="1" objects="1" scenarios="1"/>
  <mergeCells count="1">
    <mergeCell ref="B3:Q3"/>
  </mergeCells>
  <hyperlinks>
    <hyperlink ref="G14" r:id="rId1" xr:uid="{00000000-0004-0000-4900-000000000000}"/>
  </hyperlinks>
  <pageMargins left="0.7" right="0.7" top="0.75" bottom="0.75" header="0.3" footer="0.3"/>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63"/>
  <dimension ref="A1:M23"/>
  <sheetViews>
    <sheetView workbookViewId="0">
      <selection activeCell="D17" sqref="D17:J17"/>
    </sheetView>
  </sheetViews>
  <sheetFormatPr defaultRowHeight="14.4" x14ac:dyDescent="0.3"/>
  <cols>
    <col min="1" max="1" width="2.5546875" customWidth="1"/>
    <col min="13" max="13" width="2.88671875" customWidth="1"/>
    <col min="19" max="19" width="9" customWidth="1"/>
  </cols>
  <sheetData>
    <row r="1" spans="1:13" ht="12" customHeight="1" x14ac:dyDescent="0.3">
      <c r="A1" s="2"/>
      <c r="B1" s="2"/>
      <c r="C1" s="2"/>
      <c r="D1" s="2"/>
      <c r="E1" s="2"/>
      <c r="F1" s="2"/>
      <c r="G1" s="2"/>
      <c r="H1" s="2"/>
      <c r="I1" s="2"/>
      <c r="J1" s="2"/>
      <c r="K1" s="2"/>
      <c r="L1" s="2"/>
      <c r="M1" s="2"/>
    </row>
    <row r="2" spans="1:13" x14ac:dyDescent="0.3">
      <c r="A2" s="2"/>
      <c r="B2" s="3"/>
      <c r="C2" s="3"/>
      <c r="D2" s="3"/>
      <c r="E2" s="3"/>
      <c r="F2" s="3"/>
      <c r="G2" s="3"/>
      <c r="H2" s="3"/>
      <c r="I2" s="3"/>
      <c r="J2" s="3"/>
      <c r="K2" s="3"/>
      <c r="L2" s="3"/>
      <c r="M2" s="2"/>
    </row>
    <row r="3" spans="1:13" ht="28.5" customHeight="1" x14ac:dyDescent="0.3">
      <c r="A3" s="2"/>
      <c r="B3" s="346" t="s">
        <v>98</v>
      </c>
      <c r="C3" s="346"/>
      <c r="D3" s="346"/>
      <c r="E3" s="346"/>
      <c r="F3" s="346"/>
      <c r="G3" s="346"/>
      <c r="H3" s="346"/>
      <c r="I3" s="346"/>
      <c r="J3" s="346"/>
      <c r="K3" s="346"/>
      <c r="L3" s="346"/>
      <c r="M3" s="2"/>
    </row>
    <row r="4" spans="1:13" x14ac:dyDescent="0.3">
      <c r="A4" s="2"/>
      <c r="B4" s="3"/>
      <c r="C4" s="3"/>
      <c r="D4" s="3"/>
      <c r="E4" s="3"/>
      <c r="F4" s="3"/>
      <c r="G4" s="3"/>
      <c r="H4" s="3"/>
      <c r="I4" s="3"/>
      <c r="J4" s="3"/>
      <c r="K4" s="3"/>
      <c r="L4" s="3"/>
      <c r="M4" s="2"/>
    </row>
    <row r="5" spans="1:13" x14ac:dyDescent="0.3">
      <c r="A5" s="2"/>
      <c r="B5" s="21" t="s">
        <v>99</v>
      </c>
      <c r="C5" s="21"/>
      <c r="D5" s="21"/>
      <c r="E5" s="21"/>
      <c r="F5" s="21"/>
      <c r="G5" s="21"/>
      <c r="H5" s="21"/>
      <c r="I5" s="21"/>
      <c r="J5" s="21"/>
      <c r="K5" s="3"/>
      <c r="L5" s="3"/>
      <c r="M5" s="2"/>
    </row>
    <row r="6" spans="1:13" x14ac:dyDescent="0.3">
      <c r="A6" s="2"/>
      <c r="B6" s="21"/>
      <c r="C6" s="21"/>
      <c r="D6" s="21"/>
      <c r="E6" s="21"/>
      <c r="F6" s="21"/>
      <c r="G6" s="21"/>
      <c r="H6" s="21"/>
      <c r="I6" s="21"/>
      <c r="J6" s="21"/>
      <c r="K6" s="3"/>
      <c r="L6" s="3"/>
      <c r="M6" s="2"/>
    </row>
    <row r="7" spans="1:13" ht="23.25" customHeight="1" x14ac:dyDescent="0.3">
      <c r="A7" s="2"/>
      <c r="B7" s="21"/>
      <c r="C7" s="33" t="s">
        <v>4</v>
      </c>
      <c r="D7" s="379" t="s">
        <v>100</v>
      </c>
      <c r="E7" s="379"/>
      <c r="F7" s="379"/>
      <c r="G7" s="379"/>
      <c r="H7" s="379"/>
      <c r="I7" s="379"/>
      <c r="J7" s="379"/>
      <c r="K7" s="3"/>
      <c r="L7" s="3"/>
      <c r="M7" s="2"/>
    </row>
    <row r="8" spans="1:13" ht="17.25" customHeight="1" x14ac:dyDescent="0.3">
      <c r="A8" s="2"/>
      <c r="B8" s="21"/>
      <c r="C8" s="25">
        <v>1</v>
      </c>
      <c r="D8" s="437"/>
      <c r="E8" s="437"/>
      <c r="F8" s="437"/>
      <c r="G8" s="437"/>
      <c r="H8" s="437"/>
      <c r="I8" s="437"/>
      <c r="J8" s="437"/>
      <c r="K8" s="3"/>
      <c r="L8" s="3"/>
      <c r="M8" s="2"/>
    </row>
    <row r="9" spans="1:13" ht="17.25" customHeight="1" x14ac:dyDescent="0.3">
      <c r="A9" s="2"/>
      <c r="B9" s="21"/>
      <c r="C9" s="25">
        <v>2</v>
      </c>
      <c r="D9" s="437"/>
      <c r="E9" s="437"/>
      <c r="F9" s="437"/>
      <c r="G9" s="437"/>
      <c r="H9" s="437"/>
      <c r="I9" s="437"/>
      <c r="J9" s="437"/>
      <c r="K9" s="3"/>
      <c r="L9" s="3"/>
      <c r="M9" s="2"/>
    </row>
    <row r="10" spans="1:13" ht="17.25" customHeight="1" x14ac:dyDescent="0.3">
      <c r="A10" s="2"/>
      <c r="B10" s="21"/>
      <c r="C10" s="25">
        <v>3</v>
      </c>
      <c r="D10" s="437"/>
      <c r="E10" s="437"/>
      <c r="F10" s="437"/>
      <c r="G10" s="437"/>
      <c r="H10" s="437"/>
      <c r="I10" s="437"/>
      <c r="J10" s="437"/>
      <c r="K10" s="3"/>
      <c r="L10" s="3"/>
      <c r="M10" s="2"/>
    </row>
    <row r="11" spans="1:13" ht="17.25" customHeight="1" x14ac:dyDescent="0.3">
      <c r="A11" s="2"/>
      <c r="B11" s="21"/>
      <c r="C11" s="25">
        <v>4</v>
      </c>
      <c r="D11" s="437"/>
      <c r="E11" s="437"/>
      <c r="F11" s="437"/>
      <c r="G11" s="437"/>
      <c r="H11" s="437"/>
      <c r="I11" s="437"/>
      <c r="J11" s="437"/>
      <c r="K11" s="3"/>
      <c r="L11" s="3"/>
      <c r="M11" s="2"/>
    </row>
    <row r="12" spans="1:13" ht="17.25" customHeight="1" x14ac:dyDescent="0.3">
      <c r="A12" s="2"/>
      <c r="B12" s="21"/>
      <c r="C12" s="25">
        <v>5</v>
      </c>
      <c r="D12" s="437"/>
      <c r="E12" s="437"/>
      <c r="F12" s="437"/>
      <c r="G12" s="437"/>
      <c r="H12" s="437"/>
      <c r="I12" s="437"/>
      <c r="J12" s="437"/>
      <c r="K12" s="3"/>
      <c r="L12" s="3"/>
      <c r="M12" s="2"/>
    </row>
    <row r="13" spans="1:13" ht="17.25" customHeight="1" x14ac:dyDescent="0.3">
      <c r="A13" s="2"/>
      <c r="B13" s="21"/>
      <c r="C13" s="25">
        <v>6</v>
      </c>
      <c r="D13" s="437"/>
      <c r="E13" s="437"/>
      <c r="F13" s="437"/>
      <c r="G13" s="437"/>
      <c r="H13" s="437"/>
      <c r="I13" s="437"/>
      <c r="J13" s="437"/>
      <c r="K13" s="3"/>
      <c r="L13" s="3"/>
      <c r="M13" s="2"/>
    </row>
    <row r="14" spans="1:13" ht="17.25" customHeight="1" x14ac:dyDescent="0.3">
      <c r="A14" s="2"/>
      <c r="B14" s="21"/>
      <c r="C14" s="25">
        <v>7</v>
      </c>
      <c r="D14" s="437"/>
      <c r="E14" s="437"/>
      <c r="F14" s="437"/>
      <c r="G14" s="437"/>
      <c r="H14" s="437"/>
      <c r="I14" s="437"/>
      <c r="J14" s="437"/>
      <c r="K14" s="3"/>
      <c r="L14" s="3"/>
      <c r="M14" s="2"/>
    </row>
    <row r="15" spans="1:13" ht="17.25" customHeight="1" x14ac:dyDescent="0.3">
      <c r="A15" s="2"/>
      <c r="B15" s="21"/>
      <c r="C15" s="25">
        <v>8</v>
      </c>
      <c r="D15" s="437"/>
      <c r="E15" s="437"/>
      <c r="F15" s="437"/>
      <c r="G15" s="437"/>
      <c r="H15" s="437"/>
      <c r="I15" s="437"/>
      <c r="J15" s="437"/>
      <c r="K15" s="3"/>
      <c r="L15" s="3"/>
      <c r="M15" s="2"/>
    </row>
    <row r="16" spans="1:13" ht="17.25" customHeight="1" x14ac:dyDescent="0.3">
      <c r="A16" s="2"/>
      <c r="B16" s="21"/>
      <c r="C16" s="25">
        <v>9</v>
      </c>
      <c r="D16" s="437"/>
      <c r="E16" s="437"/>
      <c r="F16" s="437"/>
      <c r="G16" s="437"/>
      <c r="H16" s="437"/>
      <c r="I16" s="437"/>
      <c r="J16" s="437"/>
      <c r="K16" s="3"/>
      <c r="L16" s="3"/>
      <c r="M16" s="2"/>
    </row>
    <row r="17" spans="1:13" ht="17.25" customHeight="1" x14ac:dyDescent="0.3">
      <c r="A17" s="2"/>
      <c r="B17" s="21"/>
      <c r="C17" s="25">
        <v>10</v>
      </c>
      <c r="D17" s="437"/>
      <c r="E17" s="437"/>
      <c r="F17" s="437"/>
      <c r="G17" s="437"/>
      <c r="H17" s="437"/>
      <c r="I17" s="437"/>
      <c r="J17" s="437"/>
      <c r="K17" s="3"/>
      <c r="L17" s="3"/>
      <c r="M17" s="2"/>
    </row>
    <row r="18" spans="1:13" ht="17.25" customHeight="1" x14ac:dyDescent="0.3">
      <c r="A18" s="2"/>
      <c r="B18" s="21"/>
      <c r="C18" s="25">
        <v>11</v>
      </c>
      <c r="D18" s="437"/>
      <c r="E18" s="437"/>
      <c r="F18" s="437"/>
      <c r="G18" s="437"/>
      <c r="H18" s="437"/>
      <c r="I18" s="437"/>
      <c r="J18" s="437"/>
      <c r="K18" s="3"/>
      <c r="L18" s="3"/>
      <c r="M18" s="2"/>
    </row>
    <row r="19" spans="1:13" ht="17.25" customHeight="1" x14ac:dyDescent="0.3">
      <c r="A19" s="2"/>
      <c r="B19" s="21"/>
      <c r="C19" s="25">
        <v>12</v>
      </c>
      <c r="D19" s="437"/>
      <c r="E19" s="437"/>
      <c r="F19" s="437"/>
      <c r="G19" s="437"/>
      <c r="H19" s="437"/>
      <c r="I19" s="437"/>
      <c r="J19" s="437"/>
      <c r="K19" s="3"/>
      <c r="L19" s="3"/>
      <c r="M19" s="2"/>
    </row>
    <row r="20" spans="1:13" ht="17.25" customHeight="1" x14ac:dyDescent="0.3">
      <c r="A20" s="2"/>
      <c r="B20" s="21"/>
      <c r="C20" s="25">
        <v>13</v>
      </c>
      <c r="D20" s="437"/>
      <c r="E20" s="437"/>
      <c r="F20" s="437"/>
      <c r="G20" s="437"/>
      <c r="H20" s="437"/>
      <c r="I20" s="437"/>
      <c r="J20" s="437"/>
      <c r="K20" s="3"/>
      <c r="L20" s="3"/>
      <c r="M20" s="2"/>
    </row>
    <row r="21" spans="1:13" x14ac:dyDescent="0.3">
      <c r="A21" s="2"/>
      <c r="B21" s="3"/>
      <c r="C21" s="3"/>
      <c r="D21" s="3"/>
      <c r="E21" s="3"/>
      <c r="F21" s="3"/>
      <c r="G21" s="3"/>
      <c r="H21" s="3"/>
      <c r="I21" s="3"/>
      <c r="J21" s="3"/>
      <c r="K21" s="3"/>
      <c r="L21" s="3"/>
      <c r="M21" s="2"/>
    </row>
    <row r="22" spans="1:13" x14ac:dyDescent="0.3">
      <c r="A22" s="2"/>
      <c r="B22" s="3"/>
      <c r="C22" s="3"/>
      <c r="D22" s="3"/>
      <c r="E22" s="3"/>
      <c r="F22" s="3"/>
      <c r="G22" s="3"/>
      <c r="H22" s="3"/>
      <c r="I22" s="3"/>
      <c r="J22" s="3"/>
      <c r="K22" s="3"/>
      <c r="L22" s="3"/>
      <c r="M22" s="2"/>
    </row>
    <row r="23" spans="1:13" x14ac:dyDescent="0.3">
      <c r="A23" s="2"/>
      <c r="B23" s="2"/>
      <c r="C23" s="2"/>
      <c r="D23" s="2"/>
      <c r="E23" s="2"/>
      <c r="F23" s="2"/>
      <c r="G23" s="2"/>
      <c r="H23" s="2"/>
      <c r="I23" s="2"/>
      <c r="J23" s="2"/>
      <c r="K23" s="2"/>
      <c r="L23" s="2"/>
      <c r="M23" s="2"/>
    </row>
  </sheetData>
  <mergeCells count="15">
    <mergeCell ref="D18:J18"/>
    <mergeCell ref="D19:J19"/>
    <mergeCell ref="D20:J20"/>
    <mergeCell ref="D12:J12"/>
    <mergeCell ref="D13:J13"/>
    <mergeCell ref="D14:J14"/>
    <mergeCell ref="D15:J15"/>
    <mergeCell ref="D16:J16"/>
    <mergeCell ref="D17:J17"/>
    <mergeCell ref="D11:J11"/>
    <mergeCell ref="B3:L3"/>
    <mergeCell ref="D7:J7"/>
    <mergeCell ref="D8:J8"/>
    <mergeCell ref="D9:J9"/>
    <mergeCell ref="D10:J10"/>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64"/>
  <dimension ref="A1:AG68"/>
  <sheetViews>
    <sheetView workbookViewId="0"/>
  </sheetViews>
  <sheetFormatPr defaultRowHeight="14.4" x14ac:dyDescent="0.3"/>
  <cols>
    <col min="1" max="1" width="2.5546875" customWidth="1"/>
    <col min="2" max="2" width="11.33203125" customWidth="1"/>
    <col min="12" max="12" width="11" customWidth="1"/>
    <col min="13" max="13" width="2.88671875" customWidth="1"/>
    <col min="19" max="19" width="9" customWidth="1"/>
  </cols>
  <sheetData>
    <row r="1" spans="1:33" ht="12" customHeight="1" x14ac:dyDescent="0.3">
      <c r="A1" s="2"/>
      <c r="B1" s="2"/>
      <c r="C1" s="2"/>
      <c r="D1" s="2"/>
      <c r="E1" s="2"/>
      <c r="F1" s="2"/>
      <c r="G1" s="2"/>
      <c r="H1" s="2"/>
      <c r="I1" s="2"/>
      <c r="J1" s="2"/>
      <c r="K1" s="2"/>
      <c r="L1" s="2"/>
      <c r="M1" s="2"/>
      <c r="N1" s="9"/>
      <c r="O1" s="9"/>
      <c r="P1" s="9"/>
      <c r="Q1" s="9"/>
      <c r="R1" s="9"/>
      <c r="S1" s="9"/>
      <c r="T1" s="9"/>
      <c r="U1" s="9"/>
      <c r="V1" s="9"/>
      <c r="W1" s="9"/>
      <c r="X1" s="9"/>
      <c r="Y1" s="9"/>
      <c r="Z1" s="9"/>
      <c r="AA1" s="9"/>
      <c r="AB1" s="9"/>
      <c r="AC1" s="9"/>
      <c r="AD1" s="9"/>
      <c r="AE1" s="9"/>
      <c r="AF1" s="9"/>
      <c r="AG1" s="9"/>
    </row>
    <row r="2" spans="1:33" x14ac:dyDescent="0.3">
      <c r="A2" s="2"/>
      <c r="B2" s="3"/>
      <c r="C2" s="3"/>
      <c r="D2" s="3"/>
      <c r="E2" s="3"/>
      <c r="F2" s="3"/>
      <c r="G2" s="3"/>
      <c r="H2" s="3"/>
      <c r="I2" s="3"/>
      <c r="J2" s="3"/>
      <c r="K2" s="3"/>
      <c r="L2" s="3"/>
      <c r="M2" s="2"/>
      <c r="N2" s="9"/>
      <c r="O2" s="9"/>
      <c r="P2" s="9"/>
      <c r="Q2" s="9"/>
      <c r="R2" s="9"/>
      <c r="S2" s="9"/>
      <c r="T2" s="9"/>
      <c r="U2" s="9"/>
      <c r="V2" s="9"/>
      <c r="W2" s="9"/>
      <c r="X2" s="9"/>
      <c r="Y2" s="9"/>
      <c r="Z2" s="9"/>
      <c r="AA2" s="9"/>
      <c r="AB2" s="9"/>
      <c r="AC2" s="9"/>
      <c r="AD2" s="9"/>
      <c r="AE2" s="9"/>
      <c r="AF2" s="9"/>
      <c r="AG2" s="9"/>
    </row>
    <row r="3" spans="1:33" ht="28.5" customHeight="1" x14ac:dyDescent="0.3">
      <c r="A3" s="2"/>
      <c r="B3" s="346" t="s">
        <v>101</v>
      </c>
      <c r="C3" s="346"/>
      <c r="D3" s="346"/>
      <c r="E3" s="346"/>
      <c r="F3" s="346"/>
      <c r="G3" s="346"/>
      <c r="H3" s="346"/>
      <c r="I3" s="346"/>
      <c r="J3" s="346"/>
      <c r="K3" s="346"/>
      <c r="L3" s="346"/>
      <c r="M3" s="2"/>
      <c r="N3" s="9"/>
      <c r="O3" s="9"/>
      <c r="P3" s="9"/>
      <c r="Q3" s="9"/>
      <c r="R3" s="9"/>
      <c r="S3" s="9"/>
      <c r="T3" s="9"/>
      <c r="U3" s="9"/>
      <c r="V3" s="9"/>
      <c r="W3" s="9"/>
      <c r="X3" s="9"/>
      <c r="Y3" s="9"/>
      <c r="Z3" s="9"/>
      <c r="AA3" s="9"/>
      <c r="AB3" s="9"/>
      <c r="AC3" s="9"/>
      <c r="AD3" s="9"/>
      <c r="AE3" s="9"/>
      <c r="AF3" s="9"/>
      <c r="AG3" s="9"/>
    </row>
    <row r="4" spans="1:33" x14ac:dyDescent="0.3">
      <c r="A4" s="2"/>
      <c r="B4" s="3"/>
      <c r="C4" s="3"/>
      <c r="D4" s="3"/>
      <c r="E4" s="3"/>
      <c r="F4" s="3"/>
      <c r="G4" s="3"/>
      <c r="H4" s="3"/>
      <c r="I4" s="3"/>
      <c r="J4" s="3"/>
      <c r="K4" s="3"/>
      <c r="L4" s="3"/>
      <c r="M4" s="2"/>
      <c r="N4" s="9"/>
      <c r="O4" s="9"/>
      <c r="P4" s="9"/>
      <c r="Q4" s="9"/>
      <c r="R4" s="9"/>
      <c r="S4" s="9"/>
      <c r="T4" s="9"/>
      <c r="U4" s="9"/>
      <c r="V4" s="9"/>
      <c r="W4" s="9"/>
      <c r="X4" s="9"/>
      <c r="Y4" s="9"/>
      <c r="Z4" s="9"/>
      <c r="AA4" s="9"/>
      <c r="AB4" s="9"/>
      <c r="AC4" s="9"/>
      <c r="AD4" s="9"/>
      <c r="AE4" s="9"/>
      <c r="AF4" s="9"/>
      <c r="AG4" s="9"/>
    </row>
    <row r="5" spans="1:33" x14ac:dyDescent="0.3">
      <c r="A5" s="2"/>
      <c r="B5" s="21" t="s">
        <v>102</v>
      </c>
      <c r="C5" s="21"/>
      <c r="D5" s="21"/>
      <c r="E5" s="21"/>
      <c r="F5" s="21"/>
      <c r="G5" s="21"/>
      <c r="H5" s="21"/>
      <c r="I5" s="21"/>
      <c r="J5" s="21"/>
      <c r="K5" s="3"/>
      <c r="L5" s="3"/>
      <c r="M5" s="2"/>
      <c r="N5" s="9"/>
      <c r="O5" s="9"/>
      <c r="P5" s="9"/>
      <c r="Q5" s="9"/>
      <c r="R5" s="9"/>
      <c r="S5" s="9"/>
      <c r="T5" s="9"/>
      <c r="U5" s="9"/>
      <c r="V5" s="9"/>
      <c r="W5" s="9"/>
      <c r="X5" s="9"/>
      <c r="Y5" s="9"/>
      <c r="Z5" s="9"/>
      <c r="AA5" s="9"/>
      <c r="AB5" s="9"/>
      <c r="AC5" s="9"/>
      <c r="AD5" s="9"/>
      <c r="AE5" s="9"/>
      <c r="AF5" s="9"/>
      <c r="AG5" s="9"/>
    </row>
    <row r="6" spans="1:33" x14ac:dyDescent="0.3">
      <c r="A6" s="2"/>
      <c r="B6" s="21"/>
      <c r="C6" s="21"/>
      <c r="D6" s="21"/>
      <c r="E6" s="21"/>
      <c r="F6" s="21"/>
      <c r="G6" s="21"/>
      <c r="H6" s="21"/>
      <c r="I6" s="21"/>
      <c r="J6" s="21"/>
      <c r="K6" s="3"/>
      <c r="L6" s="3"/>
      <c r="M6" s="2"/>
      <c r="N6" s="9"/>
      <c r="O6" s="9"/>
      <c r="P6" s="9"/>
      <c r="Q6" s="9"/>
      <c r="R6" s="9"/>
      <c r="S6" s="9"/>
      <c r="T6" s="9"/>
      <c r="U6" s="9"/>
      <c r="V6" s="9"/>
      <c r="W6" s="9"/>
      <c r="X6" s="9"/>
      <c r="Y6" s="9"/>
      <c r="Z6" s="9"/>
      <c r="AA6" s="9"/>
      <c r="AB6" s="9"/>
      <c r="AC6" s="9"/>
      <c r="AD6" s="9"/>
      <c r="AE6" s="9"/>
      <c r="AF6" s="9"/>
      <c r="AG6" s="9"/>
    </row>
    <row r="7" spans="1:33" ht="23.25" customHeight="1" x14ac:dyDescent="0.3">
      <c r="A7" s="2"/>
      <c r="B7" s="21"/>
      <c r="C7" s="33" t="s">
        <v>4</v>
      </c>
      <c r="D7" s="379" t="s">
        <v>103</v>
      </c>
      <c r="E7" s="379"/>
      <c r="F7" s="379"/>
      <c r="G7" s="379"/>
      <c r="H7" s="379"/>
      <c r="I7" s="379"/>
      <c r="J7" s="379"/>
      <c r="K7" s="3"/>
      <c r="L7" s="3"/>
      <c r="M7" s="2"/>
      <c r="N7" s="9"/>
      <c r="O7" s="9"/>
      <c r="P7" s="9"/>
      <c r="Q7" s="9"/>
      <c r="R7" s="9"/>
      <c r="S7" s="9"/>
      <c r="T7" s="9"/>
      <c r="U7" s="9"/>
      <c r="V7" s="9"/>
      <c r="W7" s="9"/>
      <c r="X7" s="9"/>
      <c r="Y7" s="9"/>
      <c r="Z7" s="9"/>
      <c r="AA7" s="9"/>
      <c r="AB7" s="9"/>
      <c r="AC7" s="9"/>
      <c r="AD7" s="9"/>
      <c r="AE7" s="9"/>
      <c r="AF7" s="9"/>
      <c r="AG7" s="9"/>
    </row>
    <row r="8" spans="1:33" ht="17.25" customHeight="1" x14ac:dyDescent="0.3">
      <c r="A8" s="2"/>
      <c r="B8" s="21"/>
      <c r="C8" s="33">
        <v>1</v>
      </c>
      <c r="D8" s="437" t="s">
        <v>349</v>
      </c>
      <c r="E8" s="437"/>
      <c r="F8" s="437"/>
      <c r="G8" s="437"/>
      <c r="H8" s="437"/>
      <c r="I8" s="437"/>
      <c r="J8" s="437"/>
      <c r="K8" s="3"/>
      <c r="L8" s="3"/>
      <c r="M8" s="2"/>
      <c r="N8" s="9"/>
      <c r="O8" s="9"/>
      <c r="P8" s="9"/>
      <c r="Q8" s="9"/>
      <c r="R8" s="9"/>
      <c r="S8" s="9"/>
      <c r="T8" s="9"/>
      <c r="U8" s="9"/>
      <c r="V8" s="9"/>
      <c r="W8" s="9"/>
      <c r="X8" s="9"/>
      <c r="Y8" s="9"/>
      <c r="Z8" s="9"/>
      <c r="AA8" s="9"/>
      <c r="AB8" s="9"/>
      <c r="AC8" s="9"/>
      <c r="AD8" s="9"/>
      <c r="AE8" s="9"/>
      <c r="AF8" s="9"/>
      <c r="AG8" s="9"/>
    </row>
    <row r="9" spans="1:33" ht="17.25" customHeight="1" x14ac:dyDescent="0.3">
      <c r="A9" s="2"/>
      <c r="B9" s="21"/>
      <c r="C9" s="33">
        <v>2</v>
      </c>
      <c r="D9" s="437" t="s">
        <v>337</v>
      </c>
      <c r="E9" s="437"/>
      <c r="F9" s="437"/>
      <c r="G9" s="437"/>
      <c r="H9" s="437"/>
      <c r="I9" s="437"/>
      <c r="J9" s="437"/>
      <c r="K9" s="3"/>
      <c r="L9" s="3"/>
      <c r="M9" s="2"/>
      <c r="N9" s="9"/>
      <c r="O9" s="9"/>
      <c r="P9" s="9"/>
      <c r="Q9" s="9"/>
      <c r="R9" s="9"/>
      <c r="S9" s="9"/>
      <c r="T9" s="9"/>
      <c r="U9" s="9"/>
      <c r="V9" s="9"/>
      <c r="W9" s="9"/>
      <c r="X9" s="9"/>
      <c r="Y9" s="9"/>
      <c r="Z9" s="9"/>
      <c r="AA9" s="9"/>
      <c r="AB9" s="9"/>
      <c r="AC9" s="9"/>
      <c r="AD9" s="9"/>
      <c r="AE9" s="9"/>
      <c r="AF9" s="9"/>
      <c r="AG9" s="9"/>
    </row>
    <row r="10" spans="1:33" ht="17.25" customHeight="1" x14ac:dyDescent="0.3">
      <c r="A10" s="2"/>
      <c r="B10" s="21"/>
      <c r="C10" s="33">
        <v>3</v>
      </c>
      <c r="D10" s="437" t="s">
        <v>350</v>
      </c>
      <c r="E10" s="437"/>
      <c r="F10" s="437"/>
      <c r="G10" s="437"/>
      <c r="H10" s="437"/>
      <c r="I10" s="437"/>
      <c r="J10" s="437"/>
      <c r="K10" s="3"/>
      <c r="L10" s="3"/>
      <c r="M10" s="2"/>
      <c r="N10" s="9"/>
      <c r="O10" s="9"/>
      <c r="P10" s="9"/>
      <c r="Q10" s="9"/>
      <c r="R10" s="9"/>
      <c r="S10" s="9"/>
      <c r="T10" s="9"/>
      <c r="U10" s="9"/>
      <c r="V10" s="9"/>
      <c r="W10" s="9"/>
      <c r="X10" s="9"/>
      <c r="Y10" s="9"/>
      <c r="Z10" s="9"/>
      <c r="AA10" s="9"/>
      <c r="AB10" s="9"/>
      <c r="AC10" s="9"/>
      <c r="AD10" s="9"/>
      <c r="AE10" s="9"/>
      <c r="AF10" s="9"/>
      <c r="AG10" s="9"/>
    </row>
    <row r="11" spans="1:33" ht="17.25" customHeight="1" x14ac:dyDescent="0.3">
      <c r="A11" s="2"/>
      <c r="B11" s="21"/>
      <c r="C11" s="33">
        <v>4</v>
      </c>
      <c r="D11" s="437" t="s">
        <v>351</v>
      </c>
      <c r="E11" s="437"/>
      <c r="F11" s="437"/>
      <c r="G11" s="437"/>
      <c r="H11" s="437"/>
      <c r="I11" s="437"/>
      <c r="J11" s="437"/>
      <c r="K11" s="3"/>
      <c r="L11" s="3"/>
      <c r="M11" s="2"/>
      <c r="N11" s="9"/>
      <c r="O11" s="9"/>
      <c r="P11" s="9"/>
      <c r="Q11" s="9"/>
      <c r="R11" s="9"/>
      <c r="S11" s="9"/>
      <c r="T11" s="9"/>
      <c r="U11" s="9"/>
      <c r="V11" s="9"/>
      <c r="W11" s="9"/>
      <c r="X11" s="9"/>
      <c r="Y11" s="9"/>
      <c r="Z11" s="9"/>
      <c r="AA11" s="9"/>
      <c r="AB11" s="9"/>
      <c r="AC11" s="9"/>
      <c r="AD11" s="9"/>
      <c r="AE11" s="9"/>
      <c r="AF11" s="9"/>
      <c r="AG11" s="9"/>
    </row>
    <row r="12" spans="1:33" ht="17.25" customHeight="1" x14ac:dyDescent="0.3">
      <c r="A12" s="2"/>
      <c r="B12" s="21"/>
      <c r="C12" s="33">
        <v>5</v>
      </c>
      <c r="D12" s="437"/>
      <c r="E12" s="437"/>
      <c r="F12" s="437"/>
      <c r="G12" s="437"/>
      <c r="H12" s="437"/>
      <c r="I12" s="437"/>
      <c r="J12" s="437"/>
      <c r="K12" s="3"/>
      <c r="L12" s="3"/>
      <c r="M12" s="2"/>
      <c r="N12" s="9"/>
      <c r="O12" s="9"/>
      <c r="P12" s="9"/>
      <c r="Q12" s="9"/>
      <c r="R12" s="9"/>
      <c r="S12" s="9"/>
      <c r="T12" s="9"/>
      <c r="U12" s="9"/>
      <c r="V12" s="9"/>
      <c r="W12" s="9"/>
      <c r="X12" s="9"/>
      <c r="Y12" s="9"/>
      <c r="Z12" s="9"/>
      <c r="AA12" s="9"/>
      <c r="AB12" s="9"/>
      <c r="AC12" s="9"/>
      <c r="AD12" s="9"/>
      <c r="AE12" s="9"/>
      <c r="AF12" s="9"/>
      <c r="AG12" s="9"/>
    </row>
    <row r="13" spans="1:33" ht="17.25" customHeight="1" x14ac:dyDescent="0.3">
      <c r="A13" s="2"/>
      <c r="B13" s="21"/>
      <c r="C13" s="33">
        <v>6</v>
      </c>
      <c r="D13" s="437"/>
      <c r="E13" s="437"/>
      <c r="F13" s="437"/>
      <c r="G13" s="437"/>
      <c r="H13" s="437"/>
      <c r="I13" s="437"/>
      <c r="J13" s="437"/>
      <c r="K13" s="3"/>
      <c r="L13" s="3"/>
      <c r="M13" s="2"/>
      <c r="N13" s="9"/>
      <c r="O13" s="9"/>
      <c r="P13" s="9"/>
      <c r="Q13" s="9"/>
      <c r="R13" s="9"/>
      <c r="S13" s="9"/>
      <c r="T13" s="9"/>
      <c r="U13" s="9"/>
      <c r="V13" s="9"/>
      <c r="W13" s="9"/>
      <c r="X13" s="9"/>
      <c r="Y13" s="9"/>
      <c r="Z13" s="9"/>
      <c r="AA13" s="9"/>
      <c r="AB13" s="9"/>
      <c r="AC13" s="9"/>
      <c r="AD13" s="9"/>
      <c r="AE13" s="9"/>
      <c r="AF13" s="9"/>
      <c r="AG13" s="9"/>
    </row>
    <row r="14" spans="1:33" ht="17.25" customHeight="1" x14ac:dyDescent="0.3">
      <c r="A14" s="2"/>
      <c r="B14" s="21"/>
      <c r="C14" s="33">
        <v>7</v>
      </c>
      <c r="D14" s="437"/>
      <c r="E14" s="437"/>
      <c r="F14" s="437"/>
      <c r="G14" s="437"/>
      <c r="H14" s="437"/>
      <c r="I14" s="437"/>
      <c r="J14" s="437"/>
      <c r="K14" s="3"/>
      <c r="L14" s="3"/>
      <c r="M14" s="2"/>
      <c r="N14" s="9"/>
      <c r="O14" s="9"/>
      <c r="P14" s="9"/>
      <c r="Q14" s="9"/>
      <c r="R14" s="9"/>
      <c r="S14" s="9"/>
      <c r="T14" s="9"/>
      <c r="U14" s="9"/>
      <c r="V14" s="9"/>
      <c r="W14" s="9"/>
      <c r="X14" s="9"/>
      <c r="Y14" s="9"/>
      <c r="Z14" s="9"/>
      <c r="AA14" s="9"/>
      <c r="AB14" s="9"/>
      <c r="AC14" s="9"/>
      <c r="AD14" s="9"/>
      <c r="AE14" s="9"/>
      <c r="AF14" s="9"/>
      <c r="AG14" s="9"/>
    </row>
    <row r="15" spans="1:33" ht="17.25" customHeight="1" x14ac:dyDescent="0.3">
      <c r="A15" s="2"/>
      <c r="B15" s="21"/>
      <c r="C15" s="33">
        <v>8</v>
      </c>
      <c r="D15" s="437"/>
      <c r="E15" s="437"/>
      <c r="F15" s="437"/>
      <c r="G15" s="437"/>
      <c r="H15" s="437"/>
      <c r="I15" s="437"/>
      <c r="J15" s="437"/>
      <c r="K15" s="3"/>
      <c r="L15" s="3"/>
      <c r="M15" s="2"/>
      <c r="N15" s="9"/>
      <c r="O15" s="9"/>
      <c r="P15" s="9"/>
      <c r="Q15" s="9"/>
      <c r="R15" s="9"/>
      <c r="S15" s="9"/>
      <c r="T15" s="9"/>
      <c r="U15" s="9"/>
      <c r="V15" s="9"/>
      <c r="W15" s="9"/>
      <c r="X15" s="9"/>
      <c r="Y15" s="9"/>
      <c r="Z15" s="9"/>
      <c r="AA15" s="9"/>
      <c r="AB15" s="9"/>
      <c r="AC15" s="9"/>
      <c r="AD15" s="9"/>
      <c r="AE15" s="9"/>
      <c r="AF15" s="9"/>
      <c r="AG15" s="9"/>
    </row>
    <row r="16" spans="1:33" ht="17.25" customHeight="1" x14ac:dyDescent="0.3">
      <c r="A16" s="2"/>
      <c r="B16" s="21"/>
      <c r="C16" s="33">
        <v>9</v>
      </c>
      <c r="D16" s="437"/>
      <c r="E16" s="437"/>
      <c r="F16" s="437"/>
      <c r="G16" s="437"/>
      <c r="H16" s="437"/>
      <c r="I16" s="437"/>
      <c r="J16" s="437"/>
      <c r="K16" s="3"/>
      <c r="L16" s="3"/>
      <c r="M16" s="2"/>
      <c r="N16" s="9"/>
      <c r="O16" s="9"/>
      <c r="P16" s="9"/>
      <c r="Q16" s="9"/>
      <c r="R16" s="9"/>
      <c r="S16" s="9"/>
      <c r="T16" s="9"/>
      <c r="U16" s="9"/>
      <c r="V16" s="9"/>
      <c r="W16" s="9"/>
      <c r="X16" s="9"/>
      <c r="Y16" s="9"/>
      <c r="Z16" s="9"/>
      <c r="AA16" s="9"/>
      <c r="AB16" s="9"/>
      <c r="AC16" s="9"/>
      <c r="AD16" s="9"/>
      <c r="AE16" s="9"/>
      <c r="AF16" s="9"/>
      <c r="AG16" s="9"/>
    </row>
    <row r="17" spans="1:33" ht="17.25" customHeight="1" x14ac:dyDescent="0.3">
      <c r="A17" s="2"/>
      <c r="B17" s="21"/>
      <c r="C17" s="33">
        <v>10</v>
      </c>
      <c r="D17" s="437"/>
      <c r="E17" s="437"/>
      <c r="F17" s="437"/>
      <c r="G17" s="437"/>
      <c r="H17" s="437"/>
      <c r="I17" s="437"/>
      <c r="J17" s="437"/>
      <c r="K17" s="3"/>
      <c r="L17" s="3"/>
      <c r="M17" s="2"/>
      <c r="N17" s="9"/>
      <c r="O17" s="9"/>
      <c r="P17" s="9"/>
      <c r="Q17" s="9"/>
      <c r="R17" s="9"/>
      <c r="S17" s="9"/>
      <c r="T17" s="9"/>
      <c r="U17" s="9"/>
      <c r="V17" s="9"/>
      <c r="W17" s="9"/>
      <c r="X17" s="9"/>
      <c r="Y17" s="9"/>
      <c r="Z17" s="9"/>
      <c r="AA17" s="9"/>
      <c r="AB17" s="9"/>
      <c r="AC17" s="9"/>
      <c r="AD17" s="9"/>
      <c r="AE17" s="9"/>
      <c r="AF17" s="9"/>
      <c r="AG17" s="9"/>
    </row>
    <row r="18" spans="1:33" ht="17.25" customHeight="1" x14ac:dyDescent="0.3">
      <c r="A18" s="2"/>
      <c r="B18" s="21"/>
      <c r="C18" s="33">
        <v>11</v>
      </c>
      <c r="D18" s="437"/>
      <c r="E18" s="437"/>
      <c r="F18" s="437"/>
      <c r="G18" s="437"/>
      <c r="H18" s="437"/>
      <c r="I18" s="437"/>
      <c r="J18" s="437"/>
      <c r="K18" s="3"/>
      <c r="L18" s="3"/>
      <c r="M18" s="2"/>
      <c r="N18" s="9"/>
      <c r="O18" s="9"/>
      <c r="P18" s="9"/>
      <c r="Q18" s="9"/>
      <c r="R18" s="9"/>
      <c r="S18" s="9"/>
      <c r="T18" s="9"/>
      <c r="U18" s="9"/>
      <c r="V18" s="9"/>
      <c r="W18" s="9"/>
      <c r="X18" s="9"/>
      <c r="Y18" s="9"/>
      <c r="Z18" s="9"/>
      <c r="AA18" s="9"/>
      <c r="AB18" s="9"/>
      <c r="AC18" s="9"/>
      <c r="AD18" s="9"/>
      <c r="AE18" s="9"/>
      <c r="AF18" s="9"/>
      <c r="AG18" s="9"/>
    </row>
    <row r="19" spans="1:33" ht="17.25" customHeight="1" x14ac:dyDescent="0.3">
      <c r="A19" s="2"/>
      <c r="B19" s="21"/>
      <c r="C19" s="33">
        <v>12</v>
      </c>
      <c r="D19" s="437"/>
      <c r="E19" s="437"/>
      <c r="F19" s="437"/>
      <c r="G19" s="437"/>
      <c r="H19" s="437"/>
      <c r="I19" s="437"/>
      <c r="J19" s="437"/>
      <c r="K19" s="3"/>
      <c r="L19" s="3"/>
      <c r="M19" s="2"/>
      <c r="N19" s="9"/>
      <c r="O19" s="9"/>
      <c r="P19" s="9"/>
      <c r="Q19" s="9"/>
      <c r="R19" s="9"/>
      <c r="S19" s="9"/>
      <c r="T19" s="9"/>
      <c r="U19" s="9"/>
      <c r="V19" s="9"/>
      <c r="W19" s="9"/>
      <c r="X19" s="9"/>
      <c r="Y19" s="9"/>
      <c r="Z19" s="9"/>
      <c r="AA19" s="9"/>
      <c r="AB19" s="9"/>
      <c r="AC19" s="9"/>
      <c r="AD19" s="9"/>
      <c r="AE19" s="9"/>
      <c r="AF19" s="9"/>
      <c r="AG19" s="9"/>
    </row>
    <row r="20" spans="1:33" ht="17.25" customHeight="1" x14ac:dyDescent="0.3">
      <c r="A20" s="2"/>
      <c r="B20" s="21"/>
      <c r="C20" s="33">
        <v>13</v>
      </c>
      <c r="D20" s="437"/>
      <c r="E20" s="437"/>
      <c r="F20" s="437"/>
      <c r="G20" s="437"/>
      <c r="H20" s="437"/>
      <c r="I20" s="437"/>
      <c r="J20" s="437"/>
      <c r="K20" s="3"/>
      <c r="L20" s="3"/>
      <c r="M20" s="2"/>
      <c r="N20" s="9"/>
      <c r="O20" s="9"/>
      <c r="P20" s="9"/>
      <c r="Q20" s="9"/>
      <c r="R20" s="9"/>
      <c r="S20" s="9"/>
      <c r="T20" s="9"/>
      <c r="U20" s="9"/>
      <c r="V20" s="9"/>
      <c r="W20" s="9"/>
      <c r="X20" s="9"/>
      <c r="Y20" s="9"/>
      <c r="Z20" s="9"/>
      <c r="AA20" s="9"/>
      <c r="AB20" s="9"/>
      <c r="AC20" s="9"/>
      <c r="AD20" s="9"/>
      <c r="AE20" s="9"/>
      <c r="AF20" s="9"/>
      <c r="AG20" s="9"/>
    </row>
    <row r="21" spans="1:33" x14ac:dyDescent="0.3">
      <c r="A21" s="2"/>
      <c r="B21" s="3"/>
      <c r="C21" s="3"/>
      <c r="D21" s="3"/>
      <c r="E21" s="3"/>
      <c r="F21" s="3"/>
      <c r="G21" s="3"/>
      <c r="H21" s="3"/>
      <c r="I21" s="3"/>
      <c r="J21" s="3"/>
      <c r="K21" s="3"/>
      <c r="L21" s="3"/>
      <c r="M21" s="2"/>
      <c r="N21" s="9"/>
      <c r="O21" s="9"/>
      <c r="P21" s="9"/>
      <c r="Q21" s="9"/>
      <c r="R21" s="9"/>
      <c r="S21" s="9"/>
      <c r="T21" s="9"/>
      <c r="U21" s="9"/>
      <c r="V21" s="9"/>
      <c r="W21" s="9"/>
      <c r="X21" s="9"/>
      <c r="Y21" s="9"/>
      <c r="Z21" s="9"/>
      <c r="AA21" s="9"/>
      <c r="AB21" s="9"/>
      <c r="AC21" s="9"/>
      <c r="AD21" s="9"/>
      <c r="AE21" s="9"/>
      <c r="AF21" s="9"/>
      <c r="AG21" s="9"/>
    </row>
    <row r="22" spans="1:33" x14ac:dyDescent="0.3">
      <c r="A22" s="2"/>
      <c r="B22" s="3"/>
      <c r="C22" s="3"/>
      <c r="D22" s="3"/>
      <c r="E22" s="3"/>
      <c r="F22" s="3"/>
      <c r="G22" s="3"/>
      <c r="H22" s="3"/>
      <c r="I22" s="3"/>
      <c r="J22" s="3"/>
      <c r="K22" s="3"/>
      <c r="L22" s="3"/>
      <c r="M22" s="2"/>
      <c r="N22" s="9"/>
      <c r="O22" s="9"/>
      <c r="P22" s="9"/>
      <c r="Q22" s="9"/>
      <c r="R22" s="9"/>
      <c r="S22" s="9"/>
      <c r="T22" s="9"/>
      <c r="U22" s="9"/>
      <c r="V22" s="9"/>
      <c r="W22" s="9"/>
      <c r="X22" s="9"/>
      <c r="Y22" s="9"/>
      <c r="Z22" s="9"/>
      <c r="AA22" s="9"/>
      <c r="AB22" s="9"/>
      <c r="AC22" s="9"/>
      <c r="AD22" s="9"/>
      <c r="AE22" s="9"/>
      <c r="AF22" s="9"/>
      <c r="AG22" s="9"/>
    </row>
    <row r="23" spans="1:33" x14ac:dyDescent="0.3">
      <c r="A23" s="2"/>
      <c r="B23" s="2"/>
      <c r="C23" s="2"/>
      <c r="D23" s="2"/>
      <c r="E23" s="2"/>
      <c r="F23" s="2"/>
      <c r="G23" s="2"/>
      <c r="H23" s="2"/>
      <c r="I23" s="2"/>
      <c r="J23" s="2"/>
      <c r="K23" s="2"/>
      <c r="L23" s="2"/>
      <c r="M23" s="2"/>
      <c r="N23" s="9"/>
      <c r="O23" s="9"/>
      <c r="P23" s="9"/>
      <c r="Q23" s="9"/>
      <c r="R23" s="9"/>
      <c r="S23" s="9"/>
      <c r="T23" s="9"/>
      <c r="U23" s="9"/>
      <c r="V23" s="9"/>
      <c r="W23" s="9"/>
      <c r="X23" s="9"/>
      <c r="Y23" s="9"/>
      <c r="Z23" s="9"/>
      <c r="AA23" s="9"/>
      <c r="AB23" s="9"/>
      <c r="AC23" s="9"/>
      <c r="AD23" s="9"/>
      <c r="AE23" s="9"/>
      <c r="AF23" s="9"/>
      <c r="AG23" s="9"/>
    </row>
    <row r="24" spans="1:33"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row>
    <row r="25" spans="1:33"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row>
    <row r="26" spans="1:33"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row>
    <row r="27" spans="1:33"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row>
    <row r="28" spans="1:33"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row>
    <row r="29" spans="1:33"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row>
    <row r="30" spans="1:33"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x14ac:dyDescent="0.3">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x14ac:dyDescent="0.3">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x14ac:dyDescent="0.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x14ac:dyDescent="0.3">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row r="55" spans="1:33" x14ac:dyDescent="0.3">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row>
    <row r="56" spans="1:33" x14ac:dyDescent="0.3">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row>
    <row r="57" spans="1:33" x14ac:dyDescent="0.3">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row>
    <row r="58" spans="1:33" x14ac:dyDescent="0.3">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row>
    <row r="59" spans="1:33" x14ac:dyDescent="0.3">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row>
    <row r="60" spans="1:33" x14ac:dyDescent="0.3">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row>
    <row r="61" spans="1:33" x14ac:dyDescent="0.3">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row>
    <row r="62" spans="1:33" x14ac:dyDescent="0.3">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row>
    <row r="63" spans="1:33" x14ac:dyDescent="0.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row>
    <row r="64" spans="1:33" x14ac:dyDescent="0.3">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row>
    <row r="65" spans="1:33" x14ac:dyDescent="0.3">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row>
    <row r="66" spans="1:33" x14ac:dyDescent="0.3">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row>
    <row r="67" spans="1:33" x14ac:dyDescent="0.3">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row>
    <row r="68" spans="1:33" x14ac:dyDescent="0.3">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row>
  </sheetData>
  <mergeCells count="15">
    <mergeCell ref="D18:J18"/>
    <mergeCell ref="D19:J19"/>
    <mergeCell ref="D20:J20"/>
    <mergeCell ref="D12:J12"/>
    <mergeCell ref="D13:J13"/>
    <mergeCell ref="D14:J14"/>
    <mergeCell ref="D15:J15"/>
    <mergeCell ref="D16:J16"/>
    <mergeCell ref="D17:J17"/>
    <mergeCell ref="D11:J11"/>
    <mergeCell ref="B3:L3"/>
    <mergeCell ref="D7:J7"/>
    <mergeCell ref="D8:J8"/>
    <mergeCell ref="D9:J9"/>
    <mergeCell ref="D10:J10"/>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6"/>
  <dimension ref="A1:T103"/>
  <sheetViews>
    <sheetView zoomScaleNormal="100" zoomScaleSheetLayoutView="100" workbookViewId="0"/>
  </sheetViews>
  <sheetFormatPr defaultRowHeight="13.8" x14ac:dyDescent="0.3"/>
  <cols>
    <col min="1" max="1" width="6.44140625" style="90" customWidth="1"/>
    <col min="2" max="2" width="9.109375" style="90"/>
    <col min="3" max="3" width="14.109375" style="90" customWidth="1"/>
    <col min="4" max="4" width="24.33203125" style="90" customWidth="1"/>
    <col min="5" max="5" width="39.33203125" style="90" customWidth="1"/>
    <col min="6" max="256" width="9.109375" style="90"/>
    <col min="257" max="257" width="6.44140625" style="90" customWidth="1"/>
    <col min="258" max="258" width="9.109375" style="90"/>
    <col min="259" max="259" width="14.109375" style="90" customWidth="1"/>
    <col min="260" max="260" width="24.33203125" style="90" customWidth="1"/>
    <col min="261" max="261" width="38.6640625" style="90" customWidth="1"/>
    <col min="262" max="512" width="9.109375" style="90"/>
    <col min="513" max="513" width="6.44140625" style="90" customWidth="1"/>
    <col min="514" max="514" width="9.109375" style="90"/>
    <col min="515" max="515" width="14.109375" style="90" customWidth="1"/>
    <col min="516" max="516" width="24.33203125" style="90" customWidth="1"/>
    <col min="517" max="517" width="38.6640625" style="90" customWidth="1"/>
    <col min="518" max="768" width="9.109375" style="90"/>
    <col min="769" max="769" width="6.44140625" style="90" customWidth="1"/>
    <col min="770" max="770" width="9.109375" style="90"/>
    <col min="771" max="771" width="14.109375" style="90" customWidth="1"/>
    <col min="772" max="772" width="24.33203125" style="90" customWidth="1"/>
    <col min="773" max="773" width="38.6640625" style="90" customWidth="1"/>
    <col min="774" max="1024" width="9.109375" style="90"/>
    <col min="1025" max="1025" width="6.44140625" style="90" customWidth="1"/>
    <col min="1026" max="1026" width="9.109375" style="90"/>
    <col min="1027" max="1027" width="14.109375" style="90" customWidth="1"/>
    <col min="1028" max="1028" width="24.33203125" style="90" customWidth="1"/>
    <col min="1029" max="1029" width="38.6640625" style="90" customWidth="1"/>
    <col min="1030" max="1280" width="9.109375" style="90"/>
    <col min="1281" max="1281" width="6.44140625" style="90" customWidth="1"/>
    <col min="1282" max="1282" width="9.109375" style="90"/>
    <col min="1283" max="1283" width="14.109375" style="90" customWidth="1"/>
    <col min="1284" max="1284" width="24.33203125" style="90" customWidth="1"/>
    <col min="1285" max="1285" width="38.6640625" style="90" customWidth="1"/>
    <col min="1286" max="1536" width="9.109375" style="90"/>
    <col min="1537" max="1537" width="6.44140625" style="90" customWidth="1"/>
    <col min="1538" max="1538" width="9.109375" style="90"/>
    <col min="1539" max="1539" width="14.109375" style="90" customWidth="1"/>
    <col min="1540" max="1540" width="24.33203125" style="90" customWidth="1"/>
    <col min="1541" max="1541" width="38.6640625" style="90" customWidth="1"/>
    <col min="1542" max="1792" width="9.109375" style="90"/>
    <col min="1793" max="1793" width="6.44140625" style="90" customWidth="1"/>
    <col min="1794" max="1794" width="9.109375" style="90"/>
    <col min="1795" max="1795" width="14.109375" style="90" customWidth="1"/>
    <col min="1796" max="1796" width="24.33203125" style="90" customWidth="1"/>
    <col min="1797" max="1797" width="38.6640625" style="90" customWidth="1"/>
    <col min="1798" max="2048" width="9.109375" style="90"/>
    <col min="2049" max="2049" width="6.44140625" style="90" customWidth="1"/>
    <col min="2050" max="2050" width="9.109375" style="90"/>
    <col min="2051" max="2051" width="14.109375" style="90" customWidth="1"/>
    <col min="2052" max="2052" width="24.33203125" style="90" customWidth="1"/>
    <col min="2053" max="2053" width="38.6640625" style="90" customWidth="1"/>
    <col min="2054" max="2304" width="9.109375" style="90"/>
    <col min="2305" max="2305" width="6.44140625" style="90" customWidth="1"/>
    <col min="2306" max="2306" width="9.109375" style="90"/>
    <col min="2307" max="2307" width="14.109375" style="90" customWidth="1"/>
    <col min="2308" max="2308" width="24.33203125" style="90" customWidth="1"/>
    <col min="2309" max="2309" width="38.6640625" style="90" customWidth="1"/>
    <col min="2310" max="2560" width="9.109375" style="90"/>
    <col min="2561" max="2561" width="6.44140625" style="90" customWidth="1"/>
    <col min="2562" max="2562" width="9.109375" style="90"/>
    <col min="2563" max="2563" width="14.109375" style="90" customWidth="1"/>
    <col min="2564" max="2564" width="24.33203125" style="90" customWidth="1"/>
    <col min="2565" max="2565" width="38.6640625" style="90" customWidth="1"/>
    <col min="2566" max="2816" width="9.109375" style="90"/>
    <col min="2817" max="2817" width="6.44140625" style="90" customWidth="1"/>
    <col min="2818" max="2818" width="9.109375" style="90"/>
    <col min="2819" max="2819" width="14.109375" style="90" customWidth="1"/>
    <col min="2820" max="2820" width="24.33203125" style="90" customWidth="1"/>
    <col min="2821" max="2821" width="38.6640625" style="90" customWidth="1"/>
    <col min="2822" max="3072" width="9.109375" style="90"/>
    <col min="3073" max="3073" width="6.44140625" style="90" customWidth="1"/>
    <col min="3074" max="3074" width="9.109375" style="90"/>
    <col min="3075" max="3075" width="14.109375" style="90" customWidth="1"/>
    <col min="3076" max="3076" width="24.33203125" style="90" customWidth="1"/>
    <col min="3077" max="3077" width="38.6640625" style="90" customWidth="1"/>
    <col min="3078" max="3328" width="9.109375" style="90"/>
    <col min="3329" max="3329" width="6.44140625" style="90" customWidth="1"/>
    <col min="3330" max="3330" width="9.109375" style="90"/>
    <col min="3331" max="3331" width="14.109375" style="90" customWidth="1"/>
    <col min="3332" max="3332" width="24.33203125" style="90" customWidth="1"/>
    <col min="3333" max="3333" width="38.6640625" style="90" customWidth="1"/>
    <col min="3334" max="3584" width="9.109375" style="90"/>
    <col min="3585" max="3585" width="6.44140625" style="90" customWidth="1"/>
    <col min="3586" max="3586" width="9.109375" style="90"/>
    <col min="3587" max="3587" width="14.109375" style="90" customWidth="1"/>
    <col min="3588" max="3588" width="24.33203125" style="90" customWidth="1"/>
    <col min="3589" max="3589" width="38.6640625" style="90" customWidth="1"/>
    <col min="3590" max="3840" width="9.109375" style="90"/>
    <col min="3841" max="3841" width="6.44140625" style="90" customWidth="1"/>
    <col min="3842" max="3842" width="9.109375" style="90"/>
    <col min="3843" max="3843" width="14.109375" style="90" customWidth="1"/>
    <col min="3844" max="3844" width="24.33203125" style="90" customWidth="1"/>
    <col min="3845" max="3845" width="38.6640625" style="90" customWidth="1"/>
    <col min="3846" max="4096" width="9.109375" style="90"/>
    <col min="4097" max="4097" width="6.44140625" style="90" customWidth="1"/>
    <col min="4098" max="4098" width="9.109375" style="90"/>
    <col min="4099" max="4099" width="14.109375" style="90" customWidth="1"/>
    <col min="4100" max="4100" width="24.33203125" style="90" customWidth="1"/>
    <col min="4101" max="4101" width="38.6640625" style="90" customWidth="1"/>
    <col min="4102" max="4352" width="9.109375" style="90"/>
    <col min="4353" max="4353" width="6.44140625" style="90" customWidth="1"/>
    <col min="4354" max="4354" width="9.109375" style="90"/>
    <col min="4355" max="4355" width="14.109375" style="90" customWidth="1"/>
    <col min="4356" max="4356" width="24.33203125" style="90" customWidth="1"/>
    <col min="4357" max="4357" width="38.6640625" style="90" customWidth="1"/>
    <col min="4358" max="4608" width="9.109375" style="90"/>
    <col min="4609" max="4609" width="6.44140625" style="90" customWidth="1"/>
    <col min="4610" max="4610" width="9.109375" style="90"/>
    <col min="4611" max="4611" width="14.109375" style="90" customWidth="1"/>
    <col min="4612" max="4612" width="24.33203125" style="90" customWidth="1"/>
    <col min="4613" max="4613" width="38.6640625" style="90" customWidth="1"/>
    <col min="4614" max="4864" width="9.109375" style="90"/>
    <col min="4865" max="4865" width="6.44140625" style="90" customWidth="1"/>
    <col min="4866" max="4866" width="9.109375" style="90"/>
    <col min="4867" max="4867" width="14.109375" style="90" customWidth="1"/>
    <col min="4868" max="4868" width="24.33203125" style="90" customWidth="1"/>
    <col min="4869" max="4869" width="38.6640625" style="90" customWidth="1"/>
    <col min="4870" max="5120" width="9.109375" style="90"/>
    <col min="5121" max="5121" width="6.44140625" style="90" customWidth="1"/>
    <col min="5122" max="5122" width="9.109375" style="90"/>
    <col min="5123" max="5123" width="14.109375" style="90" customWidth="1"/>
    <col min="5124" max="5124" width="24.33203125" style="90" customWidth="1"/>
    <col min="5125" max="5125" width="38.6640625" style="90" customWidth="1"/>
    <col min="5126" max="5376" width="9.109375" style="90"/>
    <col min="5377" max="5377" width="6.44140625" style="90" customWidth="1"/>
    <col min="5378" max="5378" width="9.109375" style="90"/>
    <col min="5379" max="5379" width="14.109375" style="90" customWidth="1"/>
    <col min="5380" max="5380" width="24.33203125" style="90" customWidth="1"/>
    <col min="5381" max="5381" width="38.6640625" style="90" customWidth="1"/>
    <col min="5382" max="5632" width="9.109375" style="90"/>
    <col min="5633" max="5633" width="6.44140625" style="90" customWidth="1"/>
    <col min="5634" max="5634" width="9.109375" style="90"/>
    <col min="5635" max="5635" width="14.109375" style="90" customWidth="1"/>
    <col min="5636" max="5636" width="24.33203125" style="90" customWidth="1"/>
    <col min="5637" max="5637" width="38.6640625" style="90" customWidth="1"/>
    <col min="5638" max="5888" width="9.109375" style="90"/>
    <col min="5889" max="5889" width="6.44140625" style="90" customWidth="1"/>
    <col min="5890" max="5890" width="9.109375" style="90"/>
    <col min="5891" max="5891" width="14.109375" style="90" customWidth="1"/>
    <col min="5892" max="5892" width="24.33203125" style="90" customWidth="1"/>
    <col min="5893" max="5893" width="38.6640625" style="90" customWidth="1"/>
    <col min="5894" max="6144" width="9.109375" style="90"/>
    <col min="6145" max="6145" width="6.44140625" style="90" customWidth="1"/>
    <col min="6146" max="6146" width="9.109375" style="90"/>
    <col min="6147" max="6147" width="14.109375" style="90" customWidth="1"/>
    <col min="6148" max="6148" width="24.33203125" style="90" customWidth="1"/>
    <col min="6149" max="6149" width="38.6640625" style="90" customWidth="1"/>
    <col min="6150" max="6400" width="9.109375" style="90"/>
    <col min="6401" max="6401" width="6.44140625" style="90" customWidth="1"/>
    <col min="6402" max="6402" width="9.109375" style="90"/>
    <col min="6403" max="6403" width="14.109375" style="90" customWidth="1"/>
    <col min="6404" max="6404" width="24.33203125" style="90" customWidth="1"/>
    <col min="6405" max="6405" width="38.6640625" style="90" customWidth="1"/>
    <col min="6406" max="6656" width="9.109375" style="90"/>
    <col min="6657" max="6657" width="6.44140625" style="90" customWidth="1"/>
    <col min="6658" max="6658" width="9.109375" style="90"/>
    <col min="6659" max="6659" width="14.109375" style="90" customWidth="1"/>
    <col min="6660" max="6660" width="24.33203125" style="90" customWidth="1"/>
    <col min="6661" max="6661" width="38.6640625" style="90" customWidth="1"/>
    <col min="6662" max="6912" width="9.109375" style="90"/>
    <col min="6913" max="6913" width="6.44140625" style="90" customWidth="1"/>
    <col min="6914" max="6914" width="9.109375" style="90"/>
    <col min="6915" max="6915" width="14.109375" style="90" customWidth="1"/>
    <col min="6916" max="6916" width="24.33203125" style="90" customWidth="1"/>
    <col min="6917" max="6917" width="38.6640625" style="90" customWidth="1"/>
    <col min="6918" max="7168" width="9.109375" style="90"/>
    <col min="7169" max="7169" width="6.44140625" style="90" customWidth="1"/>
    <col min="7170" max="7170" width="9.109375" style="90"/>
    <col min="7171" max="7171" width="14.109375" style="90" customWidth="1"/>
    <col min="7172" max="7172" width="24.33203125" style="90" customWidth="1"/>
    <col min="7173" max="7173" width="38.6640625" style="90" customWidth="1"/>
    <col min="7174" max="7424" width="9.109375" style="90"/>
    <col min="7425" max="7425" width="6.44140625" style="90" customWidth="1"/>
    <col min="7426" max="7426" width="9.109375" style="90"/>
    <col min="7427" max="7427" width="14.109375" style="90" customWidth="1"/>
    <col min="7428" max="7428" width="24.33203125" style="90" customWidth="1"/>
    <col min="7429" max="7429" width="38.6640625" style="90" customWidth="1"/>
    <col min="7430" max="7680" width="9.109375" style="90"/>
    <col min="7681" max="7681" width="6.44140625" style="90" customWidth="1"/>
    <col min="7682" max="7682" width="9.109375" style="90"/>
    <col min="7683" max="7683" width="14.109375" style="90" customWidth="1"/>
    <col min="7684" max="7684" width="24.33203125" style="90" customWidth="1"/>
    <col min="7685" max="7685" width="38.6640625" style="90" customWidth="1"/>
    <col min="7686" max="7936" width="9.109375" style="90"/>
    <col min="7937" max="7937" width="6.44140625" style="90" customWidth="1"/>
    <col min="7938" max="7938" width="9.109375" style="90"/>
    <col min="7939" max="7939" width="14.109375" style="90" customWidth="1"/>
    <col min="7940" max="7940" width="24.33203125" style="90" customWidth="1"/>
    <col min="7941" max="7941" width="38.6640625" style="90" customWidth="1"/>
    <col min="7942" max="8192" width="9.109375" style="90"/>
    <col min="8193" max="8193" width="6.44140625" style="90" customWidth="1"/>
    <col min="8194" max="8194" width="9.109375" style="90"/>
    <col min="8195" max="8195" width="14.109375" style="90" customWidth="1"/>
    <col min="8196" max="8196" width="24.33203125" style="90" customWidth="1"/>
    <col min="8197" max="8197" width="38.6640625" style="90" customWidth="1"/>
    <col min="8198" max="8448" width="9.109375" style="90"/>
    <col min="8449" max="8449" width="6.44140625" style="90" customWidth="1"/>
    <col min="8450" max="8450" width="9.109375" style="90"/>
    <col min="8451" max="8451" width="14.109375" style="90" customWidth="1"/>
    <col min="8452" max="8452" width="24.33203125" style="90" customWidth="1"/>
    <col min="8453" max="8453" width="38.6640625" style="90" customWidth="1"/>
    <col min="8454" max="8704" width="9.109375" style="90"/>
    <col min="8705" max="8705" width="6.44140625" style="90" customWidth="1"/>
    <col min="8706" max="8706" width="9.109375" style="90"/>
    <col min="8707" max="8707" width="14.109375" style="90" customWidth="1"/>
    <col min="8708" max="8708" width="24.33203125" style="90" customWidth="1"/>
    <col min="8709" max="8709" width="38.6640625" style="90" customWidth="1"/>
    <col min="8710" max="8960" width="9.109375" style="90"/>
    <col min="8961" max="8961" width="6.44140625" style="90" customWidth="1"/>
    <col min="8962" max="8962" width="9.109375" style="90"/>
    <col min="8963" max="8963" width="14.109375" style="90" customWidth="1"/>
    <col min="8964" max="8964" width="24.33203125" style="90" customWidth="1"/>
    <col min="8965" max="8965" width="38.6640625" style="90" customWidth="1"/>
    <col min="8966" max="9216" width="9.109375" style="90"/>
    <col min="9217" max="9217" width="6.44140625" style="90" customWidth="1"/>
    <col min="9218" max="9218" width="9.109375" style="90"/>
    <col min="9219" max="9219" width="14.109375" style="90" customWidth="1"/>
    <col min="9220" max="9220" width="24.33203125" style="90" customWidth="1"/>
    <col min="9221" max="9221" width="38.6640625" style="90" customWidth="1"/>
    <col min="9222" max="9472" width="9.109375" style="90"/>
    <col min="9473" max="9473" width="6.44140625" style="90" customWidth="1"/>
    <col min="9474" max="9474" width="9.109375" style="90"/>
    <col min="9475" max="9475" width="14.109375" style="90" customWidth="1"/>
    <col min="9476" max="9476" width="24.33203125" style="90" customWidth="1"/>
    <col min="9477" max="9477" width="38.6640625" style="90" customWidth="1"/>
    <col min="9478" max="9728" width="9.109375" style="90"/>
    <col min="9729" max="9729" width="6.44140625" style="90" customWidth="1"/>
    <col min="9730" max="9730" width="9.109375" style="90"/>
    <col min="9731" max="9731" width="14.109375" style="90" customWidth="1"/>
    <col min="9732" max="9732" width="24.33203125" style="90" customWidth="1"/>
    <col min="9733" max="9733" width="38.6640625" style="90" customWidth="1"/>
    <col min="9734" max="9984" width="9.109375" style="90"/>
    <col min="9985" max="9985" width="6.44140625" style="90" customWidth="1"/>
    <col min="9986" max="9986" width="9.109375" style="90"/>
    <col min="9987" max="9987" width="14.109375" style="90" customWidth="1"/>
    <col min="9988" max="9988" width="24.33203125" style="90" customWidth="1"/>
    <col min="9989" max="9989" width="38.6640625" style="90" customWidth="1"/>
    <col min="9990" max="10240" width="9.109375" style="90"/>
    <col min="10241" max="10241" width="6.44140625" style="90" customWidth="1"/>
    <col min="10242" max="10242" width="9.109375" style="90"/>
    <col min="10243" max="10243" width="14.109375" style="90" customWidth="1"/>
    <col min="10244" max="10244" width="24.33203125" style="90" customWidth="1"/>
    <col min="10245" max="10245" width="38.6640625" style="90" customWidth="1"/>
    <col min="10246" max="10496" width="9.109375" style="90"/>
    <col min="10497" max="10497" width="6.44140625" style="90" customWidth="1"/>
    <col min="10498" max="10498" width="9.109375" style="90"/>
    <col min="10499" max="10499" width="14.109375" style="90" customWidth="1"/>
    <col min="10500" max="10500" width="24.33203125" style="90" customWidth="1"/>
    <col min="10501" max="10501" width="38.6640625" style="90" customWidth="1"/>
    <col min="10502" max="10752" width="9.109375" style="90"/>
    <col min="10753" max="10753" width="6.44140625" style="90" customWidth="1"/>
    <col min="10754" max="10754" width="9.109375" style="90"/>
    <col min="10755" max="10755" width="14.109375" style="90" customWidth="1"/>
    <col min="10756" max="10756" width="24.33203125" style="90" customWidth="1"/>
    <col min="10757" max="10757" width="38.6640625" style="90" customWidth="1"/>
    <col min="10758" max="11008" width="9.109375" style="90"/>
    <col min="11009" max="11009" width="6.44140625" style="90" customWidth="1"/>
    <col min="11010" max="11010" width="9.109375" style="90"/>
    <col min="11011" max="11011" width="14.109375" style="90" customWidth="1"/>
    <col min="11012" max="11012" width="24.33203125" style="90" customWidth="1"/>
    <col min="11013" max="11013" width="38.6640625" style="90" customWidth="1"/>
    <col min="11014" max="11264" width="9.109375" style="90"/>
    <col min="11265" max="11265" width="6.44140625" style="90" customWidth="1"/>
    <col min="11266" max="11266" width="9.109375" style="90"/>
    <col min="11267" max="11267" width="14.109375" style="90" customWidth="1"/>
    <col min="11268" max="11268" width="24.33203125" style="90" customWidth="1"/>
    <col min="11269" max="11269" width="38.6640625" style="90" customWidth="1"/>
    <col min="11270" max="11520" width="9.109375" style="90"/>
    <col min="11521" max="11521" width="6.44140625" style="90" customWidth="1"/>
    <col min="11522" max="11522" width="9.109375" style="90"/>
    <col min="11523" max="11523" width="14.109375" style="90" customWidth="1"/>
    <col min="11524" max="11524" width="24.33203125" style="90" customWidth="1"/>
    <col min="11525" max="11525" width="38.6640625" style="90" customWidth="1"/>
    <col min="11526" max="11776" width="9.109375" style="90"/>
    <col min="11777" max="11777" width="6.44140625" style="90" customWidth="1"/>
    <col min="11778" max="11778" width="9.109375" style="90"/>
    <col min="11779" max="11779" width="14.109375" style="90" customWidth="1"/>
    <col min="11780" max="11780" width="24.33203125" style="90" customWidth="1"/>
    <col min="11781" max="11781" width="38.6640625" style="90" customWidth="1"/>
    <col min="11782" max="12032" width="9.109375" style="90"/>
    <col min="12033" max="12033" width="6.44140625" style="90" customWidth="1"/>
    <col min="12034" max="12034" width="9.109375" style="90"/>
    <col min="12035" max="12035" width="14.109375" style="90" customWidth="1"/>
    <col min="12036" max="12036" width="24.33203125" style="90" customWidth="1"/>
    <col min="12037" max="12037" width="38.6640625" style="90" customWidth="1"/>
    <col min="12038" max="12288" width="9.109375" style="90"/>
    <col min="12289" max="12289" width="6.44140625" style="90" customWidth="1"/>
    <col min="12290" max="12290" width="9.109375" style="90"/>
    <col min="12291" max="12291" width="14.109375" style="90" customWidth="1"/>
    <col min="12292" max="12292" width="24.33203125" style="90" customWidth="1"/>
    <col min="12293" max="12293" width="38.6640625" style="90" customWidth="1"/>
    <col min="12294" max="12544" width="9.109375" style="90"/>
    <col min="12545" max="12545" width="6.44140625" style="90" customWidth="1"/>
    <col min="12546" max="12546" width="9.109375" style="90"/>
    <col min="12547" max="12547" width="14.109375" style="90" customWidth="1"/>
    <col min="12548" max="12548" width="24.33203125" style="90" customWidth="1"/>
    <col min="12549" max="12549" width="38.6640625" style="90" customWidth="1"/>
    <col min="12550" max="12800" width="9.109375" style="90"/>
    <col min="12801" max="12801" width="6.44140625" style="90" customWidth="1"/>
    <col min="12802" max="12802" width="9.109375" style="90"/>
    <col min="12803" max="12803" width="14.109375" style="90" customWidth="1"/>
    <col min="12804" max="12804" width="24.33203125" style="90" customWidth="1"/>
    <col min="12805" max="12805" width="38.6640625" style="90" customWidth="1"/>
    <col min="12806" max="13056" width="9.109375" style="90"/>
    <col min="13057" max="13057" width="6.44140625" style="90" customWidth="1"/>
    <col min="13058" max="13058" width="9.109375" style="90"/>
    <col min="13059" max="13059" width="14.109375" style="90" customWidth="1"/>
    <col min="13060" max="13060" width="24.33203125" style="90" customWidth="1"/>
    <col min="13061" max="13061" width="38.6640625" style="90" customWidth="1"/>
    <col min="13062" max="13312" width="9.109375" style="90"/>
    <col min="13313" max="13313" width="6.44140625" style="90" customWidth="1"/>
    <col min="13314" max="13314" width="9.109375" style="90"/>
    <col min="13315" max="13315" width="14.109375" style="90" customWidth="1"/>
    <col min="13316" max="13316" width="24.33203125" style="90" customWidth="1"/>
    <col min="13317" max="13317" width="38.6640625" style="90" customWidth="1"/>
    <col min="13318" max="13568" width="9.109375" style="90"/>
    <col min="13569" max="13569" width="6.44140625" style="90" customWidth="1"/>
    <col min="13570" max="13570" width="9.109375" style="90"/>
    <col min="13571" max="13571" width="14.109375" style="90" customWidth="1"/>
    <col min="13572" max="13572" width="24.33203125" style="90" customWidth="1"/>
    <col min="13573" max="13573" width="38.6640625" style="90" customWidth="1"/>
    <col min="13574" max="13824" width="9.109375" style="90"/>
    <col min="13825" max="13825" width="6.44140625" style="90" customWidth="1"/>
    <col min="13826" max="13826" width="9.109375" style="90"/>
    <col min="13827" max="13827" width="14.109375" style="90" customWidth="1"/>
    <col min="13828" max="13828" width="24.33203125" style="90" customWidth="1"/>
    <col min="13829" max="13829" width="38.6640625" style="90" customWidth="1"/>
    <col min="13830" max="14080" width="9.109375" style="90"/>
    <col min="14081" max="14081" width="6.44140625" style="90" customWidth="1"/>
    <col min="14082" max="14082" width="9.109375" style="90"/>
    <col min="14083" max="14083" width="14.109375" style="90" customWidth="1"/>
    <col min="14084" max="14084" width="24.33203125" style="90" customWidth="1"/>
    <col min="14085" max="14085" width="38.6640625" style="90" customWidth="1"/>
    <col min="14086" max="14336" width="9.109375" style="90"/>
    <col min="14337" max="14337" width="6.44140625" style="90" customWidth="1"/>
    <col min="14338" max="14338" width="9.109375" style="90"/>
    <col min="14339" max="14339" width="14.109375" style="90" customWidth="1"/>
    <col min="14340" max="14340" width="24.33203125" style="90" customWidth="1"/>
    <col min="14341" max="14341" width="38.6640625" style="90" customWidth="1"/>
    <col min="14342" max="14592" width="9.109375" style="90"/>
    <col min="14593" max="14593" width="6.44140625" style="90" customWidth="1"/>
    <col min="14594" max="14594" width="9.109375" style="90"/>
    <col min="14595" max="14595" width="14.109375" style="90" customWidth="1"/>
    <col min="14596" max="14596" width="24.33203125" style="90" customWidth="1"/>
    <col min="14597" max="14597" width="38.6640625" style="90" customWidth="1"/>
    <col min="14598" max="14848" width="9.109375" style="90"/>
    <col min="14849" max="14849" width="6.44140625" style="90" customWidth="1"/>
    <col min="14850" max="14850" width="9.109375" style="90"/>
    <col min="14851" max="14851" width="14.109375" style="90" customWidth="1"/>
    <col min="14852" max="14852" width="24.33203125" style="90" customWidth="1"/>
    <col min="14853" max="14853" width="38.6640625" style="90" customWidth="1"/>
    <col min="14854" max="15104" width="9.109375" style="90"/>
    <col min="15105" max="15105" width="6.44140625" style="90" customWidth="1"/>
    <col min="15106" max="15106" width="9.109375" style="90"/>
    <col min="15107" max="15107" width="14.109375" style="90" customWidth="1"/>
    <col min="15108" max="15108" width="24.33203125" style="90" customWidth="1"/>
    <col min="15109" max="15109" width="38.6640625" style="90" customWidth="1"/>
    <col min="15110" max="15360" width="9.109375" style="90"/>
    <col min="15361" max="15361" width="6.44140625" style="90" customWidth="1"/>
    <col min="15362" max="15362" width="9.109375" style="90"/>
    <col min="15363" max="15363" width="14.109375" style="90" customWidth="1"/>
    <col min="15364" max="15364" width="24.33203125" style="90" customWidth="1"/>
    <col min="15365" max="15365" width="38.6640625" style="90" customWidth="1"/>
    <col min="15366" max="15616" width="9.109375" style="90"/>
    <col min="15617" max="15617" width="6.44140625" style="90" customWidth="1"/>
    <col min="15618" max="15618" width="9.109375" style="90"/>
    <col min="15619" max="15619" width="14.109375" style="90" customWidth="1"/>
    <col min="15620" max="15620" width="24.33203125" style="90" customWidth="1"/>
    <col min="15621" max="15621" width="38.6640625" style="90" customWidth="1"/>
    <col min="15622" max="15872" width="9.109375" style="90"/>
    <col min="15873" max="15873" width="6.44140625" style="90" customWidth="1"/>
    <col min="15874" max="15874" width="9.109375" style="90"/>
    <col min="15875" max="15875" width="14.109375" style="90" customWidth="1"/>
    <col min="15876" max="15876" width="24.33203125" style="90" customWidth="1"/>
    <col min="15877" max="15877" width="38.6640625" style="90" customWidth="1"/>
    <col min="15878" max="16128" width="9.109375" style="90"/>
    <col min="16129" max="16129" width="6.44140625" style="90" customWidth="1"/>
    <col min="16130" max="16130" width="9.109375" style="90"/>
    <col min="16131" max="16131" width="14.109375" style="90" customWidth="1"/>
    <col min="16132" max="16132" width="24.33203125" style="90" customWidth="1"/>
    <col min="16133" max="16133" width="38.6640625" style="90" customWidth="1"/>
    <col min="16134" max="16384" width="9.109375" style="90"/>
  </cols>
  <sheetData>
    <row r="1" spans="1:20" x14ac:dyDescent="0.3">
      <c r="A1" s="155"/>
      <c r="B1" s="155"/>
      <c r="C1" s="155"/>
      <c r="D1" s="155"/>
      <c r="E1" s="155"/>
      <c r="F1" s="155"/>
      <c r="G1" s="89"/>
      <c r="H1" s="89"/>
      <c r="I1" s="89"/>
      <c r="J1" s="89"/>
      <c r="K1" s="89"/>
      <c r="L1" s="89"/>
      <c r="M1" s="89"/>
      <c r="N1" s="89"/>
      <c r="O1" s="89"/>
      <c r="P1" s="89"/>
      <c r="Q1" s="89"/>
      <c r="R1" s="89"/>
      <c r="S1" s="89"/>
      <c r="T1" s="89"/>
    </row>
    <row r="2" spans="1:20" ht="18" x14ac:dyDescent="0.35">
      <c r="A2" s="444" t="s">
        <v>245</v>
      </c>
      <c r="B2" s="444"/>
      <c r="C2" s="444"/>
      <c r="D2" s="444"/>
      <c r="E2" s="444"/>
      <c r="F2" s="155"/>
      <c r="G2" s="89"/>
      <c r="H2" s="89"/>
      <c r="I2" s="89"/>
      <c r="J2" s="89"/>
      <c r="K2" s="89"/>
      <c r="L2" s="89"/>
      <c r="M2" s="89"/>
      <c r="N2" s="89"/>
      <c r="O2" s="89"/>
      <c r="P2" s="89"/>
      <c r="Q2" s="89"/>
      <c r="R2" s="89"/>
      <c r="S2" s="89"/>
      <c r="T2" s="89"/>
    </row>
    <row r="3" spans="1:20" ht="18" x14ac:dyDescent="0.35">
      <c r="A3" s="156"/>
      <c r="B3" s="156"/>
      <c r="C3" s="156"/>
      <c r="D3" s="156"/>
      <c r="E3" s="156"/>
      <c r="F3" s="155"/>
      <c r="G3" s="89"/>
      <c r="H3" s="89"/>
      <c r="I3" s="89"/>
      <c r="J3" s="89"/>
      <c r="K3" s="89"/>
      <c r="L3" s="89"/>
      <c r="M3" s="89"/>
      <c r="N3" s="89"/>
      <c r="O3" s="89"/>
      <c r="P3" s="89"/>
      <c r="Q3" s="89"/>
      <c r="R3" s="89"/>
      <c r="S3" s="89"/>
      <c r="T3" s="89"/>
    </row>
    <row r="4" spans="1:20" x14ac:dyDescent="0.3">
      <c r="A4" s="157"/>
      <c r="B4" s="157"/>
      <c r="C4" s="157"/>
      <c r="D4" s="157"/>
      <c r="E4" s="157"/>
      <c r="F4" s="155"/>
      <c r="G4" s="89"/>
      <c r="H4" s="89"/>
      <c r="I4" s="89"/>
      <c r="J4" s="89"/>
      <c r="K4" s="89"/>
      <c r="L4" s="89"/>
      <c r="M4" s="89"/>
      <c r="N4" s="89"/>
      <c r="O4" s="89"/>
      <c r="P4" s="89"/>
      <c r="Q4" s="89"/>
      <c r="R4" s="89"/>
      <c r="S4" s="89"/>
      <c r="T4" s="89"/>
    </row>
    <row r="5" spans="1:20" ht="14.4" x14ac:dyDescent="0.3">
      <c r="A5" s="158" t="s">
        <v>246</v>
      </c>
      <c r="B5" s="157"/>
      <c r="C5" s="157"/>
      <c r="D5" s="157"/>
      <c r="E5" s="157"/>
      <c r="F5" s="155"/>
      <c r="G5" s="89"/>
      <c r="H5" s="89"/>
      <c r="I5" s="89"/>
      <c r="J5" s="89"/>
      <c r="K5" s="89"/>
      <c r="L5" s="89"/>
      <c r="M5" s="89"/>
      <c r="N5" s="89"/>
      <c r="O5" s="89"/>
      <c r="P5" s="89"/>
      <c r="Q5" s="89"/>
      <c r="R5" s="89"/>
      <c r="S5" s="89"/>
      <c r="T5" s="89"/>
    </row>
    <row r="6" spans="1:20" x14ac:dyDescent="0.3">
      <c r="A6" s="157"/>
      <c r="B6" s="157"/>
      <c r="C6" s="157"/>
      <c r="D6" s="157"/>
      <c r="E6" s="157"/>
      <c r="F6" s="155"/>
      <c r="G6" s="89"/>
      <c r="H6" s="89"/>
      <c r="I6" s="89"/>
      <c r="J6" s="89"/>
      <c r="K6" s="89"/>
      <c r="L6" s="89"/>
      <c r="M6" s="89"/>
      <c r="N6" s="89"/>
      <c r="O6" s="89"/>
      <c r="P6" s="89"/>
      <c r="Q6" s="89"/>
      <c r="R6" s="89"/>
      <c r="S6" s="89"/>
      <c r="T6" s="89"/>
    </row>
    <row r="7" spans="1:20" ht="43.2" x14ac:dyDescent="0.3">
      <c r="A7" s="448" t="s">
        <v>247</v>
      </c>
      <c r="B7" s="448"/>
      <c r="C7" s="159" t="s">
        <v>248</v>
      </c>
      <c r="D7" s="159" t="s">
        <v>249</v>
      </c>
      <c r="E7" s="159" t="s">
        <v>250</v>
      </c>
      <c r="F7" s="155"/>
      <c r="G7" s="89"/>
      <c r="H7" s="89"/>
      <c r="I7" s="89"/>
      <c r="J7" s="89"/>
      <c r="K7" s="89"/>
      <c r="L7" s="89"/>
      <c r="M7" s="89"/>
      <c r="N7" s="89"/>
      <c r="O7" s="89"/>
      <c r="P7" s="89"/>
      <c r="Q7" s="89"/>
      <c r="R7" s="89"/>
      <c r="S7" s="89"/>
      <c r="T7" s="89"/>
    </row>
    <row r="8" spans="1:20" ht="17.25" customHeight="1" x14ac:dyDescent="0.3">
      <c r="A8" s="446"/>
      <c r="B8" s="447"/>
      <c r="C8" s="160"/>
      <c r="D8" s="160"/>
      <c r="E8" s="160"/>
      <c r="F8" s="155"/>
      <c r="G8" s="89"/>
      <c r="H8" s="89"/>
      <c r="I8" s="89"/>
      <c r="J8" s="89"/>
      <c r="K8" s="89"/>
      <c r="L8" s="89"/>
      <c r="M8" s="89"/>
      <c r="N8" s="89"/>
      <c r="O8" s="89"/>
      <c r="P8" s="89"/>
      <c r="Q8" s="89"/>
      <c r="R8" s="89"/>
      <c r="S8" s="89"/>
      <c r="T8" s="89"/>
    </row>
    <row r="9" spans="1:20" ht="17.25" customHeight="1" x14ac:dyDescent="0.3">
      <c r="A9" s="440"/>
      <c r="B9" s="441"/>
      <c r="C9" s="161"/>
      <c r="D9" s="161"/>
      <c r="E9" s="161" t="s">
        <v>251</v>
      </c>
      <c r="F9" s="155"/>
      <c r="G9" s="89"/>
      <c r="H9" s="89"/>
      <c r="I9" s="89"/>
      <c r="J9" s="89"/>
      <c r="K9" s="89"/>
      <c r="L9" s="89"/>
      <c r="M9" s="89"/>
      <c r="N9" s="89"/>
      <c r="O9" s="89"/>
      <c r="P9" s="89"/>
      <c r="Q9" s="89"/>
      <c r="R9" s="89"/>
      <c r="S9" s="89"/>
      <c r="T9" s="89"/>
    </row>
    <row r="10" spans="1:20" ht="17.25" customHeight="1" x14ac:dyDescent="0.3">
      <c r="A10" s="440"/>
      <c r="B10" s="441"/>
      <c r="C10" s="161"/>
      <c r="D10" s="161"/>
      <c r="E10" s="161" t="s">
        <v>242</v>
      </c>
      <c r="F10" s="155"/>
      <c r="G10" s="89"/>
      <c r="H10" s="89"/>
      <c r="I10" s="89"/>
      <c r="J10" s="89"/>
      <c r="K10" s="89"/>
      <c r="L10" s="89"/>
      <c r="M10" s="89"/>
      <c r="N10" s="89"/>
      <c r="O10" s="89"/>
      <c r="P10" s="89"/>
      <c r="Q10" s="89"/>
      <c r="R10" s="89"/>
      <c r="S10" s="89"/>
      <c r="T10" s="89"/>
    </row>
    <row r="11" spans="1:20" ht="17.25" customHeight="1" x14ac:dyDescent="0.3">
      <c r="A11" s="440"/>
      <c r="B11" s="441"/>
      <c r="C11" s="161"/>
      <c r="D11" s="161"/>
      <c r="E11" s="161"/>
      <c r="F11" s="155"/>
      <c r="G11" s="89"/>
      <c r="H11" s="89"/>
      <c r="I11" s="89"/>
      <c r="J11" s="89"/>
      <c r="K11" s="89"/>
      <c r="L11" s="89"/>
      <c r="M11" s="89"/>
      <c r="N11" s="89"/>
      <c r="O11" s="89"/>
      <c r="P11" s="89"/>
      <c r="Q11" s="89"/>
      <c r="R11" s="89"/>
      <c r="S11" s="89"/>
      <c r="T11" s="89"/>
    </row>
    <row r="12" spans="1:20" ht="17.25" customHeight="1" x14ac:dyDescent="0.3">
      <c r="A12" s="440"/>
      <c r="B12" s="441"/>
      <c r="C12" s="161"/>
      <c r="D12" s="161"/>
      <c r="E12" s="161" t="s">
        <v>252</v>
      </c>
      <c r="F12" s="155"/>
      <c r="G12" s="89"/>
      <c r="H12" s="89"/>
      <c r="I12" s="89"/>
      <c r="J12" s="89"/>
      <c r="K12" s="89"/>
      <c r="L12" s="89"/>
      <c r="M12" s="89"/>
      <c r="N12" s="89"/>
      <c r="O12" s="89"/>
      <c r="P12" s="89"/>
      <c r="Q12" s="89"/>
      <c r="R12" s="89"/>
      <c r="S12" s="89"/>
      <c r="T12" s="89"/>
    </row>
    <row r="13" spans="1:20" ht="17.25" customHeight="1" x14ac:dyDescent="0.3">
      <c r="A13" s="440"/>
      <c r="B13" s="441"/>
      <c r="C13" s="161"/>
      <c r="D13" s="161"/>
      <c r="E13" s="161" t="s">
        <v>253</v>
      </c>
      <c r="F13" s="155"/>
      <c r="G13" s="89"/>
      <c r="H13" s="89"/>
      <c r="I13" s="89"/>
      <c r="J13" s="89"/>
      <c r="K13" s="89"/>
      <c r="L13" s="89"/>
      <c r="M13" s="89"/>
      <c r="N13" s="89"/>
      <c r="O13" s="89"/>
      <c r="P13" s="89"/>
      <c r="Q13" s="89"/>
      <c r="R13" s="89"/>
      <c r="S13" s="89"/>
      <c r="T13" s="89"/>
    </row>
    <row r="14" spans="1:20" ht="17.25" customHeight="1" x14ac:dyDescent="0.3">
      <c r="A14" s="440"/>
      <c r="B14" s="441"/>
      <c r="C14" s="161"/>
      <c r="D14" s="161"/>
      <c r="E14" s="161"/>
      <c r="F14" s="155"/>
      <c r="G14" s="89"/>
      <c r="H14" s="89"/>
      <c r="I14" s="89"/>
      <c r="J14" s="89"/>
      <c r="K14" s="89"/>
      <c r="L14" s="89"/>
      <c r="M14" s="89"/>
      <c r="N14" s="89"/>
      <c r="O14" s="89"/>
      <c r="P14" s="89"/>
      <c r="Q14" s="89"/>
      <c r="R14" s="89"/>
      <c r="S14" s="89"/>
      <c r="T14" s="89"/>
    </row>
    <row r="15" spans="1:20" ht="17.25" customHeight="1" x14ac:dyDescent="0.3">
      <c r="A15" s="440"/>
      <c r="B15" s="441"/>
      <c r="C15" s="161"/>
      <c r="D15" s="161"/>
      <c r="E15" s="161" t="s">
        <v>254</v>
      </c>
      <c r="F15" s="155"/>
      <c r="G15" s="89"/>
      <c r="H15" s="89"/>
      <c r="I15" s="89"/>
      <c r="J15" s="89"/>
      <c r="K15" s="89"/>
      <c r="L15" s="89"/>
      <c r="M15" s="89"/>
      <c r="N15" s="89"/>
      <c r="O15" s="89"/>
      <c r="P15" s="89"/>
      <c r="Q15" s="89"/>
      <c r="R15" s="89"/>
      <c r="S15" s="89"/>
      <c r="T15" s="89"/>
    </row>
    <row r="16" spans="1:20" ht="17.25" customHeight="1" x14ac:dyDescent="0.3">
      <c r="A16" s="440"/>
      <c r="B16" s="441"/>
      <c r="C16" s="161"/>
      <c r="D16" s="161"/>
      <c r="E16" s="161"/>
      <c r="F16" s="155"/>
      <c r="G16" s="89"/>
      <c r="H16" s="89"/>
      <c r="I16" s="89"/>
      <c r="J16" s="89"/>
      <c r="K16" s="89"/>
      <c r="L16" s="89"/>
      <c r="M16" s="89"/>
      <c r="N16" s="89"/>
      <c r="O16" s="89"/>
      <c r="P16" s="89"/>
      <c r="Q16" s="89"/>
      <c r="R16" s="89"/>
      <c r="S16" s="89"/>
      <c r="T16" s="89"/>
    </row>
    <row r="17" spans="1:20" ht="17.25" customHeight="1" x14ac:dyDescent="0.3">
      <c r="A17" s="440"/>
      <c r="B17" s="441"/>
      <c r="C17" s="161"/>
      <c r="D17" s="161"/>
      <c r="E17" s="161" t="s">
        <v>252</v>
      </c>
      <c r="F17" s="155"/>
      <c r="G17" s="89"/>
      <c r="H17" s="89"/>
      <c r="I17" s="89"/>
      <c r="J17" s="89"/>
      <c r="K17" s="89"/>
      <c r="L17" s="89"/>
      <c r="M17" s="89"/>
      <c r="N17" s="89"/>
      <c r="O17" s="89"/>
      <c r="P17" s="89"/>
      <c r="Q17" s="89"/>
      <c r="R17" s="89"/>
      <c r="S17" s="89"/>
      <c r="T17" s="89"/>
    </row>
    <row r="18" spans="1:20" ht="17.25" customHeight="1" x14ac:dyDescent="0.3">
      <c r="A18" s="442"/>
      <c r="B18" s="443"/>
      <c r="C18" s="162"/>
      <c r="D18" s="162"/>
      <c r="E18" s="162"/>
      <c r="F18" s="155"/>
      <c r="G18" s="89"/>
      <c r="H18" s="89"/>
      <c r="I18" s="89"/>
      <c r="J18" s="89"/>
      <c r="K18" s="89"/>
      <c r="L18" s="89"/>
      <c r="M18" s="89"/>
      <c r="N18" s="89"/>
      <c r="O18" s="89"/>
      <c r="P18" s="89"/>
      <c r="Q18" s="89"/>
      <c r="R18" s="89"/>
      <c r="S18" s="89"/>
      <c r="T18" s="89"/>
    </row>
    <row r="19" spans="1:20" ht="17.25" customHeight="1" x14ac:dyDescent="0.3">
      <c r="A19" s="446"/>
      <c r="B19" s="447"/>
      <c r="C19" s="160"/>
      <c r="D19" s="160"/>
      <c r="E19" s="160"/>
      <c r="F19" s="155"/>
      <c r="G19" s="89"/>
      <c r="H19" s="89"/>
      <c r="I19" s="89"/>
      <c r="J19" s="89"/>
      <c r="K19" s="89"/>
      <c r="L19" s="89"/>
      <c r="M19" s="89"/>
      <c r="N19" s="89"/>
      <c r="O19" s="89"/>
      <c r="P19" s="89"/>
      <c r="Q19" s="89"/>
      <c r="R19" s="89"/>
      <c r="S19" s="89"/>
      <c r="T19" s="89"/>
    </row>
    <row r="20" spans="1:20" ht="17.25" customHeight="1" x14ac:dyDescent="0.3">
      <c r="A20" s="440"/>
      <c r="B20" s="441"/>
      <c r="C20" s="161"/>
      <c r="D20" s="161"/>
      <c r="E20" s="161" t="s">
        <v>251</v>
      </c>
      <c r="F20" s="155"/>
      <c r="G20" s="89"/>
      <c r="H20" s="89"/>
      <c r="I20" s="89"/>
      <c r="J20" s="89"/>
      <c r="K20" s="89"/>
      <c r="L20" s="89"/>
      <c r="M20" s="89"/>
      <c r="N20" s="89"/>
      <c r="O20" s="89"/>
      <c r="P20" s="89"/>
      <c r="Q20" s="89"/>
      <c r="R20" s="89"/>
      <c r="S20" s="89"/>
      <c r="T20" s="89"/>
    </row>
    <row r="21" spans="1:20" ht="17.25" customHeight="1" x14ac:dyDescent="0.3">
      <c r="A21" s="440"/>
      <c r="B21" s="441"/>
      <c r="C21" s="161"/>
      <c r="D21" s="161"/>
      <c r="E21" s="161" t="s">
        <v>242</v>
      </c>
      <c r="F21" s="155"/>
      <c r="G21" s="89"/>
      <c r="H21" s="89"/>
      <c r="I21" s="89"/>
      <c r="J21" s="89"/>
      <c r="K21" s="89"/>
      <c r="L21" s="89"/>
      <c r="M21" s="89"/>
      <c r="N21" s="89"/>
      <c r="O21" s="89"/>
      <c r="P21" s="89"/>
      <c r="Q21" s="89"/>
      <c r="R21" s="89"/>
      <c r="S21" s="89"/>
      <c r="T21" s="89"/>
    </row>
    <row r="22" spans="1:20" ht="17.25" customHeight="1" x14ac:dyDescent="0.3">
      <c r="A22" s="440"/>
      <c r="B22" s="441"/>
      <c r="C22" s="161"/>
      <c r="D22" s="161"/>
      <c r="E22" s="161"/>
      <c r="F22" s="155"/>
      <c r="G22" s="89"/>
      <c r="H22" s="89"/>
      <c r="I22" s="89"/>
      <c r="J22" s="89"/>
      <c r="K22" s="89"/>
      <c r="L22" s="89"/>
      <c r="M22" s="89"/>
      <c r="N22" s="89"/>
      <c r="O22" s="89"/>
      <c r="P22" s="89"/>
      <c r="Q22" s="89"/>
      <c r="R22" s="89"/>
      <c r="S22" s="89"/>
      <c r="T22" s="89"/>
    </row>
    <row r="23" spans="1:20" ht="17.25" customHeight="1" x14ac:dyDescent="0.3">
      <c r="A23" s="440"/>
      <c r="B23" s="441"/>
      <c r="C23" s="161"/>
      <c r="D23" s="161"/>
      <c r="E23" s="161" t="s">
        <v>252</v>
      </c>
      <c r="F23" s="155"/>
      <c r="G23" s="89"/>
      <c r="H23" s="89"/>
      <c r="I23" s="89"/>
      <c r="J23" s="89"/>
      <c r="K23" s="89"/>
      <c r="L23" s="89"/>
      <c r="M23" s="89"/>
      <c r="N23" s="89"/>
      <c r="O23" s="89"/>
      <c r="P23" s="89"/>
      <c r="Q23" s="89"/>
      <c r="R23" s="89"/>
      <c r="S23" s="89"/>
      <c r="T23" s="89"/>
    </row>
    <row r="24" spans="1:20" ht="17.25" customHeight="1" x14ac:dyDescent="0.3">
      <c r="A24" s="440"/>
      <c r="B24" s="441"/>
      <c r="C24" s="161"/>
      <c r="D24" s="161"/>
      <c r="E24" s="161" t="s">
        <v>253</v>
      </c>
      <c r="F24" s="155"/>
      <c r="G24" s="89"/>
      <c r="H24" s="89"/>
      <c r="I24" s="89"/>
      <c r="J24" s="89"/>
      <c r="K24" s="89"/>
      <c r="L24" s="89"/>
      <c r="M24" s="89"/>
      <c r="N24" s="89"/>
      <c r="O24" s="89"/>
      <c r="P24" s="89"/>
      <c r="Q24" s="89"/>
      <c r="R24" s="89"/>
      <c r="S24" s="89"/>
      <c r="T24" s="89"/>
    </row>
    <row r="25" spans="1:20" ht="17.25" customHeight="1" x14ac:dyDescent="0.3">
      <c r="A25" s="440"/>
      <c r="B25" s="441"/>
      <c r="C25" s="161"/>
      <c r="D25" s="161"/>
      <c r="E25" s="161"/>
      <c r="F25" s="155"/>
      <c r="G25" s="89"/>
      <c r="H25" s="89"/>
      <c r="I25" s="89"/>
      <c r="J25" s="89"/>
      <c r="K25" s="89"/>
      <c r="L25" s="89"/>
      <c r="M25" s="89"/>
      <c r="N25" s="89"/>
      <c r="O25" s="89"/>
      <c r="P25" s="89"/>
      <c r="Q25" s="89"/>
      <c r="R25" s="89"/>
      <c r="S25" s="89"/>
      <c r="T25" s="89"/>
    </row>
    <row r="26" spans="1:20" ht="17.25" customHeight="1" x14ac:dyDescent="0.3">
      <c r="A26" s="440"/>
      <c r="B26" s="441"/>
      <c r="C26" s="161"/>
      <c r="D26" s="161"/>
      <c r="E26" s="161" t="s">
        <v>254</v>
      </c>
      <c r="F26" s="155"/>
      <c r="G26" s="89"/>
      <c r="H26" s="89"/>
      <c r="I26" s="89"/>
      <c r="J26" s="89"/>
      <c r="K26" s="89"/>
      <c r="L26" s="89"/>
      <c r="M26" s="89"/>
      <c r="N26" s="89"/>
      <c r="O26" s="89"/>
      <c r="P26" s="89"/>
      <c r="Q26" s="89"/>
      <c r="R26" s="89"/>
      <c r="S26" s="89"/>
      <c r="T26" s="89"/>
    </row>
    <row r="27" spans="1:20" ht="17.25" customHeight="1" x14ac:dyDescent="0.3">
      <c r="A27" s="440"/>
      <c r="B27" s="441"/>
      <c r="C27" s="161"/>
      <c r="D27" s="161"/>
      <c r="E27" s="161"/>
      <c r="F27" s="155"/>
      <c r="G27" s="89"/>
      <c r="H27" s="89"/>
      <c r="I27" s="89"/>
      <c r="J27" s="89"/>
      <c r="K27" s="89"/>
      <c r="L27" s="89"/>
      <c r="M27" s="89"/>
      <c r="N27" s="89"/>
      <c r="O27" s="89"/>
      <c r="P27" s="89"/>
      <c r="Q27" s="89"/>
      <c r="R27" s="89"/>
      <c r="S27" s="89"/>
      <c r="T27" s="89"/>
    </row>
    <row r="28" spans="1:20" ht="17.25" customHeight="1" x14ac:dyDescent="0.3">
      <c r="A28" s="440"/>
      <c r="B28" s="441"/>
      <c r="C28" s="161"/>
      <c r="D28" s="161"/>
      <c r="E28" s="161" t="s">
        <v>252</v>
      </c>
      <c r="F28" s="155"/>
      <c r="G28" s="89"/>
      <c r="H28" s="89"/>
      <c r="I28" s="89"/>
      <c r="J28" s="89"/>
      <c r="K28" s="89"/>
      <c r="L28" s="89"/>
      <c r="M28" s="89"/>
      <c r="N28" s="89"/>
      <c r="O28" s="89"/>
      <c r="P28" s="89"/>
      <c r="Q28" s="89"/>
      <c r="R28" s="89"/>
      <c r="S28" s="89"/>
      <c r="T28" s="89"/>
    </row>
    <row r="29" spans="1:20" ht="17.25" customHeight="1" x14ac:dyDescent="0.3">
      <c r="A29" s="442"/>
      <c r="B29" s="443"/>
      <c r="C29" s="162"/>
      <c r="D29" s="162"/>
      <c r="E29" s="162"/>
      <c r="F29" s="155"/>
      <c r="G29" s="89"/>
      <c r="H29" s="89"/>
      <c r="I29" s="89"/>
      <c r="J29" s="89"/>
      <c r="K29" s="89"/>
      <c r="L29" s="89"/>
      <c r="M29" s="89"/>
      <c r="N29" s="89"/>
      <c r="O29" s="89"/>
      <c r="P29" s="89"/>
      <c r="Q29" s="89"/>
      <c r="R29" s="89"/>
      <c r="S29" s="89"/>
      <c r="T29" s="89"/>
    </row>
    <row r="30" spans="1:20" ht="17.25" customHeight="1" x14ac:dyDescent="0.3">
      <c r="A30" s="446"/>
      <c r="B30" s="447"/>
      <c r="C30" s="160"/>
      <c r="D30" s="160"/>
      <c r="E30" s="160"/>
      <c r="F30" s="155"/>
      <c r="G30" s="89"/>
      <c r="H30" s="89"/>
      <c r="I30" s="89"/>
      <c r="J30" s="89"/>
      <c r="K30" s="89"/>
      <c r="L30" s="89"/>
      <c r="M30" s="89"/>
      <c r="N30" s="89"/>
      <c r="O30" s="89"/>
      <c r="P30" s="89"/>
      <c r="Q30" s="89"/>
      <c r="R30" s="89"/>
      <c r="S30" s="89"/>
      <c r="T30" s="89"/>
    </row>
    <row r="31" spans="1:20" ht="17.25" customHeight="1" x14ac:dyDescent="0.3">
      <c r="A31" s="440"/>
      <c r="B31" s="441"/>
      <c r="C31" s="161"/>
      <c r="D31" s="161"/>
      <c r="E31" s="161" t="s">
        <v>251</v>
      </c>
      <c r="F31" s="155"/>
      <c r="G31" s="89"/>
      <c r="H31" s="89"/>
      <c r="I31" s="89"/>
      <c r="J31" s="89"/>
      <c r="K31" s="89"/>
      <c r="L31" s="89"/>
      <c r="M31" s="89"/>
      <c r="N31" s="89"/>
      <c r="O31" s="89"/>
      <c r="P31" s="89"/>
      <c r="Q31" s="89"/>
      <c r="R31" s="89"/>
      <c r="S31" s="89"/>
      <c r="T31" s="89"/>
    </row>
    <row r="32" spans="1:20" ht="17.25" customHeight="1" x14ac:dyDescent="0.3">
      <c r="A32" s="440"/>
      <c r="B32" s="441"/>
      <c r="C32" s="161"/>
      <c r="D32" s="161"/>
      <c r="E32" s="161" t="s">
        <v>242</v>
      </c>
      <c r="F32" s="155"/>
      <c r="G32" s="89"/>
      <c r="H32" s="89"/>
      <c r="I32" s="89"/>
      <c r="J32" s="89"/>
      <c r="K32" s="89"/>
      <c r="L32" s="89"/>
      <c r="M32" s="89"/>
      <c r="N32" s="89"/>
      <c r="O32" s="89"/>
      <c r="P32" s="89"/>
      <c r="Q32" s="89"/>
      <c r="R32" s="89"/>
      <c r="S32" s="89"/>
      <c r="T32" s="89"/>
    </row>
    <row r="33" spans="1:20" ht="17.25" customHeight="1" x14ac:dyDescent="0.3">
      <c r="A33" s="440"/>
      <c r="B33" s="441"/>
      <c r="C33" s="161"/>
      <c r="D33" s="161"/>
      <c r="E33" s="161"/>
      <c r="F33" s="155"/>
      <c r="G33" s="89"/>
      <c r="H33" s="89"/>
      <c r="I33" s="89"/>
      <c r="J33" s="89"/>
      <c r="K33" s="89"/>
      <c r="L33" s="89"/>
      <c r="M33" s="89"/>
      <c r="N33" s="89"/>
      <c r="O33" s="89"/>
      <c r="P33" s="89"/>
      <c r="Q33" s="89"/>
      <c r="R33" s="89"/>
      <c r="S33" s="89"/>
      <c r="T33" s="89"/>
    </row>
    <row r="34" spans="1:20" ht="17.25" customHeight="1" x14ac:dyDescent="0.3">
      <c r="A34" s="440"/>
      <c r="B34" s="441"/>
      <c r="C34" s="161"/>
      <c r="D34" s="161"/>
      <c r="E34" s="161" t="s">
        <v>252</v>
      </c>
      <c r="F34" s="155"/>
      <c r="G34" s="89"/>
      <c r="H34" s="89"/>
      <c r="I34" s="89"/>
      <c r="J34" s="89"/>
      <c r="K34" s="89"/>
      <c r="L34" s="89"/>
      <c r="M34" s="89"/>
      <c r="N34" s="89"/>
      <c r="O34" s="89"/>
      <c r="P34" s="89"/>
      <c r="Q34" s="89"/>
      <c r="R34" s="89"/>
      <c r="S34" s="89"/>
      <c r="T34" s="89"/>
    </row>
    <row r="35" spans="1:20" ht="17.25" customHeight="1" x14ac:dyDescent="0.3">
      <c r="A35" s="440"/>
      <c r="B35" s="441"/>
      <c r="C35" s="161"/>
      <c r="D35" s="161"/>
      <c r="E35" s="161" t="s">
        <v>253</v>
      </c>
      <c r="F35" s="155"/>
      <c r="G35" s="89"/>
      <c r="H35" s="89"/>
      <c r="I35" s="89"/>
      <c r="J35" s="89"/>
      <c r="K35" s="89"/>
      <c r="L35" s="89"/>
      <c r="M35" s="89"/>
      <c r="N35" s="89"/>
      <c r="O35" s="89"/>
      <c r="P35" s="89"/>
      <c r="Q35" s="89"/>
      <c r="R35" s="89"/>
      <c r="S35" s="89"/>
      <c r="T35" s="89"/>
    </row>
    <row r="36" spans="1:20" ht="17.25" customHeight="1" x14ac:dyDescent="0.3">
      <c r="A36" s="440"/>
      <c r="B36" s="441"/>
      <c r="C36" s="161"/>
      <c r="D36" s="161"/>
      <c r="E36" s="161"/>
      <c r="F36" s="155"/>
      <c r="G36" s="89"/>
      <c r="H36" s="89"/>
      <c r="I36" s="89"/>
      <c r="J36" s="89"/>
      <c r="K36" s="89"/>
      <c r="L36" s="89"/>
      <c r="M36" s="89"/>
      <c r="N36" s="89"/>
      <c r="O36" s="89"/>
      <c r="P36" s="89"/>
      <c r="Q36" s="89"/>
      <c r="R36" s="89"/>
      <c r="S36" s="89"/>
      <c r="T36" s="89"/>
    </row>
    <row r="37" spans="1:20" ht="17.25" customHeight="1" x14ac:dyDescent="0.3">
      <c r="A37" s="440"/>
      <c r="B37" s="441"/>
      <c r="C37" s="161"/>
      <c r="D37" s="161"/>
      <c r="E37" s="161" t="s">
        <v>254</v>
      </c>
      <c r="F37" s="155"/>
      <c r="G37" s="89"/>
      <c r="H37" s="89"/>
      <c r="I37" s="89"/>
      <c r="J37" s="89"/>
      <c r="K37" s="89"/>
      <c r="L37" s="89"/>
      <c r="M37" s="89"/>
      <c r="N37" s="89"/>
      <c r="O37" s="89"/>
      <c r="P37" s="89"/>
      <c r="Q37" s="89"/>
      <c r="R37" s="89"/>
      <c r="S37" s="89"/>
      <c r="T37" s="89"/>
    </row>
    <row r="38" spans="1:20" ht="17.25" customHeight="1" x14ac:dyDescent="0.3">
      <c r="A38" s="440"/>
      <c r="B38" s="441"/>
      <c r="C38" s="161"/>
      <c r="D38" s="161"/>
      <c r="E38" s="161"/>
      <c r="F38" s="155"/>
      <c r="G38" s="89"/>
      <c r="H38" s="89"/>
      <c r="I38" s="89"/>
      <c r="J38" s="89"/>
      <c r="K38" s="89"/>
      <c r="L38" s="89"/>
      <c r="M38" s="89"/>
      <c r="N38" s="89"/>
      <c r="O38" s="89"/>
      <c r="P38" s="89"/>
      <c r="Q38" s="89"/>
      <c r="R38" s="89"/>
      <c r="S38" s="89"/>
      <c r="T38" s="89"/>
    </row>
    <row r="39" spans="1:20" ht="17.25" customHeight="1" x14ac:dyDescent="0.3">
      <c r="A39" s="440"/>
      <c r="B39" s="441"/>
      <c r="C39" s="161"/>
      <c r="D39" s="161"/>
      <c r="E39" s="161" t="s">
        <v>252</v>
      </c>
      <c r="F39" s="155"/>
      <c r="G39" s="89"/>
      <c r="H39" s="89"/>
      <c r="I39" s="89"/>
      <c r="J39" s="89"/>
      <c r="K39" s="89"/>
      <c r="L39" s="89"/>
      <c r="M39" s="89"/>
      <c r="N39" s="89"/>
      <c r="O39" s="89"/>
      <c r="P39" s="89"/>
      <c r="Q39" s="89"/>
      <c r="R39" s="89"/>
      <c r="S39" s="89"/>
      <c r="T39" s="89"/>
    </row>
    <row r="40" spans="1:20" ht="17.25" customHeight="1" x14ac:dyDescent="0.3">
      <c r="A40" s="442"/>
      <c r="B40" s="443"/>
      <c r="C40" s="162"/>
      <c r="D40" s="162"/>
      <c r="E40" s="162"/>
      <c r="F40" s="155"/>
      <c r="G40" s="89"/>
      <c r="H40" s="89"/>
      <c r="I40" s="89"/>
      <c r="J40" s="89"/>
      <c r="K40" s="89"/>
      <c r="L40" s="89"/>
      <c r="M40" s="89"/>
      <c r="N40" s="89"/>
      <c r="O40" s="89"/>
      <c r="P40" s="89"/>
      <c r="Q40" s="89"/>
      <c r="R40" s="89"/>
      <c r="S40" s="89"/>
      <c r="T40" s="89"/>
    </row>
    <row r="41" spans="1:20" x14ac:dyDescent="0.3">
      <c r="A41" s="157"/>
      <c r="B41" s="157"/>
      <c r="C41" s="157"/>
      <c r="D41" s="157"/>
      <c r="E41" s="157"/>
      <c r="F41" s="155"/>
      <c r="G41" s="89"/>
      <c r="H41" s="89"/>
      <c r="I41" s="89"/>
      <c r="J41" s="89"/>
      <c r="K41" s="89"/>
      <c r="L41" s="89"/>
      <c r="M41" s="89"/>
      <c r="N41" s="89"/>
      <c r="O41" s="89"/>
      <c r="P41" s="89"/>
      <c r="Q41" s="89"/>
      <c r="R41" s="89"/>
      <c r="S41" s="89"/>
      <c r="T41" s="89"/>
    </row>
    <row r="42" spans="1:20" ht="18" x14ac:dyDescent="0.35">
      <c r="A42" s="444" t="s">
        <v>245</v>
      </c>
      <c r="B42" s="444"/>
      <c r="C42" s="444"/>
      <c r="D42" s="444"/>
      <c r="E42" s="444"/>
      <c r="F42" s="155"/>
      <c r="G42" s="89"/>
      <c r="H42" s="89"/>
      <c r="I42" s="89"/>
      <c r="J42" s="89"/>
      <c r="K42" s="89"/>
      <c r="L42" s="89"/>
      <c r="M42" s="89"/>
      <c r="N42" s="89"/>
      <c r="O42" s="89"/>
      <c r="P42" s="89"/>
      <c r="Q42" s="89"/>
      <c r="R42" s="89"/>
      <c r="S42" s="89"/>
      <c r="T42" s="89"/>
    </row>
    <row r="43" spans="1:20" x14ac:dyDescent="0.3">
      <c r="A43" s="157"/>
      <c r="B43" s="157"/>
      <c r="C43" s="157"/>
      <c r="D43" s="157"/>
      <c r="E43" s="157"/>
      <c r="F43" s="155"/>
      <c r="G43" s="89"/>
      <c r="H43" s="89"/>
      <c r="I43" s="89"/>
      <c r="J43" s="89"/>
      <c r="K43" s="89"/>
      <c r="L43" s="89"/>
      <c r="M43" s="89"/>
      <c r="N43" s="89"/>
      <c r="O43" s="89"/>
      <c r="P43" s="89"/>
      <c r="Q43" s="89"/>
      <c r="R43" s="89"/>
      <c r="S43" s="89"/>
      <c r="T43" s="89"/>
    </row>
    <row r="44" spans="1:20" ht="14.4" x14ac:dyDescent="0.3">
      <c r="A44" s="158" t="s">
        <v>246</v>
      </c>
      <c r="B44" s="157"/>
      <c r="C44" s="157"/>
      <c r="D44" s="157"/>
      <c r="E44" s="157"/>
      <c r="F44" s="155"/>
      <c r="G44" s="89"/>
      <c r="H44" s="89"/>
      <c r="I44" s="89"/>
      <c r="J44" s="89"/>
      <c r="K44" s="89"/>
      <c r="L44" s="89"/>
      <c r="M44" s="89"/>
      <c r="N44" s="89"/>
      <c r="O44" s="89"/>
      <c r="P44" s="89"/>
      <c r="Q44" s="89"/>
      <c r="R44" s="89"/>
      <c r="S44" s="89"/>
      <c r="T44" s="89"/>
    </row>
    <row r="45" spans="1:20" x14ac:dyDescent="0.3">
      <c r="A45" s="157"/>
      <c r="B45" s="157"/>
      <c r="C45" s="157"/>
      <c r="D45" s="157"/>
      <c r="E45" s="157"/>
      <c r="F45" s="155"/>
      <c r="G45" s="89"/>
      <c r="H45" s="89"/>
      <c r="I45" s="89"/>
      <c r="J45" s="89"/>
      <c r="K45" s="89"/>
      <c r="L45" s="89"/>
      <c r="M45" s="89"/>
      <c r="N45" s="89"/>
      <c r="O45" s="89"/>
      <c r="P45" s="89"/>
      <c r="Q45" s="89"/>
      <c r="R45" s="89"/>
      <c r="S45" s="89"/>
      <c r="T45" s="89"/>
    </row>
    <row r="46" spans="1:20" ht="14.4" x14ac:dyDescent="0.3">
      <c r="A46" s="163" t="s">
        <v>255</v>
      </c>
      <c r="B46" s="445" t="s">
        <v>256</v>
      </c>
      <c r="C46" s="445"/>
      <c r="D46" s="445"/>
      <c r="E46" s="445"/>
      <c r="F46" s="155"/>
      <c r="G46" s="89"/>
      <c r="H46" s="89"/>
      <c r="I46" s="89"/>
      <c r="J46" s="89"/>
      <c r="K46" s="89"/>
      <c r="L46" s="89"/>
      <c r="M46" s="89"/>
      <c r="N46" s="89"/>
      <c r="O46" s="89"/>
      <c r="P46" s="89"/>
      <c r="Q46" s="89"/>
      <c r="R46" s="89"/>
      <c r="S46" s="89"/>
      <c r="T46" s="89"/>
    </row>
    <row r="47" spans="1:20" ht="13.5" customHeight="1" x14ac:dyDescent="0.3">
      <c r="A47" s="160"/>
      <c r="B47" s="164"/>
      <c r="C47" s="164"/>
      <c r="D47" s="160"/>
      <c r="E47" s="160"/>
      <c r="F47" s="155"/>
      <c r="G47" s="89"/>
      <c r="H47" s="89"/>
      <c r="I47" s="89"/>
      <c r="J47" s="89"/>
      <c r="K47" s="89"/>
      <c r="L47" s="89"/>
      <c r="M47" s="89"/>
      <c r="N47" s="89"/>
      <c r="O47" s="89"/>
      <c r="P47" s="89"/>
      <c r="Q47" s="89"/>
      <c r="R47" s="89"/>
      <c r="S47" s="89"/>
      <c r="T47" s="89"/>
    </row>
    <row r="48" spans="1:20" ht="13.5" customHeight="1" x14ac:dyDescent="0.3">
      <c r="A48" s="165" t="s">
        <v>257</v>
      </c>
      <c r="B48" s="438" t="s">
        <v>201</v>
      </c>
      <c r="C48" s="438"/>
      <c r="D48" s="166"/>
      <c r="E48" s="161"/>
      <c r="F48" s="155"/>
      <c r="G48" s="89"/>
      <c r="H48" s="89"/>
      <c r="I48" s="89"/>
      <c r="J48" s="89"/>
      <c r="K48" s="89"/>
      <c r="L48" s="89"/>
      <c r="M48" s="89"/>
      <c r="N48" s="89"/>
      <c r="O48" s="89"/>
      <c r="P48" s="89"/>
      <c r="Q48" s="89"/>
      <c r="R48" s="89"/>
      <c r="S48" s="89"/>
      <c r="T48" s="89"/>
    </row>
    <row r="49" spans="1:20" ht="13.5" customHeight="1" x14ac:dyDescent="0.3">
      <c r="A49" s="165"/>
      <c r="B49" s="438" t="s">
        <v>258</v>
      </c>
      <c r="C49" s="438"/>
      <c r="D49" s="167"/>
      <c r="E49" s="161" t="s">
        <v>251</v>
      </c>
      <c r="F49" s="155"/>
      <c r="G49" s="89"/>
      <c r="H49" s="89"/>
      <c r="I49" s="89"/>
      <c r="J49" s="89"/>
      <c r="K49" s="89"/>
      <c r="L49" s="89"/>
      <c r="M49" s="89"/>
      <c r="N49" s="89"/>
      <c r="O49" s="89"/>
      <c r="P49" s="89"/>
      <c r="Q49" s="89"/>
      <c r="R49" s="89"/>
      <c r="S49" s="89"/>
      <c r="T49" s="89"/>
    </row>
    <row r="50" spans="1:20" ht="13.5" customHeight="1" x14ac:dyDescent="0.3">
      <c r="A50" s="165"/>
      <c r="B50" s="438" t="s">
        <v>30</v>
      </c>
      <c r="C50" s="438"/>
      <c r="D50" s="167"/>
      <c r="E50" s="161" t="s">
        <v>242</v>
      </c>
      <c r="F50" s="155"/>
      <c r="G50" s="89"/>
      <c r="H50" s="89"/>
      <c r="I50" s="89"/>
      <c r="J50" s="89"/>
      <c r="K50" s="89"/>
      <c r="L50" s="89"/>
      <c r="M50" s="89"/>
      <c r="N50" s="89"/>
      <c r="O50" s="89"/>
      <c r="P50" s="89"/>
      <c r="Q50" s="89"/>
      <c r="R50" s="89"/>
      <c r="S50" s="89"/>
      <c r="T50" s="89"/>
    </row>
    <row r="51" spans="1:20" ht="13.5" customHeight="1" x14ac:dyDescent="0.3">
      <c r="A51" s="165"/>
      <c r="B51" s="438" t="s">
        <v>2</v>
      </c>
      <c r="C51" s="438"/>
      <c r="D51" s="167"/>
      <c r="E51" s="161"/>
      <c r="F51" s="155"/>
      <c r="G51" s="89"/>
      <c r="H51" s="89"/>
      <c r="I51" s="89"/>
      <c r="J51" s="89"/>
      <c r="K51" s="89"/>
      <c r="L51" s="89"/>
      <c r="M51" s="89"/>
      <c r="N51" s="89"/>
      <c r="O51" s="89"/>
      <c r="P51" s="89"/>
      <c r="Q51" s="89"/>
      <c r="R51" s="89"/>
      <c r="S51" s="89"/>
      <c r="T51" s="89"/>
    </row>
    <row r="52" spans="1:20" ht="13.5" customHeight="1" x14ac:dyDescent="0.3">
      <c r="A52" s="165"/>
      <c r="B52" s="438" t="s">
        <v>259</v>
      </c>
      <c r="C52" s="438"/>
      <c r="D52" s="161"/>
      <c r="E52" s="161"/>
      <c r="F52" s="155"/>
      <c r="G52" s="89"/>
      <c r="H52" s="89"/>
      <c r="I52" s="89"/>
      <c r="J52" s="89"/>
      <c r="K52" s="89"/>
      <c r="L52" s="89"/>
      <c r="M52" s="89"/>
      <c r="N52" s="89"/>
      <c r="O52" s="89"/>
      <c r="P52" s="89"/>
      <c r="Q52" s="89"/>
      <c r="R52" s="89"/>
      <c r="S52" s="89"/>
      <c r="T52" s="89"/>
    </row>
    <row r="53" spans="1:20" ht="13.5" customHeight="1" x14ac:dyDescent="0.3">
      <c r="A53" s="165"/>
      <c r="B53" s="438" t="s">
        <v>260</v>
      </c>
      <c r="C53" s="438"/>
      <c r="D53" s="166"/>
      <c r="E53" s="161" t="s">
        <v>252</v>
      </c>
      <c r="F53" s="155"/>
      <c r="G53" s="89"/>
      <c r="H53" s="89"/>
      <c r="I53" s="89"/>
      <c r="J53" s="89"/>
      <c r="K53" s="89"/>
      <c r="L53" s="89"/>
      <c r="M53" s="89"/>
      <c r="N53" s="89"/>
      <c r="O53" s="89"/>
      <c r="P53" s="89"/>
      <c r="Q53" s="89"/>
      <c r="R53" s="89"/>
      <c r="S53" s="89"/>
      <c r="T53" s="89"/>
    </row>
    <row r="54" spans="1:20" ht="13.5" customHeight="1" x14ac:dyDescent="0.3">
      <c r="A54" s="165"/>
      <c r="B54" s="438" t="s">
        <v>261</v>
      </c>
      <c r="C54" s="438"/>
      <c r="D54" s="167"/>
      <c r="E54" s="161" t="s">
        <v>253</v>
      </c>
      <c r="F54" s="155"/>
      <c r="G54" s="89"/>
      <c r="H54" s="89"/>
      <c r="I54" s="89"/>
      <c r="J54" s="89"/>
      <c r="K54" s="89"/>
      <c r="L54" s="89"/>
      <c r="M54" s="89"/>
      <c r="N54" s="89"/>
      <c r="O54" s="89"/>
      <c r="P54" s="89"/>
      <c r="Q54" s="89"/>
      <c r="R54" s="89"/>
      <c r="S54" s="89"/>
      <c r="T54" s="89"/>
    </row>
    <row r="55" spans="1:20" ht="13.5" customHeight="1" x14ac:dyDescent="0.3">
      <c r="A55" s="165"/>
      <c r="B55" s="438" t="s">
        <v>262</v>
      </c>
      <c r="C55" s="438"/>
      <c r="D55" s="167"/>
      <c r="E55" s="161"/>
      <c r="F55" s="155"/>
      <c r="G55" s="89"/>
      <c r="H55" s="89"/>
      <c r="I55" s="89"/>
      <c r="J55" s="89"/>
      <c r="K55" s="89"/>
      <c r="L55" s="89"/>
      <c r="M55" s="89"/>
      <c r="N55" s="89"/>
      <c r="O55" s="89"/>
      <c r="P55" s="89"/>
      <c r="Q55" s="89"/>
      <c r="R55" s="89"/>
      <c r="S55" s="89"/>
      <c r="T55" s="89"/>
    </row>
    <row r="56" spans="1:20" ht="13.5" customHeight="1" x14ac:dyDescent="0.3">
      <c r="A56" s="168"/>
      <c r="B56" s="169"/>
      <c r="C56" s="169"/>
      <c r="D56" s="162"/>
      <c r="E56" s="162"/>
      <c r="F56" s="155"/>
      <c r="G56" s="89"/>
      <c r="H56" s="89"/>
      <c r="I56" s="89"/>
      <c r="J56" s="89"/>
      <c r="K56" s="89"/>
      <c r="L56" s="89"/>
      <c r="M56" s="89"/>
      <c r="N56" s="89"/>
      <c r="O56" s="89"/>
      <c r="P56" s="89"/>
      <c r="Q56" s="89"/>
      <c r="R56" s="89"/>
      <c r="S56" s="89"/>
      <c r="T56" s="89"/>
    </row>
    <row r="57" spans="1:20" ht="13.5" customHeight="1" x14ac:dyDescent="0.3">
      <c r="A57" s="170"/>
      <c r="B57" s="164"/>
      <c r="C57" s="164"/>
      <c r="D57" s="160"/>
      <c r="E57" s="160"/>
      <c r="F57" s="155"/>
      <c r="G57" s="89"/>
      <c r="H57" s="89"/>
      <c r="I57" s="89"/>
      <c r="J57" s="89"/>
      <c r="K57" s="89"/>
      <c r="L57" s="89"/>
      <c r="M57" s="89"/>
      <c r="N57" s="89"/>
      <c r="O57" s="89"/>
      <c r="P57" s="89"/>
      <c r="Q57" s="89"/>
      <c r="R57" s="89"/>
      <c r="S57" s="89"/>
      <c r="T57" s="89"/>
    </row>
    <row r="58" spans="1:20" ht="13.5" customHeight="1" x14ac:dyDescent="0.3">
      <c r="A58" s="165" t="s">
        <v>257</v>
      </c>
      <c r="B58" s="438" t="s">
        <v>201</v>
      </c>
      <c r="C58" s="438"/>
      <c r="D58" s="166"/>
      <c r="E58" s="161"/>
      <c r="F58" s="155"/>
      <c r="G58" s="89"/>
      <c r="H58" s="89"/>
      <c r="I58" s="89"/>
      <c r="J58" s="89"/>
      <c r="K58" s="89"/>
      <c r="L58" s="89"/>
      <c r="M58" s="89"/>
      <c r="N58" s="89"/>
      <c r="O58" s="89"/>
      <c r="P58" s="89"/>
      <c r="Q58" s="89"/>
      <c r="R58" s="89"/>
      <c r="S58" s="89"/>
      <c r="T58" s="89"/>
    </row>
    <row r="59" spans="1:20" ht="13.5" customHeight="1" x14ac:dyDescent="0.3">
      <c r="A59" s="165"/>
      <c r="B59" s="438" t="s">
        <v>258</v>
      </c>
      <c r="C59" s="438"/>
      <c r="D59" s="167"/>
      <c r="E59" s="161" t="s">
        <v>251</v>
      </c>
      <c r="F59" s="155"/>
      <c r="G59" s="89"/>
      <c r="H59" s="89"/>
      <c r="I59" s="89"/>
      <c r="J59" s="89"/>
      <c r="K59" s="89"/>
      <c r="L59" s="89"/>
      <c r="M59" s="89"/>
      <c r="N59" s="89"/>
      <c r="O59" s="89"/>
      <c r="P59" s="89"/>
      <c r="Q59" s="89"/>
      <c r="R59" s="89"/>
      <c r="S59" s="89"/>
      <c r="T59" s="89"/>
    </row>
    <row r="60" spans="1:20" ht="13.5" customHeight="1" x14ac:dyDescent="0.3">
      <c r="A60" s="165"/>
      <c r="B60" s="438" t="s">
        <v>30</v>
      </c>
      <c r="C60" s="438"/>
      <c r="D60" s="167"/>
      <c r="E60" s="161" t="s">
        <v>242</v>
      </c>
      <c r="F60" s="155"/>
      <c r="G60" s="89"/>
      <c r="H60" s="89"/>
      <c r="I60" s="89"/>
      <c r="J60" s="89"/>
      <c r="K60" s="89"/>
      <c r="L60" s="89"/>
      <c r="M60" s="89"/>
      <c r="N60" s="89"/>
      <c r="O60" s="89"/>
      <c r="P60" s="89"/>
      <c r="Q60" s="89"/>
      <c r="R60" s="89"/>
      <c r="S60" s="89"/>
      <c r="T60" s="89"/>
    </row>
    <row r="61" spans="1:20" ht="13.5" customHeight="1" x14ac:dyDescent="0.3">
      <c r="A61" s="165"/>
      <c r="B61" s="438" t="s">
        <v>2</v>
      </c>
      <c r="C61" s="438"/>
      <c r="D61" s="167"/>
      <c r="E61" s="161"/>
      <c r="F61" s="155"/>
      <c r="G61" s="89"/>
      <c r="H61" s="89"/>
      <c r="I61" s="89"/>
      <c r="J61" s="89"/>
      <c r="K61" s="89"/>
      <c r="L61" s="89"/>
      <c r="M61" s="89"/>
      <c r="N61" s="89"/>
      <c r="O61" s="89"/>
      <c r="P61" s="89"/>
      <c r="Q61" s="89"/>
      <c r="R61" s="89"/>
      <c r="S61" s="89"/>
      <c r="T61" s="89"/>
    </row>
    <row r="62" spans="1:20" ht="13.5" customHeight="1" x14ac:dyDescent="0.3">
      <c r="A62" s="165"/>
      <c r="B62" s="438" t="s">
        <v>259</v>
      </c>
      <c r="C62" s="438"/>
      <c r="D62" s="161"/>
      <c r="E62" s="161"/>
      <c r="F62" s="155"/>
      <c r="G62" s="89"/>
      <c r="H62" s="89"/>
      <c r="I62" s="89"/>
      <c r="J62" s="89"/>
      <c r="K62" s="89"/>
      <c r="L62" s="89"/>
      <c r="M62" s="89"/>
      <c r="N62" s="89"/>
      <c r="O62" s="89"/>
      <c r="P62" s="89"/>
      <c r="Q62" s="89"/>
      <c r="R62" s="89"/>
      <c r="S62" s="89"/>
      <c r="T62" s="89"/>
    </row>
    <row r="63" spans="1:20" ht="13.5" customHeight="1" x14ac:dyDescent="0.3">
      <c r="A63" s="165"/>
      <c r="B63" s="438" t="s">
        <v>260</v>
      </c>
      <c r="C63" s="438"/>
      <c r="D63" s="166"/>
      <c r="E63" s="161" t="s">
        <v>252</v>
      </c>
      <c r="F63" s="155"/>
      <c r="G63" s="89"/>
      <c r="H63" s="89"/>
      <c r="I63" s="89"/>
      <c r="J63" s="89"/>
      <c r="K63" s="89"/>
      <c r="L63" s="89"/>
      <c r="M63" s="89"/>
      <c r="N63" s="89"/>
      <c r="O63" s="89"/>
      <c r="P63" s="89"/>
      <c r="Q63" s="89"/>
      <c r="R63" s="89"/>
      <c r="S63" s="89"/>
      <c r="T63" s="89"/>
    </row>
    <row r="64" spans="1:20" ht="13.5" customHeight="1" x14ac:dyDescent="0.3">
      <c r="A64" s="165"/>
      <c r="B64" s="438" t="s">
        <v>261</v>
      </c>
      <c r="C64" s="438"/>
      <c r="D64" s="167"/>
      <c r="E64" s="161" t="s">
        <v>253</v>
      </c>
      <c r="F64" s="155"/>
      <c r="G64" s="89"/>
      <c r="H64" s="89"/>
      <c r="I64" s="89"/>
      <c r="J64" s="89"/>
      <c r="K64" s="89"/>
      <c r="L64" s="89"/>
      <c r="M64" s="89"/>
      <c r="N64" s="89"/>
      <c r="O64" s="89"/>
      <c r="P64" s="89"/>
      <c r="Q64" s="89"/>
      <c r="R64" s="89"/>
      <c r="S64" s="89"/>
      <c r="T64" s="89"/>
    </row>
    <row r="65" spans="1:20" ht="13.5" customHeight="1" x14ac:dyDescent="0.3">
      <c r="A65" s="165"/>
      <c r="B65" s="438" t="s">
        <v>262</v>
      </c>
      <c r="C65" s="438"/>
      <c r="D65" s="167"/>
      <c r="E65" s="161"/>
      <c r="F65" s="155"/>
      <c r="G65" s="89"/>
      <c r="H65" s="89"/>
      <c r="I65" s="89"/>
      <c r="J65" s="89"/>
      <c r="K65" s="89"/>
      <c r="L65" s="89"/>
      <c r="M65" s="89"/>
      <c r="N65" s="89"/>
      <c r="O65" s="89"/>
      <c r="P65" s="89"/>
      <c r="Q65" s="89"/>
      <c r="R65" s="89"/>
      <c r="S65" s="89"/>
      <c r="T65" s="89"/>
    </row>
    <row r="66" spans="1:20" ht="13.5" customHeight="1" x14ac:dyDescent="0.3">
      <c r="A66" s="168"/>
      <c r="B66" s="169"/>
      <c r="C66" s="169"/>
      <c r="D66" s="162"/>
      <c r="E66" s="162"/>
      <c r="F66" s="155"/>
      <c r="G66" s="89"/>
      <c r="H66" s="89"/>
      <c r="I66" s="89"/>
      <c r="J66" s="89"/>
      <c r="K66" s="89"/>
      <c r="L66" s="89"/>
      <c r="M66" s="89"/>
      <c r="N66" s="89"/>
      <c r="O66" s="89"/>
      <c r="P66" s="89"/>
      <c r="Q66" s="89"/>
      <c r="R66" s="89"/>
      <c r="S66" s="89"/>
      <c r="T66" s="89"/>
    </row>
    <row r="67" spans="1:20" ht="13.5" customHeight="1" x14ac:dyDescent="0.3">
      <c r="A67" s="170"/>
      <c r="B67" s="164"/>
      <c r="C67" s="164"/>
      <c r="D67" s="160"/>
      <c r="E67" s="160"/>
      <c r="F67" s="155"/>
      <c r="G67" s="89"/>
      <c r="H67" s="89"/>
      <c r="I67" s="89"/>
      <c r="J67" s="89"/>
      <c r="K67" s="89"/>
      <c r="L67" s="89"/>
      <c r="M67" s="89"/>
      <c r="N67" s="89"/>
      <c r="O67" s="89"/>
      <c r="P67" s="89"/>
      <c r="Q67" s="89"/>
      <c r="R67" s="89"/>
      <c r="S67" s="89"/>
      <c r="T67" s="89"/>
    </row>
    <row r="68" spans="1:20" ht="13.5" customHeight="1" x14ac:dyDescent="0.3">
      <c r="A68" s="165" t="s">
        <v>257</v>
      </c>
      <c r="B68" s="438" t="s">
        <v>201</v>
      </c>
      <c r="C68" s="438"/>
      <c r="D68" s="166"/>
      <c r="E68" s="161"/>
      <c r="F68" s="155"/>
      <c r="G68" s="89"/>
      <c r="H68" s="89"/>
      <c r="I68" s="89"/>
      <c r="J68" s="89"/>
      <c r="K68" s="89"/>
      <c r="L68" s="89"/>
      <c r="M68" s="89"/>
      <c r="N68" s="89"/>
      <c r="O68" s="89"/>
      <c r="P68" s="89"/>
      <c r="Q68" s="89"/>
      <c r="R68" s="89"/>
      <c r="S68" s="89"/>
      <c r="T68" s="89"/>
    </row>
    <row r="69" spans="1:20" ht="13.5" customHeight="1" x14ac:dyDescent="0.3">
      <c r="A69" s="165"/>
      <c r="B69" s="438" t="s">
        <v>258</v>
      </c>
      <c r="C69" s="438"/>
      <c r="D69" s="167"/>
      <c r="E69" s="161" t="s">
        <v>251</v>
      </c>
      <c r="F69" s="155"/>
      <c r="G69" s="89"/>
      <c r="H69" s="89"/>
      <c r="I69" s="89"/>
      <c r="J69" s="89"/>
      <c r="K69" s="89"/>
      <c r="L69" s="89"/>
      <c r="M69" s="89"/>
      <c r="N69" s="89"/>
      <c r="O69" s="89"/>
      <c r="P69" s="89"/>
      <c r="Q69" s="89"/>
      <c r="R69" s="89"/>
      <c r="S69" s="89"/>
      <c r="T69" s="89"/>
    </row>
    <row r="70" spans="1:20" ht="13.5" customHeight="1" x14ac:dyDescent="0.3">
      <c r="A70" s="165"/>
      <c r="B70" s="438" t="s">
        <v>30</v>
      </c>
      <c r="C70" s="438"/>
      <c r="D70" s="167"/>
      <c r="E70" s="161" t="s">
        <v>242</v>
      </c>
      <c r="F70" s="155"/>
      <c r="G70" s="89"/>
      <c r="H70" s="89"/>
      <c r="I70" s="89"/>
      <c r="J70" s="89"/>
      <c r="K70" s="89"/>
      <c r="L70" s="89"/>
      <c r="M70" s="89"/>
      <c r="N70" s="89"/>
      <c r="O70" s="89"/>
      <c r="P70" s="89"/>
      <c r="Q70" s="89"/>
      <c r="R70" s="89"/>
      <c r="S70" s="89"/>
      <c r="T70" s="89"/>
    </row>
    <row r="71" spans="1:20" ht="13.5" customHeight="1" x14ac:dyDescent="0.3">
      <c r="A71" s="165"/>
      <c r="B71" s="438" t="s">
        <v>2</v>
      </c>
      <c r="C71" s="438"/>
      <c r="D71" s="167"/>
      <c r="E71" s="161"/>
      <c r="F71" s="155"/>
      <c r="G71" s="89"/>
      <c r="H71" s="89"/>
      <c r="I71" s="89"/>
      <c r="J71" s="89"/>
      <c r="K71" s="89"/>
      <c r="L71" s="89"/>
      <c r="M71" s="89"/>
      <c r="N71" s="89"/>
      <c r="O71" s="89"/>
      <c r="P71" s="89"/>
      <c r="Q71" s="89"/>
      <c r="R71" s="89"/>
      <c r="S71" s="89"/>
      <c r="T71" s="89"/>
    </row>
    <row r="72" spans="1:20" ht="13.5" customHeight="1" x14ac:dyDescent="0.3">
      <c r="A72" s="161"/>
      <c r="B72" s="438" t="s">
        <v>259</v>
      </c>
      <c r="C72" s="438"/>
      <c r="D72" s="161"/>
      <c r="E72" s="161"/>
      <c r="F72" s="155"/>
      <c r="G72" s="89"/>
      <c r="H72" s="89"/>
      <c r="I72" s="89"/>
      <c r="J72" s="89"/>
      <c r="K72" s="89"/>
      <c r="L72" s="89"/>
      <c r="M72" s="89"/>
      <c r="N72" s="89"/>
      <c r="O72" s="89"/>
      <c r="P72" s="89"/>
      <c r="Q72" s="89"/>
      <c r="R72" s="89"/>
      <c r="S72" s="89"/>
      <c r="T72" s="89"/>
    </row>
    <row r="73" spans="1:20" ht="13.5" customHeight="1" x14ac:dyDescent="0.3">
      <c r="A73" s="161"/>
      <c r="B73" s="438" t="s">
        <v>260</v>
      </c>
      <c r="C73" s="438"/>
      <c r="D73" s="166"/>
      <c r="E73" s="161" t="s">
        <v>252</v>
      </c>
      <c r="F73" s="155"/>
      <c r="G73" s="89"/>
      <c r="H73" s="89"/>
      <c r="I73" s="89"/>
      <c r="J73" s="89"/>
      <c r="K73" s="89"/>
      <c r="L73" s="89"/>
      <c r="M73" s="89"/>
      <c r="N73" s="89"/>
      <c r="O73" s="89"/>
      <c r="P73" s="89"/>
      <c r="Q73" s="89"/>
      <c r="R73" s="89"/>
      <c r="S73" s="89"/>
      <c r="T73" s="89"/>
    </row>
    <row r="74" spans="1:20" ht="13.5" customHeight="1" x14ac:dyDescent="0.3">
      <c r="A74" s="161"/>
      <c r="B74" s="438" t="s">
        <v>261</v>
      </c>
      <c r="C74" s="438"/>
      <c r="D74" s="167"/>
      <c r="E74" s="161" t="s">
        <v>253</v>
      </c>
      <c r="F74" s="155"/>
      <c r="G74" s="89"/>
      <c r="H74" s="89"/>
      <c r="I74" s="89"/>
      <c r="J74" s="89"/>
      <c r="K74" s="89"/>
      <c r="L74" s="89"/>
      <c r="M74" s="89"/>
      <c r="N74" s="89"/>
      <c r="O74" s="89"/>
      <c r="P74" s="89"/>
      <c r="Q74" s="89"/>
      <c r="R74" s="89"/>
      <c r="S74" s="89"/>
      <c r="T74" s="89"/>
    </row>
    <row r="75" spans="1:20" ht="13.5" customHeight="1" x14ac:dyDescent="0.3">
      <c r="A75" s="161"/>
      <c r="B75" s="438" t="s">
        <v>262</v>
      </c>
      <c r="C75" s="438"/>
      <c r="D75" s="167"/>
      <c r="E75" s="161"/>
      <c r="F75" s="155"/>
      <c r="G75" s="89"/>
      <c r="H75" s="89"/>
      <c r="I75" s="89"/>
      <c r="J75" s="89"/>
      <c r="K75" s="89"/>
      <c r="L75" s="89"/>
      <c r="M75" s="89"/>
      <c r="N75" s="89"/>
      <c r="O75" s="89"/>
      <c r="P75" s="89"/>
      <c r="Q75" s="89"/>
      <c r="R75" s="89"/>
      <c r="S75" s="89"/>
      <c r="T75" s="89"/>
    </row>
    <row r="76" spans="1:20" ht="13.5" customHeight="1" x14ac:dyDescent="0.3">
      <c r="A76" s="162"/>
      <c r="B76" s="169"/>
      <c r="C76" s="169"/>
      <c r="D76" s="162"/>
      <c r="E76" s="162"/>
      <c r="F76" s="155"/>
      <c r="G76" s="89"/>
      <c r="H76" s="89"/>
      <c r="I76" s="89"/>
      <c r="J76" s="89"/>
      <c r="K76" s="89"/>
      <c r="L76" s="89"/>
      <c r="M76" s="89"/>
      <c r="N76" s="89"/>
      <c r="O76" s="89"/>
      <c r="P76" s="89"/>
      <c r="Q76" s="89"/>
      <c r="R76" s="89"/>
      <c r="S76" s="89"/>
      <c r="T76" s="89"/>
    </row>
    <row r="77" spans="1:20" x14ac:dyDescent="0.3">
      <c r="A77" s="157"/>
      <c r="B77" s="157"/>
      <c r="C77" s="157"/>
      <c r="D77" s="157"/>
      <c r="E77" s="157"/>
      <c r="F77" s="155"/>
      <c r="G77" s="89"/>
      <c r="H77" s="89"/>
      <c r="I77" s="89"/>
      <c r="J77" s="89"/>
      <c r="K77" s="89"/>
      <c r="L77" s="89"/>
      <c r="M77" s="89"/>
      <c r="N77" s="89"/>
      <c r="O77" s="89"/>
      <c r="P77" s="89"/>
      <c r="Q77" s="89"/>
      <c r="R77" s="89"/>
      <c r="S77" s="89"/>
      <c r="T77" s="89"/>
    </row>
    <row r="78" spans="1:20" ht="21.75" customHeight="1" x14ac:dyDescent="0.3">
      <c r="A78" s="439" t="s">
        <v>263</v>
      </c>
      <c r="B78" s="439"/>
      <c r="C78" s="439"/>
      <c r="D78" s="157"/>
      <c r="E78" s="171" t="s">
        <v>264</v>
      </c>
      <c r="F78" s="155"/>
      <c r="G78" s="89"/>
      <c r="H78" s="89"/>
      <c r="I78" s="89"/>
      <c r="J78" s="89"/>
      <c r="K78" s="89"/>
      <c r="L78" s="89"/>
      <c r="M78" s="89"/>
      <c r="N78" s="89"/>
      <c r="O78" s="89"/>
      <c r="P78" s="89"/>
      <c r="Q78" s="89"/>
      <c r="R78" s="89"/>
      <c r="S78" s="89"/>
      <c r="T78" s="89"/>
    </row>
    <row r="79" spans="1:20" ht="21.75" customHeight="1" x14ac:dyDescent="0.3">
      <c r="A79" s="439" t="s">
        <v>254</v>
      </c>
      <c r="B79" s="439"/>
      <c r="C79" s="439"/>
      <c r="D79" s="157"/>
      <c r="E79" s="171" t="s">
        <v>90</v>
      </c>
      <c r="F79" s="155"/>
      <c r="G79" s="89"/>
      <c r="H79" s="89"/>
      <c r="I79" s="89"/>
      <c r="J79" s="89"/>
      <c r="K79" s="89"/>
      <c r="L79" s="89"/>
      <c r="M79" s="89"/>
      <c r="N79" s="89"/>
      <c r="O79" s="89"/>
      <c r="P79" s="89"/>
      <c r="Q79" s="89"/>
      <c r="R79" s="89"/>
      <c r="S79" s="89"/>
      <c r="T79" s="89"/>
    </row>
    <row r="80" spans="1:20" ht="21.75" customHeight="1" x14ac:dyDescent="0.3">
      <c r="A80" s="157"/>
      <c r="B80" s="157"/>
      <c r="C80" s="157"/>
      <c r="D80" s="157"/>
      <c r="E80" s="171"/>
      <c r="F80" s="155"/>
      <c r="G80" s="89"/>
      <c r="H80" s="89"/>
      <c r="I80" s="89"/>
      <c r="J80" s="89"/>
      <c r="K80" s="89"/>
      <c r="L80" s="89"/>
      <c r="M80" s="89"/>
      <c r="N80" s="89"/>
      <c r="O80" s="89"/>
      <c r="P80" s="89"/>
      <c r="Q80" s="89"/>
      <c r="R80" s="89"/>
      <c r="S80" s="89"/>
      <c r="T80" s="89"/>
    </row>
    <row r="81" spans="1:20" ht="21.75" customHeight="1" x14ac:dyDescent="0.3">
      <c r="A81" s="157"/>
      <c r="B81" s="157"/>
      <c r="C81" s="157"/>
      <c r="D81" s="157"/>
      <c r="E81" s="171"/>
      <c r="F81" s="155"/>
      <c r="G81" s="89"/>
      <c r="H81" s="89"/>
      <c r="I81" s="89"/>
      <c r="J81" s="89"/>
      <c r="K81" s="89"/>
      <c r="L81" s="89"/>
      <c r="M81" s="89"/>
      <c r="N81" s="89"/>
      <c r="O81" s="89"/>
      <c r="P81" s="89"/>
      <c r="Q81" s="89"/>
      <c r="R81" s="89"/>
      <c r="S81" s="89"/>
      <c r="T81" s="89"/>
    </row>
    <row r="82" spans="1:20" ht="21.75" customHeight="1" x14ac:dyDescent="0.3">
      <c r="A82" s="439" t="s">
        <v>240</v>
      </c>
      <c r="B82" s="439"/>
      <c r="C82" s="439"/>
      <c r="D82" s="157"/>
      <c r="E82" s="171" t="s">
        <v>240</v>
      </c>
      <c r="F82" s="155"/>
      <c r="G82" s="89"/>
      <c r="H82" s="89"/>
      <c r="I82" s="89"/>
      <c r="J82" s="89"/>
      <c r="K82" s="89"/>
      <c r="L82" s="89"/>
      <c r="M82" s="89"/>
      <c r="N82" s="89"/>
      <c r="O82" s="89"/>
      <c r="P82" s="89"/>
      <c r="Q82" s="89"/>
      <c r="R82" s="89"/>
      <c r="S82" s="89"/>
      <c r="T82" s="89"/>
    </row>
    <row r="83" spans="1:20" ht="21.75" customHeight="1" x14ac:dyDescent="0.3">
      <c r="A83" s="157"/>
      <c r="B83" s="157"/>
      <c r="C83" s="157"/>
      <c r="D83" s="157"/>
      <c r="E83" s="171" t="s">
        <v>265</v>
      </c>
      <c r="F83" s="155"/>
      <c r="G83" s="89"/>
      <c r="H83" s="89"/>
      <c r="I83" s="89"/>
      <c r="J83" s="89"/>
      <c r="K83" s="89"/>
      <c r="L83" s="89"/>
      <c r="M83" s="89"/>
      <c r="N83" s="89"/>
      <c r="O83" s="89"/>
      <c r="P83" s="89"/>
      <c r="Q83" s="89"/>
      <c r="R83" s="89"/>
      <c r="S83" s="89"/>
      <c r="T83" s="89"/>
    </row>
    <row r="84" spans="1:20" ht="21.75" customHeight="1" x14ac:dyDescent="0.3">
      <c r="A84" s="157"/>
      <c r="B84" s="157"/>
      <c r="C84" s="157"/>
      <c r="D84" s="157"/>
      <c r="E84" s="157"/>
      <c r="F84" s="155"/>
      <c r="G84" s="89"/>
      <c r="H84" s="89"/>
      <c r="I84" s="89"/>
      <c r="J84" s="89"/>
      <c r="K84" s="89"/>
      <c r="L84" s="89"/>
      <c r="M84" s="89"/>
      <c r="N84" s="89"/>
      <c r="O84" s="89"/>
      <c r="P84" s="89"/>
      <c r="Q84" s="89"/>
      <c r="R84" s="89"/>
      <c r="S84" s="89"/>
      <c r="T84" s="89"/>
    </row>
    <row r="85" spans="1:20" ht="21.75" customHeight="1" x14ac:dyDescent="0.3">
      <c r="A85" s="157"/>
      <c r="B85" s="157"/>
      <c r="C85" s="157"/>
      <c r="D85" s="171" t="s">
        <v>263</v>
      </c>
      <c r="E85" s="157"/>
      <c r="F85" s="155"/>
      <c r="G85" s="89"/>
      <c r="H85" s="89"/>
      <c r="I85" s="89"/>
      <c r="J85" s="89"/>
      <c r="K85" s="89"/>
      <c r="L85" s="89"/>
      <c r="M85" s="89"/>
      <c r="N85" s="89"/>
      <c r="O85" s="89"/>
      <c r="P85" s="89"/>
      <c r="Q85" s="89"/>
      <c r="R85" s="89"/>
      <c r="S85" s="89"/>
      <c r="T85" s="89"/>
    </row>
    <row r="86" spans="1:20" ht="21.75" customHeight="1" x14ac:dyDescent="0.3">
      <c r="A86" s="157"/>
      <c r="B86" s="157"/>
      <c r="C86" s="157"/>
      <c r="D86" s="171" t="s">
        <v>242</v>
      </c>
      <c r="E86" s="157"/>
      <c r="F86" s="155"/>
      <c r="G86" s="89"/>
      <c r="H86" s="89"/>
      <c r="I86" s="89"/>
      <c r="J86" s="89"/>
      <c r="K86" s="89"/>
      <c r="L86" s="89"/>
      <c r="M86" s="89"/>
      <c r="N86" s="89"/>
      <c r="O86" s="89"/>
      <c r="P86" s="89"/>
      <c r="Q86" s="89"/>
      <c r="R86" s="89"/>
      <c r="S86" s="89"/>
      <c r="T86" s="89"/>
    </row>
    <row r="87" spans="1:20" ht="21.75" customHeight="1" x14ac:dyDescent="0.3">
      <c r="A87" s="157"/>
      <c r="B87" s="157"/>
      <c r="C87" s="157"/>
      <c r="D87" s="171"/>
      <c r="E87" s="157"/>
      <c r="F87" s="155"/>
      <c r="G87" s="89"/>
      <c r="H87" s="89"/>
      <c r="I87" s="89"/>
      <c r="J87" s="89"/>
      <c r="K87" s="89"/>
      <c r="L87" s="89"/>
      <c r="M87" s="89"/>
      <c r="N87" s="89"/>
      <c r="O87" s="89"/>
      <c r="P87" s="89"/>
      <c r="Q87" s="89"/>
      <c r="R87" s="89"/>
      <c r="S87" s="89"/>
      <c r="T87" s="89"/>
    </row>
    <row r="88" spans="1:20" ht="21.75" customHeight="1" x14ac:dyDescent="0.3">
      <c r="A88" s="157"/>
      <c r="B88" s="157"/>
      <c r="C88" s="157"/>
      <c r="D88" s="171"/>
      <c r="E88" s="157"/>
      <c r="F88" s="155"/>
      <c r="G88" s="89"/>
      <c r="H88" s="89"/>
      <c r="I88" s="89"/>
      <c r="J88" s="89"/>
      <c r="K88" s="89"/>
      <c r="L88" s="89"/>
      <c r="M88" s="89"/>
      <c r="N88" s="89"/>
      <c r="O88" s="89"/>
      <c r="P88" s="89"/>
      <c r="Q88" s="89"/>
      <c r="R88" s="89"/>
      <c r="S88" s="89"/>
      <c r="T88" s="89"/>
    </row>
    <row r="89" spans="1:20" ht="21.75" customHeight="1" x14ac:dyDescent="0.3">
      <c r="A89" s="157"/>
      <c r="B89" s="157"/>
      <c r="C89" s="157"/>
      <c r="D89" s="171" t="s">
        <v>240</v>
      </c>
      <c r="E89" s="157"/>
      <c r="F89" s="155"/>
      <c r="G89" s="89"/>
      <c r="H89" s="89"/>
      <c r="I89" s="89"/>
      <c r="J89" s="89"/>
      <c r="K89" s="89"/>
      <c r="L89" s="89"/>
      <c r="M89" s="89"/>
      <c r="N89" s="89"/>
      <c r="O89" s="89"/>
      <c r="P89" s="89"/>
      <c r="Q89" s="89"/>
      <c r="R89" s="89"/>
      <c r="S89" s="89"/>
      <c r="T89" s="89"/>
    </row>
    <row r="90" spans="1:20" ht="21.75" customHeight="1" x14ac:dyDescent="0.3">
      <c r="A90" s="157"/>
      <c r="B90" s="157"/>
      <c r="C90" s="157"/>
      <c r="D90" s="171" t="s">
        <v>265</v>
      </c>
      <c r="E90" s="157"/>
      <c r="F90" s="155"/>
      <c r="G90" s="89"/>
      <c r="H90" s="89"/>
      <c r="I90" s="89"/>
      <c r="J90" s="89"/>
      <c r="K90" s="89"/>
      <c r="L90" s="89"/>
      <c r="M90" s="89"/>
      <c r="N90" s="89"/>
      <c r="O90" s="89"/>
      <c r="P90" s="89"/>
      <c r="Q90" s="89"/>
      <c r="R90" s="89"/>
      <c r="S90" s="89"/>
      <c r="T90" s="89"/>
    </row>
    <row r="91" spans="1:20" x14ac:dyDescent="0.3">
      <c r="A91" s="155"/>
      <c r="B91" s="155"/>
      <c r="C91" s="155"/>
      <c r="D91" s="155"/>
      <c r="E91" s="155"/>
      <c r="F91" s="155"/>
      <c r="G91" s="89"/>
      <c r="H91" s="89"/>
      <c r="I91" s="89"/>
      <c r="J91" s="89"/>
      <c r="K91" s="89"/>
      <c r="L91" s="89"/>
      <c r="M91" s="89"/>
      <c r="N91" s="89"/>
      <c r="O91" s="89"/>
      <c r="P91" s="89"/>
      <c r="Q91" s="89"/>
      <c r="R91" s="89"/>
      <c r="S91" s="89"/>
      <c r="T91" s="89"/>
    </row>
    <row r="92" spans="1:20" x14ac:dyDescent="0.3">
      <c r="A92" s="89"/>
      <c r="B92" s="89"/>
      <c r="C92" s="89"/>
      <c r="D92" s="89"/>
      <c r="E92" s="89"/>
      <c r="F92" s="89"/>
      <c r="G92" s="89"/>
      <c r="H92" s="89"/>
      <c r="I92" s="89"/>
      <c r="J92" s="89"/>
      <c r="K92" s="89"/>
      <c r="L92" s="89"/>
      <c r="M92" s="89"/>
      <c r="N92" s="89"/>
      <c r="O92" s="89"/>
      <c r="P92" s="89"/>
      <c r="Q92" s="89"/>
      <c r="R92" s="89"/>
      <c r="S92" s="89"/>
      <c r="T92" s="89"/>
    </row>
    <row r="93" spans="1:20" x14ac:dyDescent="0.3">
      <c r="A93" s="89"/>
      <c r="B93" s="89"/>
      <c r="C93" s="89"/>
      <c r="D93" s="89"/>
      <c r="E93" s="89"/>
      <c r="F93" s="89"/>
      <c r="G93" s="89"/>
      <c r="H93" s="89"/>
      <c r="I93" s="89"/>
      <c r="J93" s="89"/>
      <c r="K93" s="89"/>
      <c r="L93" s="89"/>
      <c r="M93" s="89"/>
      <c r="N93" s="89"/>
      <c r="O93" s="89"/>
      <c r="P93" s="89"/>
      <c r="Q93" s="89"/>
      <c r="R93" s="89"/>
      <c r="S93" s="89"/>
      <c r="T93" s="89"/>
    </row>
    <row r="94" spans="1:20" x14ac:dyDescent="0.3">
      <c r="A94" s="89"/>
      <c r="B94" s="89"/>
      <c r="C94" s="89"/>
      <c r="D94" s="89"/>
      <c r="E94" s="89"/>
      <c r="F94" s="89"/>
      <c r="G94" s="89"/>
      <c r="H94" s="89"/>
      <c r="I94" s="89"/>
      <c r="J94" s="89"/>
      <c r="K94" s="89"/>
      <c r="L94" s="89"/>
      <c r="M94" s="89"/>
      <c r="N94" s="89"/>
      <c r="O94" s="89"/>
      <c r="P94" s="89"/>
      <c r="Q94" s="89"/>
      <c r="R94" s="89"/>
      <c r="S94" s="89"/>
      <c r="T94" s="89"/>
    </row>
    <row r="95" spans="1:20" x14ac:dyDescent="0.3">
      <c r="A95" s="89"/>
      <c r="B95" s="89"/>
      <c r="C95" s="89"/>
      <c r="D95" s="89"/>
      <c r="E95" s="89"/>
      <c r="F95" s="89"/>
      <c r="G95" s="89"/>
      <c r="H95" s="89"/>
      <c r="I95" s="89"/>
      <c r="J95" s="89"/>
      <c r="K95" s="89"/>
      <c r="L95" s="89"/>
      <c r="M95" s="89"/>
      <c r="N95" s="89"/>
      <c r="O95" s="89"/>
      <c r="P95" s="89"/>
      <c r="Q95" s="89"/>
      <c r="R95" s="89"/>
      <c r="S95" s="89"/>
      <c r="T95" s="89"/>
    </row>
    <row r="96" spans="1:20" x14ac:dyDescent="0.3">
      <c r="A96" s="89"/>
      <c r="B96" s="89"/>
      <c r="C96" s="89"/>
      <c r="D96" s="89"/>
      <c r="E96" s="89"/>
      <c r="F96" s="89"/>
      <c r="G96" s="89"/>
      <c r="H96" s="89"/>
      <c r="I96" s="89"/>
      <c r="J96" s="89"/>
      <c r="K96" s="89"/>
      <c r="L96" s="89"/>
      <c r="M96" s="89"/>
      <c r="N96" s="89"/>
      <c r="O96" s="89"/>
      <c r="P96" s="89"/>
      <c r="Q96" s="89"/>
      <c r="R96" s="89"/>
      <c r="S96" s="89"/>
      <c r="T96" s="89"/>
    </row>
    <row r="97" spans="1:20" x14ac:dyDescent="0.3">
      <c r="A97" s="89"/>
      <c r="B97" s="89"/>
      <c r="C97" s="89"/>
      <c r="D97" s="89"/>
      <c r="E97" s="89"/>
      <c r="F97" s="89"/>
      <c r="G97" s="89"/>
      <c r="H97" s="89"/>
      <c r="I97" s="89"/>
      <c r="J97" s="89"/>
      <c r="K97" s="89"/>
      <c r="L97" s="89"/>
      <c r="M97" s="89"/>
      <c r="N97" s="89"/>
      <c r="O97" s="89"/>
      <c r="P97" s="89"/>
      <c r="Q97" s="89"/>
      <c r="R97" s="89"/>
      <c r="S97" s="89"/>
      <c r="T97" s="89"/>
    </row>
    <row r="98" spans="1:20" x14ac:dyDescent="0.3">
      <c r="A98" s="89"/>
      <c r="B98" s="89"/>
      <c r="C98" s="89"/>
      <c r="D98" s="89"/>
      <c r="E98" s="89"/>
      <c r="F98" s="89"/>
      <c r="G98" s="89"/>
      <c r="H98" s="89"/>
      <c r="I98" s="89"/>
      <c r="J98" s="89"/>
      <c r="K98" s="89"/>
      <c r="L98" s="89"/>
      <c r="M98" s="89"/>
      <c r="N98" s="89"/>
      <c r="O98" s="89"/>
      <c r="P98" s="89"/>
      <c r="Q98" s="89"/>
      <c r="R98" s="89"/>
      <c r="S98" s="89"/>
      <c r="T98" s="89"/>
    </row>
    <row r="99" spans="1:20" x14ac:dyDescent="0.3">
      <c r="A99" s="89"/>
      <c r="B99" s="89"/>
      <c r="C99" s="89"/>
      <c r="D99" s="89"/>
      <c r="E99" s="89"/>
      <c r="F99" s="89"/>
      <c r="G99" s="89"/>
      <c r="H99" s="89"/>
      <c r="I99" s="89"/>
      <c r="J99" s="89"/>
      <c r="K99" s="89"/>
      <c r="L99" s="89"/>
      <c r="M99" s="89"/>
      <c r="N99" s="89"/>
      <c r="O99" s="89"/>
      <c r="P99" s="89"/>
      <c r="Q99" s="89"/>
      <c r="R99" s="89"/>
      <c r="S99" s="89"/>
      <c r="T99" s="89"/>
    </row>
    <row r="100" spans="1:20" x14ac:dyDescent="0.3">
      <c r="A100" s="89"/>
      <c r="B100" s="89"/>
      <c r="C100" s="89"/>
      <c r="D100" s="89"/>
      <c r="E100" s="89"/>
      <c r="F100" s="89"/>
      <c r="G100" s="89"/>
      <c r="H100" s="89"/>
      <c r="I100" s="89"/>
      <c r="J100" s="89"/>
      <c r="K100" s="89"/>
      <c r="L100" s="89"/>
      <c r="M100" s="89"/>
      <c r="N100" s="89"/>
      <c r="O100" s="89"/>
      <c r="P100" s="89"/>
      <c r="Q100" s="89"/>
      <c r="R100" s="89"/>
      <c r="S100" s="89"/>
      <c r="T100" s="89"/>
    </row>
    <row r="101" spans="1:20" x14ac:dyDescent="0.3">
      <c r="A101" s="89"/>
      <c r="B101" s="89"/>
      <c r="C101" s="89"/>
      <c r="D101" s="89"/>
      <c r="E101" s="89"/>
      <c r="F101" s="89"/>
      <c r="G101" s="89"/>
      <c r="H101" s="89"/>
      <c r="I101" s="89"/>
      <c r="J101" s="89"/>
      <c r="K101" s="89"/>
      <c r="L101" s="89"/>
      <c r="M101" s="89"/>
      <c r="N101" s="89"/>
      <c r="O101" s="89"/>
      <c r="P101" s="89"/>
      <c r="Q101" s="89"/>
      <c r="R101" s="89"/>
      <c r="S101" s="89"/>
      <c r="T101" s="89"/>
    </row>
    <row r="102" spans="1:20" x14ac:dyDescent="0.3">
      <c r="A102" s="89"/>
      <c r="B102" s="89"/>
      <c r="C102" s="89"/>
      <c r="D102" s="89"/>
      <c r="E102" s="89"/>
      <c r="F102" s="89"/>
      <c r="G102" s="89"/>
      <c r="H102" s="89"/>
      <c r="I102" s="89"/>
      <c r="J102" s="89"/>
      <c r="K102" s="89"/>
      <c r="L102" s="89"/>
      <c r="M102" s="89"/>
      <c r="N102" s="89"/>
      <c r="O102" s="89"/>
      <c r="P102" s="89"/>
      <c r="Q102" s="89"/>
      <c r="R102" s="89"/>
      <c r="S102" s="89"/>
      <c r="T102" s="89"/>
    </row>
    <row r="103" spans="1:20" x14ac:dyDescent="0.3">
      <c r="A103" s="89"/>
      <c r="B103" s="89"/>
      <c r="C103" s="89"/>
      <c r="D103" s="89"/>
      <c r="E103" s="89"/>
      <c r="F103" s="89"/>
      <c r="G103" s="89"/>
      <c r="H103" s="89"/>
      <c r="I103" s="89"/>
      <c r="J103" s="89"/>
      <c r="K103" s="89"/>
      <c r="L103" s="89"/>
      <c r="M103" s="89"/>
      <c r="N103" s="89"/>
      <c r="O103" s="89"/>
      <c r="P103" s="89"/>
      <c r="Q103" s="89"/>
      <c r="R103" s="89"/>
      <c r="S103" s="89"/>
      <c r="T103" s="89"/>
    </row>
  </sheetData>
  <mergeCells count="64">
    <mergeCell ref="A11:B11"/>
    <mergeCell ref="A2:E2"/>
    <mergeCell ref="A7:B7"/>
    <mergeCell ref="A8:B8"/>
    <mergeCell ref="A9:B9"/>
    <mergeCell ref="A10:B10"/>
    <mergeCell ref="A23:B23"/>
    <mergeCell ref="A12:B12"/>
    <mergeCell ref="A13:B13"/>
    <mergeCell ref="A14:B14"/>
    <mergeCell ref="A15:B15"/>
    <mergeCell ref="A16:B16"/>
    <mergeCell ref="A17:B17"/>
    <mergeCell ref="A18:B18"/>
    <mergeCell ref="A19:B19"/>
    <mergeCell ref="A20:B20"/>
    <mergeCell ref="A21:B21"/>
    <mergeCell ref="A22:B22"/>
    <mergeCell ref="A35:B35"/>
    <mergeCell ref="A24:B24"/>
    <mergeCell ref="A25:B25"/>
    <mergeCell ref="A26:B26"/>
    <mergeCell ref="A27:B27"/>
    <mergeCell ref="A28:B28"/>
    <mergeCell ref="A29:B29"/>
    <mergeCell ref="A30:B30"/>
    <mergeCell ref="A31:B31"/>
    <mergeCell ref="A32:B32"/>
    <mergeCell ref="A33:B33"/>
    <mergeCell ref="A34:B34"/>
    <mergeCell ref="B52:C52"/>
    <mergeCell ref="A36:B36"/>
    <mergeCell ref="A37:B37"/>
    <mergeCell ref="A38:B38"/>
    <mergeCell ref="A39:B39"/>
    <mergeCell ref="A40:B40"/>
    <mergeCell ref="A42:E42"/>
    <mergeCell ref="B46:E46"/>
    <mergeCell ref="B48:C48"/>
    <mergeCell ref="B49:C49"/>
    <mergeCell ref="B50:C50"/>
    <mergeCell ref="B51:C51"/>
    <mergeCell ref="B68:C68"/>
    <mergeCell ref="B53:C53"/>
    <mergeCell ref="B54:C54"/>
    <mergeCell ref="B55:C55"/>
    <mergeCell ref="B58:C58"/>
    <mergeCell ref="B59:C59"/>
    <mergeCell ref="B60:C60"/>
    <mergeCell ref="B61:C61"/>
    <mergeCell ref="B62:C62"/>
    <mergeCell ref="B63:C63"/>
    <mergeCell ref="B64:C64"/>
    <mergeCell ref="B65:C65"/>
    <mergeCell ref="B75:C75"/>
    <mergeCell ref="A78:C78"/>
    <mergeCell ref="A79:C79"/>
    <mergeCell ref="A82:C82"/>
    <mergeCell ref="B69:C69"/>
    <mergeCell ref="B70:C70"/>
    <mergeCell ref="B71:C71"/>
    <mergeCell ref="B72:C72"/>
    <mergeCell ref="B73:C73"/>
    <mergeCell ref="B74:C74"/>
  </mergeCells>
  <pageMargins left="0.6" right="0.12" top="0.44" bottom="0.14000000000000001" header="0.3" footer="0.12"/>
  <pageSetup paperSize="9" orientation="portrait" r:id="rId1"/>
  <rowBreaks count="1" manualBreakCount="1">
    <brk id="40" max="16383" man="1"/>
  </rowBreaks>
  <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77"/>
  <dimension ref="A1:X64"/>
  <sheetViews>
    <sheetView workbookViewId="0">
      <pane ySplit="8" topLeftCell="A9" activePane="bottomLeft" state="frozen"/>
      <selection pane="bottomLeft"/>
    </sheetView>
  </sheetViews>
  <sheetFormatPr defaultRowHeight="14.4" x14ac:dyDescent="0.3"/>
  <cols>
    <col min="1" max="1" width="2.88671875" customWidth="1"/>
    <col min="2" max="2" width="9.33203125" customWidth="1"/>
    <col min="3" max="3" width="9.109375" customWidth="1"/>
    <col min="4" max="4" width="18.6640625" customWidth="1"/>
    <col min="9" max="9" width="13" customWidth="1"/>
  </cols>
  <sheetData>
    <row r="1" spans="1:24" x14ac:dyDescent="0.3">
      <c r="A1" s="9"/>
      <c r="B1" s="9"/>
      <c r="C1" s="9"/>
      <c r="D1" s="9"/>
      <c r="E1" s="9"/>
      <c r="F1" s="9"/>
      <c r="G1" s="9"/>
      <c r="H1" s="9"/>
      <c r="I1" s="9"/>
      <c r="J1" s="172"/>
      <c r="K1" s="172"/>
      <c r="L1" s="172"/>
      <c r="M1" s="172"/>
      <c r="N1" s="172"/>
      <c r="O1" s="172"/>
      <c r="P1" s="172"/>
      <c r="Q1" s="172"/>
      <c r="R1" s="172"/>
      <c r="S1" s="172"/>
      <c r="T1" s="172"/>
      <c r="U1" s="172"/>
      <c r="V1" s="172"/>
      <c r="W1" s="172"/>
      <c r="X1" s="172"/>
    </row>
    <row r="2" spans="1:24" ht="16.5" customHeight="1" x14ac:dyDescent="0.35">
      <c r="A2" s="457" t="s">
        <v>266</v>
      </c>
      <c r="B2" s="457"/>
      <c r="C2" s="457"/>
      <c r="D2" s="457"/>
      <c r="E2" s="457"/>
      <c r="F2" s="457"/>
      <c r="G2" s="457"/>
      <c r="H2" s="457"/>
      <c r="I2" s="457"/>
      <c r="J2" s="173">
        <v>4</v>
      </c>
      <c r="K2" s="172"/>
      <c r="L2" s="172"/>
      <c r="M2" s="172"/>
      <c r="N2" s="172"/>
      <c r="O2" s="172"/>
      <c r="P2" s="172"/>
      <c r="Q2" s="172"/>
      <c r="R2" s="172"/>
      <c r="S2" s="172"/>
      <c r="T2" s="172"/>
      <c r="U2" s="172"/>
      <c r="V2" s="172"/>
      <c r="W2" s="172"/>
      <c r="X2" s="172"/>
    </row>
    <row r="3" spans="1:24" x14ac:dyDescent="0.3">
      <c r="A3" s="9"/>
      <c r="B3" s="127"/>
      <c r="C3" s="127"/>
      <c r="D3" s="127"/>
      <c r="E3" s="127"/>
      <c r="F3" s="127"/>
      <c r="G3" s="127"/>
      <c r="H3" s="127"/>
      <c r="I3" s="9"/>
      <c r="J3" s="6"/>
      <c r="K3" s="172"/>
      <c r="L3" s="172"/>
      <c r="M3" s="172"/>
      <c r="N3" s="172"/>
      <c r="O3" s="172"/>
      <c r="P3" s="172"/>
      <c r="Q3" s="172"/>
      <c r="R3" s="172"/>
      <c r="S3" s="172"/>
      <c r="T3" s="172"/>
      <c r="U3" s="172"/>
      <c r="V3" s="172"/>
      <c r="W3" s="172"/>
      <c r="X3" s="172"/>
    </row>
    <row r="4" spans="1:24" x14ac:dyDescent="0.3">
      <c r="A4" s="9"/>
      <c r="B4" s="174" t="s">
        <v>201</v>
      </c>
      <c r="C4" s="119"/>
      <c r="D4" s="119" t="str">
        <f>": "&amp;VLOOKUP($J$2,'DATA SISWA'!$C$10:$AQ$49,4,FALSE)</f>
        <v>: Arief Dwi Saputra</v>
      </c>
      <c r="E4" s="119"/>
      <c r="F4" s="119"/>
      <c r="G4" s="119" t="s">
        <v>18</v>
      </c>
      <c r="H4" s="119"/>
      <c r="I4" s="181" t="str">
        <f>": "&amp;'DATA SEKOLAH'!D19</f>
        <v xml:space="preserve">: </v>
      </c>
      <c r="J4" s="175"/>
      <c r="K4" s="172"/>
      <c r="L4" s="172"/>
      <c r="M4" s="172"/>
      <c r="N4" s="172"/>
      <c r="O4" s="172"/>
      <c r="P4" s="172"/>
      <c r="Q4" s="172"/>
      <c r="R4" s="172"/>
      <c r="S4" s="172"/>
      <c r="T4" s="172"/>
      <c r="U4" s="172"/>
      <c r="V4" s="172"/>
      <c r="W4" s="172"/>
      <c r="X4" s="172"/>
    </row>
    <row r="5" spans="1:24" x14ac:dyDescent="0.3">
      <c r="A5" s="9"/>
      <c r="B5" s="174" t="s">
        <v>218</v>
      </c>
      <c r="C5" s="119"/>
      <c r="D5" s="119" t="str">
        <f>": "&amp;VLOOKUP($J$2,'DATA SISWA'!$C$10:$AQ$49,2,FALSE)&amp;" / "&amp;VLOOKUP($J$2,'DATA SISWA'!$C$10:$AQ$49,3,FALSE)</f>
        <v xml:space="preserve">: 058 / </v>
      </c>
      <c r="E5" s="119"/>
      <c r="F5" s="119"/>
      <c r="G5" s="119" t="s">
        <v>19</v>
      </c>
      <c r="H5" s="119"/>
      <c r="I5" s="181" t="str">
        <f>": "&amp;'DATA SEKOLAH'!D20</f>
        <v>: D</v>
      </c>
      <c r="J5" s="175"/>
      <c r="K5" s="172"/>
      <c r="L5" s="172"/>
      <c r="M5" s="172"/>
      <c r="N5" s="172"/>
      <c r="O5" s="172"/>
      <c r="P5" s="172"/>
      <c r="Q5" s="172"/>
      <c r="R5" s="172"/>
      <c r="S5" s="172"/>
      <c r="T5" s="172"/>
      <c r="U5" s="172"/>
      <c r="V5" s="172"/>
      <c r="W5" s="172"/>
      <c r="X5" s="172"/>
    </row>
    <row r="6" spans="1:24" x14ac:dyDescent="0.3">
      <c r="A6" s="9"/>
      <c r="B6" s="174" t="s">
        <v>228</v>
      </c>
      <c r="C6" s="119"/>
      <c r="D6" s="119" t="str">
        <f>": "&amp;'DATA SEKOLAH'!D4</f>
        <v>: SMP IT AZIZIYYAH PEKANBARU</v>
      </c>
      <c r="E6" s="119"/>
      <c r="F6" s="119"/>
      <c r="G6" s="119" t="s">
        <v>20</v>
      </c>
      <c r="H6" s="119"/>
      <c r="I6" s="181" t="str">
        <f>": "&amp;'DATA SEKOLAH'!D21</f>
        <v>: I (Satu)</v>
      </c>
      <c r="J6" s="175"/>
      <c r="K6" s="172"/>
      <c r="L6" s="172"/>
      <c r="M6" s="172"/>
      <c r="N6" s="172"/>
      <c r="O6" s="172"/>
      <c r="P6" s="172"/>
      <c r="Q6" s="172"/>
      <c r="R6" s="172"/>
      <c r="S6" s="172"/>
      <c r="T6" s="172"/>
      <c r="U6" s="172"/>
      <c r="V6" s="172"/>
      <c r="W6" s="172"/>
      <c r="X6" s="172"/>
    </row>
    <row r="7" spans="1:24" x14ac:dyDescent="0.3">
      <c r="A7" s="9"/>
      <c r="B7" s="174" t="s">
        <v>216</v>
      </c>
      <c r="C7" s="119"/>
      <c r="D7" s="119" t="str">
        <f>": "&amp;VLOOKUP($J$2,'DATA SISWA'!$C$10:$AQ$49,10,FALSE)</f>
        <v xml:space="preserve">: </v>
      </c>
      <c r="E7" s="119"/>
      <c r="F7" s="119"/>
      <c r="G7" s="119" t="s">
        <v>22</v>
      </c>
      <c r="H7" s="119"/>
      <c r="I7" s="181" t="str">
        <f>": "&amp;'DATA SEKOLAH'!D22</f>
        <v>: 2024/2025</v>
      </c>
      <c r="J7" s="175"/>
      <c r="K7" s="172"/>
      <c r="L7" s="172"/>
      <c r="M7" s="172"/>
      <c r="N7" s="172"/>
      <c r="O7" s="172"/>
      <c r="P7" s="172"/>
      <c r="Q7" s="172"/>
      <c r="R7" s="172"/>
      <c r="S7" s="172"/>
      <c r="T7" s="172"/>
      <c r="U7" s="172"/>
      <c r="V7" s="172"/>
      <c r="W7" s="172"/>
      <c r="X7" s="172"/>
    </row>
    <row r="8" spans="1:24" x14ac:dyDescent="0.3">
      <c r="A8" s="9"/>
      <c r="B8" s="127"/>
      <c r="C8" s="127"/>
      <c r="D8" s="127"/>
      <c r="E8" s="127"/>
      <c r="F8" s="127"/>
      <c r="G8" s="127"/>
      <c r="H8" s="127"/>
      <c r="I8" s="9"/>
      <c r="J8" s="172"/>
      <c r="K8" s="172"/>
      <c r="L8" s="172"/>
      <c r="M8" s="172"/>
      <c r="N8" s="172"/>
      <c r="O8" s="172"/>
      <c r="P8" s="172"/>
      <c r="Q8" s="172"/>
      <c r="R8" s="172"/>
      <c r="S8" s="172"/>
      <c r="T8" s="172"/>
      <c r="U8" s="172"/>
      <c r="V8" s="172"/>
      <c r="W8" s="172"/>
      <c r="X8" s="172"/>
    </row>
    <row r="9" spans="1:24" x14ac:dyDescent="0.3">
      <c r="A9" s="9"/>
      <c r="B9" s="127"/>
      <c r="C9" s="127"/>
      <c r="D9" s="127"/>
      <c r="E9" s="127"/>
      <c r="F9" s="127"/>
      <c r="G9" s="127"/>
      <c r="H9" s="127"/>
      <c r="I9" s="9"/>
      <c r="J9" s="172"/>
      <c r="K9" s="172"/>
      <c r="L9" s="172"/>
      <c r="M9" s="172"/>
      <c r="N9" s="172"/>
      <c r="O9" s="172"/>
      <c r="P9" s="172"/>
      <c r="Q9" s="172"/>
      <c r="R9" s="172"/>
      <c r="S9" s="172"/>
      <c r="T9" s="172"/>
      <c r="U9" s="172"/>
      <c r="V9" s="172"/>
      <c r="W9" s="172"/>
      <c r="X9" s="172"/>
    </row>
    <row r="10" spans="1:24" s="141" customFormat="1" ht="24" customHeight="1" x14ac:dyDescent="0.3">
      <c r="A10" s="138"/>
      <c r="B10" s="176"/>
      <c r="C10" s="177" t="s">
        <v>4</v>
      </c>
      <c r="D10" s="458" t="s">
        <v>229</v>
      </c>
      <c r="E10" s="458"/>
      <c r="F10" s="458"/>
      <c r="G10" s="458"/>
      <c r="H10" s="177" t="s">
        <v>267</v>
      </c>
      <c r="I10" s="138"/>
      <c r="J10" s="178"/>
      <c r="K10" s="178"/>
      <c r="L10" s="178"/>
      <c r="M10" s="178"/>
      <c r="N10" s="178"/>
      <c r="O10" s="178"/>
      <c r="P10" s="178"/>
      <c r="Q10" s="178"/>
      <c r="R10" s="178"/>
      <c r="S10" s="178"/>
      <c r="T10" s="178"/>
      <c r="U10" s="178"/>
      <c r="V10" s="178"/>
      <c r="W10" s="178"/>
      <c r="X10" s="178"/>
    </row>
    <row r="11" spans="1:24" x14ac:dyDescent="0.3">
      <c r="A11" s="9"/>
      <c r="B11" s="127"/>
      <c r="C11" s="179">
        <v>1</v>
      </c>
      <c r="D11" s="450" t="str">
        <f>INTRAKURIKULER!D9</f>
        <v>PENDIDIKAN AGAMA ISLAM DAN BUDI PEKERTI</v>
      </c>
      <c r="E11" s="450"/>
      <c r="F11" s="450"/>
      <c r="G11" s="450"/>
      <c r="H11" s="182" t="str">
        <f>VLOOKUP($J$2,'S1'!$C$16:$S$55,17,FALSE)</f>
        <v>-</v>
      </c>
      <c r="I11" s="9"/>
      <c r="J11" s="172"/>
      <c r="K11" s="172"/>
      <c r="L11" s="172"/>
      <c r="M11" s="172"/>
      <c r="N11" s="172"/>
      <c r="O11" s="172"/>
      <c r="P11" s="172"/>
      <c r="Q11" s="172"/>
      <c r="R11" s="172"/>
      <c r="S11" s="172"/>
      <c r="T11" s="172"/>
      <c r="U11" s="172"/>
      <c r="V11" s="172"/>
      <c r="W11" s="172"/>
      <c r="X11" s="172"/>
    </row>
    <row r="12" spans="1:24" x14ac:dyDescent="0.3">
      <c r="A12" s="9"/>
      <c r="B12" s="127"/>
      <c r="C12" s="179">
        <v>2</v>
      </c>
      <c r="D12" s="450" t="str">
        <f>INTRAKURIKULER!D10</f>
        <v>PPKN</v>
      </c>
      <c r="E12" s="450"/>
      <c r="F12" s="450"/>
      <c r="G12" s="450"/>
      <c r="H12" s="182" t="str">
        <f>VLOOKUP($J$2,'S2'!$C$16:$S$55,17,FALSE)</f>
        <v>-</v>
      </c>
      <c r="I12" s="9"/>
      <c r="J12" s="172"/>
      <c r="K12" s="172"/>
      <c r="L12" s="172"/>
      <c r="M12" s="172"/>
      <c r="N12" s="172"/>
      <c r="O12" s="172"/>
      <c r="P12" s="172"/>
      <c r="Q12" s="172"/>
      <c r="R12" s="172"/>
      <c r="S12" s="172"/>
      <c r="T12" s="172"/>
      <c r="U12" s="172"/>
      <c r="V12" s="172"/>
      <c r="W12" s="172"/>
      <c r="X12" s="172"/>
    </row>
    <row r="13" spans="1:24" x14ac:dyDescent="0.3">
      <c r="A13" s="9"/>
      <c r="B13" s="127"/>
      <c r="C13" s="179">
        <v>3</v>
      </c>
      <c r="D13" s="450" t="str">
        <f>INTRAKURIKULER!D11</f>
        <v>BAHASA INDONESIA</v>
      </c>
      <c r="E13" s="450"/>
      <c r="F13" s="450"/>
      <c r="G13" s="450"/>
      <c r="H13" s="182">
        <f>VLOOKUP($J$2,'S3'!$C$16:$S$55,17,FALSE)</f>
        <v>88</v>
      </c>
      <c r="I13" s="9"/>
      <c r="J13" s="172"/>
      <c r="K13" s="172"/>
      <c r="L13" s="172"/>
      <c r="M13" s="172"/>
      <c r="N13" s="172"/>
      <c r="O13" s="172"/>
      <c r="P13" s="172"/>
      <c r="Q13" s="172"/>
      <c r="R13" s="172"/>
      <c r="S13" s="172"/>
      <c r="T13" s="172"/>
      <c r="U13" s="172"/>
      <c r="V13" s="172"/>
      <c r="W13" s="172"/>
      <c r="X13" s="172"/>
    </row>
    <row r="14" spans="1:24" x14ac:dyDescent="0.3">
      <c r="A14" s="9"/>
      <c r="B14" s="127"/>
      <c r="C14" s="179">
        <v>4</v>
      </c>
      <c r="D14" s="450" t="str">
        <f>INTRAKURIKULER!D12</f>
        <v>MATEMATIKA</v>
      </c>
      <c r="E14" s="450"/>
      <c r="F14" s="450"/>
      <c r="G14" s="450"/>
      <c r="H14" s="182" t="str">
        <f>VLOOKUP($J$2,'S4'!$C$16:$S$55,17,FALSE)</f>
        <v>-</v>
      </c>
      <c r="I14" s="9"/>
      <c r="J14" s="172"/>
      <c r="K14" s="172"/>
      <c r="L14" s="172"/>
      <c r="M14" s="172"/>
      <c r="N14" s="172"/>
      <c r="O14" s="172"/>
      <c r="P14" s="172"/>
      <c r="Q14" s="172"/>
      <c r="R14" s="172"/>
      <c r="S14" s="172"/>
      <c r="T14" s="172"/>
      <c r="U14" s="172"/>
      <c r="V14" s="172"/>
      <c r="W14" s="172"/>
      <c r="X14" s="172"/>
    </row>
    <row r="15" spans="1:24" x14ac:dyDescent="0.3">
      <c r="A15" s="9"/>
      <c r="B15" s="127"/>
      <c r="C15" s="179">
        <v>5</v>
      </c>
      <c r="D15" s="450" t="str">
        <f>INTRAKURIKULER!D13</f>
        <v>ILMU PENGETAHUAN ALAM</v>
      </c>
      <c r="E15" s="450"/>
      <c r="F15" s="450"/>
      <c r="G15" s="450"/>
      <c r="H15" s="182" t="str">
        <f>VLOOKUP($J$2,'S5'!$C$16:$S$55,17,FALSE)</f>
        <v>-</v>
      </c>
      <c r="I15" s="9"/>
      <c r="J15" s="172"/>
      <c r="K15" s="172"/>
      <c r="L15" s="172"/>
      <c r="M15" s="172"/>
      <c r="N15" s="172"/>
      <c r="O15" s="172"/>
      <c r="P15" s="172"/>
      <c r="Q15" s="172"/>
      <c r="R15" s="172"/>
      <c r="S15" s="172"/>
      <c r="T15" s="172"/>
      <c r="U15" s="172"/>
      <c r="V15" s="172"/>
      <c r="W15" s="172"/>
      <c r="X15" s="172"/>
    </row>
    <row r="16" spans="1:24" x14ac:dyDescent="0.3">
      <c r="A16" s="9"/>
      <c r="B16" s="127"/>
      <c r="C16" s="179">
        <v>6</v>
      </c>
      <c r="D16" s="450" t="str">
        <f>INTRAKURIKULER!D14</f>
        <v>ILMU PENGETAHUAN SOSIAL</v>
      </c>
      <c r="E16" s="450"/>
      <c r="F16" s="450"/>
      <c r="G16" s="450"/>
      <c r="H16" s="182">
        <f>VLOOKUP($J$2,'S6'!$C$16:$S$36,17,FALSE)</f>
        <v>82</v>
      </c>
      <c r="I16" s="9"/>
      <c r="J16" s="172"/>
      <c r="K16" s="172"/>
      <c r="L16" s="172"/>
      <c r="M16" s="172"/>
      <c r="N16" s="172"/>
      <c r="O16" s="172"/>
      <c r="P16" s="172"/>
      <c r="Q16" s="172"/>
      <c r="R16" s="172"/>
      <c r="S16" s="172"/>
      <c r="T16" s="172"/>
      <c r="U16" s="172"/>
      <c r="V16" s="172"/>
      <c r="W16" s="172"/>
      <c r="X16" s="172"/>
    </row>
    <row r="17" spans="1:24" x14ac:dyDescent="0.3">
      <c r="A17" s="9"/>
      <c r="B17" s="127"/>
      <c r="C17" s="179">
        <v>7</v>
      </c>
      <c r="D17" s="450" t="str">
        <f>INTRAKURIKULER!D15</f>
        <v>BAHASA INGGRIS</v>
      </c>
      <c r="E17" s="450"/>
      <c r="F17" s="450"/>
      <c r="G17" s="450"/>
      <c r="H17" s="182" t="str">
        <f>VLOOKUP($J$2,'S7'!$C$16:$S$36,17,FALSE)</f>
        <v>-</v>
      </c>
      <c r="I17" s="9"/>
      <c r="J17" s="172"/>
      <c r="K17" s="172"/>
      <c r="L17" s="172"/>
      <c r="M17" s="172"/>
      <c r="N17" s="172"/>
      <c r="O17" s="172"/>
      <c r="P17" s="172"/>
      <c r="Q17" s="172"/>
      <c r="R17" s="172"/>
      <c r="S17" s="172"/>
      <c r="T17" s="172"/>
      <c r="U17" s="172"/>
      <c r="V17" s="172"/>
      <c r="W17" s="172"/>
      <c r="X17" s="172"/>
    </row>
    <row r="18" spans="1:24" x14ac:dyDescent="0.3">
      <c r="A18" s="9"/>
      <c r="B18" s="127"/>
      <c r="C18" s="179">
        <v>8</v>
      </c>
      <c r="D18" s="450" t="str">
        <f>INTRAKURIKULER!D16</f>
        <v>PJOK</v>
      </c>
      <c r="E18" s="450"/>
      <c r="F18" s="450"/>
      <c r="G18" s="450"/>
      <c r="H18" s="182">
        <f>VLOOKUP($J$2,'S8'!$C$16:$S$36,17,FALSE)</f>
        <v>89</v>
      </c>
      <c r="I18" s="9"/>
      <c r="J18" s="172"/>
      <c r="K18" s="172"/>
      <c r="L18" s="172"/>
      <c r="M18" s="172"/>
      <c r="N18" s="172"/>
      <c r="O18" s="172"/>
      <c r="P18" s="172"/>
      <c r="Q18" s="172"/>
      <c r="R18" s="172"/>
      <c r="S18" s="172"/>
      <c r="T18" s="172"/>
      <c r="U18" s="172"/>
      <c r="V18" s="172"/>
      <c r="W18" s="172"/>
      <c r="X18" s="172"/>
    </row>
    <row r="19" spans="1:24" x14ac:dyDescent="0.3">
      <c r="A19" s="9"/>
      <c r="B19" s="127"/>
      <c r="C19" s="179">
        <v>9</v>
      </c>
      <c r="D19" s="450" t="str">
        <f>INTRAKURIKULER!D17</f>
        <v>INFORMATIKA</v>
      </c>
      <c r="E19" s="450"/>
      <c r="F19" s="450"/>
      <c r="G19" s="450"/>
      <c r="H19" s="182" t="str">
        <f>VLOOKUP($J$2,'S9'!$C$16:$S$55,17,FALSE)</f>
        <v>-</v>
      </c>
      <c r="I19" s="9"/>
      <c r="J19" s="172"/>
      <c r="K19" s="172"/>
      <c r="L19" s="172"/>
      <c r="M19" s="172"/>
      <c r="N19" s="172"/>
      <c r="O19" s="172"/>
      <c r="P19" s="172"/>
      <c r="Q19" s="172"/>
      <c r="R19" s="172"/>
      <c r="S19" s="172"/>
      <c r="T19" s="172"/>
      <c r="U19" s="172"/>
      <c r="V19" s="172"/>
      <c r="W19" s="172"/>
      <c r="X19" s="172"/>
    </row>
    <row r="20" spans="1:24" x14ac:dyDescent="0.3">
      <c r="A20" s="9"/>
      <c r="B20" s="127"/>
      <c r="C20" s="179">
        <v>10</v>
      </c>
      <c r="D20" s="450" t="str">
        <f>INTRAKURIKULER!D18</f>
        <v>SENI TARI</v>
      </c>
      <c r="E20" s="450"/>
      <c r="F20" s="450"/>
      <c r="G20" s="450"/>
      <c r="H20" s="182" t="str">
        <f>VLOOKUP($J$2,'S10'!$C$16:$S$55,17,FALSE)</f>
        <v>-</v>
      </c>
      <c r="I20" s="9"/>
      <c r="J20" s="172"/>
      <c r="K20" s="172"/>
      <c r="L20" s="172"/>
      <c r="M20" s="172"/>
      <c r="N20" s="172"/>
      <c r="O20" s="172"/>
      <c r="P20" s="172"/>
      <c r="Q20" s="172"/>
      <c r="R20" s="172"/>
      <c r="S20" s="172"/>
      <c r="T20" s="172"/>
      <c r="U20" s="172"/>
      <c r="V20" s="172"/>
      <c r="W20" s="172"/>
      <c r="X20" s="172"/>
    </row>
    <row r="21" spans="1:24" x14ac:dyDescent="0.3">
      <c r="A21" s="9"/>
      <c r="B21" s="127"/>
      <c r="C21" s="179">
        <v>11</v>
      </c>
      <c r="D21" s="450" t="str">
        <f>INTRAKURIKULER!D19</f>
        <v>BUDAYA MELAYU RIAU</v>
      </c>
      <c r="E21" s="450"/>
      <c r="F21" s="450"/>
      <c r="G21" s="450"/>
      <c r="H21" s="182" t="str">
        <f>VLOOKUP($J$2,'S11'!$C$16:$S$55,17,FALSE)</f>
        <v>-</v>
      </c>
      <c r="I21" s="9"/>
      <c r="J21" s="172"/>
      <c r="K21" s="172"/>
      <c r="L21" s="172"/>
      <c r="M21" s="172"/>
      <c r="N21" s="172"/>
      <c r="O21" s="172"/>
      <c r="P21" s="172"/>
      <c r="Q21" s="172"/>
      <c r="R21" s="172"/>
      <c r="S21" s="172"/>
      <c r="T21" s="172"/>
      <c r="U21" s="172"/>
      <c r="V21" s="172"/>
      <c r="W21" s="172"/>
      <c r="X21" s="172"/>
    </row>
    <row r="22" spans="1:24" x14ac:dyDescent="0.3">
      <c r="A22" s="9"/>
      <c r="B22" s="127"/>
      <c r="C22" s="179">
        <v>12</v>
      </c>
      <c r="D22" s="450" t="str">
        <f>INTRAKURIKULER!D20</f>
        <v>SEJARAH KEBUDAYAAN ISLAM</v>
      </c>
      <c r="E22" s="450"/>
      <c r="F22" s="450"/>
      <c r="G22" s="450"/>
      <c r="H22" s="182" t="str">
        <f>VLOOKUP($J$2,'S12'!$C$16:$S$36,17,FALSE)</f>
        <v>-</v>
      </c>
      <c r="I22" s="9"/>
      <c r="J22" s="172"/>
      <c r="K22" s="172"/>
      <c r="L22" s="172"/>
      <c r="M22" s="172"/>
      <c r="N22" s="172"/>
      <c r="O22" s="172"/>
      <c r="P22" s="172"/>
      <c r="Q22" s="172"/>
      <c r="R22" s="172"/>
      <c r="S22" s="172"/>
      <c r="T22" s="172"/>
      <c r="U22" s="172"/>
      <c r="V22" s="172"/>
      <c r="W22" s="172"/>
      <c r="X22" s="172"/>
    </row>
    <row r="23" spans="1:24" x14ac:dyDescent="0.3">
      <c r="A23" s="9"/>
      <c r="B23" s="127"/>
      <c r="C23" s="179">
        <v>13</v>
      </c>
      <c r="D23" s="450" t="str">
        <f>INTRAKURIKULER!D21</f>
        <v>AKIDAH AKHLAK</v>
      </c>
      <c r="E23" s="450"/>
      <c r="F23" s="450"/>
      <c r="G23" s="450"/>
      <c r="H23" s="182" t="str">
        <f>VLOOKUP($J$2,'S13'!$C$16:$S$55,17,FALSE)</f>
        <v>-</v>
      </c>
      <c r="I23" s="9"/>
      <c r="J23" s="172"/>
      <c r="K23" s="172"/>
      <c r="L23" s="172"/>
      <c r="M23" s="172"/>
      <c r="N23" s="172"/>
      <c r="O23" s="172"/>
      <c r="P23" s="172"/>
      <c r="Q23" s="172"/>
      <c r="R23" s="172"/>
      <c r="S23" s="172"/>
      <c r="T23" s="172"/>
      <c r="U23" s="172"/>
      <c r="V23" s="172"/>
      <c r="W23" s="172"/>
      <c r="X23" s="172"/>
    </row>
    <row r="24" spans="1:24" x14ac:dyDescent="0.3">
      <c r="A24" s="9"/>
      <c r="B24" s="127"/>
      <c r="C24" s="179">
        <v>14</v>
      </c>
      <c r="D24" s="450" t="str">
        <f>INTRAKURIKULER!D22</f>
        <v>BAHASA ARAB</v>
      </c>
      <c r="E24" s="450"/>
      <c r="F24" s="450"/>
      <c r="G24" s="450"/>
      <c r="H24" s="182" t="str">
        <f>VLOOKUP($J$2,'S14'!$C$16:$S$55,17,FALSE)</f>
        <v>-</v>
      </c>
      <c r="I24" s="9"/>
      <c r="J24" s="172"/>
      <c r="K24" s="172"/>
      <c r="L24" s="172"/>
      <c r="M24" s="172"/>
      <c r="N24" s="172"/>
      <c r="O24" s="172"/>
      <c r="P24" s="172"/>
      <c r="Q24" s="172"/>
      <c r="R24" s="172"/>
      <c r="S24" s="172"/>
      <c r="T24" s="172"/>
      <c r="U24" s="172"/>
      <c r="V24" s="172"/>
      <c r="W24" s="172"/>
      <c r="X24" s="172"/>
    </row>
    <row r="25" spans="1:24" x14ac:dyDescent="0.3">
      <c r="A25" s="9"/>
      <c r="B25" s="127"/>
      <c r="C25" s="179">
        <v>15</v>
      </c>
      <c r="D25" s="450" t="str">
        <f>INTRAKURIKULER!D23</f>
        <v>TAHFIDZUL QU'RAN</v>
      </c>
      <c r="E25" s="450"/>
      <c r="F25" s="450"/>
      <c r="G25" s="450"/>
      <c r="H25" s="182" t="str">
        <f>VLOOKUP($J$2,'S15'!$C$16:$S$55,17,FALSE)</f>
        <v>-</v>
      </c>
      <c r="I25" s="9"/>
      <c r="J25" s="172"/>
      <c r="K25" s="172"/>
      <c r="L25" s="172"/>
      <c r="M25" s="172"/>
      <c r="N25" s="172"/>
      <c r="O25" s="172"/>
      <c r="P25" s="172"/>
      <c r="Q25" s="172"/>
      <c r="R25" s="172"/>
      <c r="S25" s="172"/>
      <c r="T25" s="172"/>
      <c r="U25" s="172"/>
      <c r="V25" s="172"/>
      <c r="W25" s="172"/>
      <c r="X25" s="172"/>
    </row>
    <row r="26" spans="1:24" ht="27.75" customHeight="1" x14ac:dyDescent="0.3">
      <c r="A26" s="9"/>
      <c r="B26" s="127"/>
      <c r="C26" s="127"/>
      <c r="D26" s="127"/>
      <c r="E26" s="127"/>
      <c r="F26" s="127"/>
      <c r="G26" s="127"/>
      <c r="H26" s="127"/>
      <c r="I26" s="9"/>
      <c r="J26" s="172"/>
      <c r="K26" s="172"/>
      <c r="L26" s="172"/>
      <c r="M26" s="172"/>
      <c r="N26" s="172"/>
      <c r="O26" s="172"/>
      <c r="P26" s="172"/>
      <c r="Q26" s="172"/>
      <c r="R26" s="172"/>
      <c r="S26" s="172"/>
      <c r="T26" s="172"/>
      <c r="U26" s="172"/>
      <c r="V26" s="172"/>
      <c r="W26" s="172"/>
      <c r="X26" s="172"/>
    </row>
    <row r="27" spans="1:24" ht="21" customHeight="1" x14ac:dyDescent="0.3">
      <c r="A27" s="9"/>
      <c r="B27" s="127"/>
      <c r="C27" s="177" t="s">
        <v>4</v>
      </c>
      <c r="D27" s="183" t="s">
        <v>101</v>
      </c>
      <c r="E27" s="451" t="s">
        <v>26</v>
      </c>
      <c r="F27" s="452"/>
      <c r="G27" s="452"/>
      <c r="H27" s="453"/>
      <c r="I27" s="9"/>
      <c r="J27" s="172"/>
      <c r="K27" s="172"/>
      <c r="L27" s="172"/>
      <c r="M27" s="172"/>
      <c r="N27" s="172"/>
      <c r="O27" s="172"/>
      <c r="P27" s="172"/>
      <c r="Q27" s="172"/>
      <c r="R27" s="172"/>
      <c r="S27" s="172"/>
      <c r="T27" s="172"/>
      <c r="U27" s="172"/>
      <c r="V27" s="172"/>
      <c r="W27" s="172"/>
      <c r="X27" s="172"/>
    </row>
    <row r="28" spans="1:24" ht="28.5" customHeight="1" x14ac:dyDescent="0.3">
      <c r="A28" s="9"/>
      <c r="B28" s="127"/>
      <c r="C28" s="179">
        <v>1</v>
      </c>
      <c r="D28" s="179">
        <f>VLOOKUP($J$2,NEKS!$C$11:$N$50,3,FALSE)</f>
        <v>0</v>
      </c>
      <c r="E28" s="454">
        <f>VLOOKUP($J$2,NEKS!$C$11:$N$50,4,FALSE)</f>
        <v>0</v>
      </c>
      <c r="F28" s="455"/>
      <c r="G28" s="455"/>
      <c r="H28" s="456"/>
      <c r="I28" s="9"/>
      <c r="J28" s="172"/>
      <c r="K28" s="172"/>
      <c r="L28" s="172"/>
      <c r="M28" s="172"/>
      <c r="N28" s="172"/>
      <c r="O28" s="172"/>
      <c r="P28" s="172"/>
      <c r="Q28" s="172"/>
      <c r="R28" s="172"/>
      <c r="S28" s="172"/>
      <c r="T28" s="172"/>
      <c r="U28" s="172"/>
      <c r="V28" s="172"/>
      <c r="W28" s="172"/>
      <c r="X28" s="172"/>
    </row>
    <row r="29" spans="1:24" ht="28.5" customHeight="1" x14ac:dyDescent="0.3">
      <c r="A29" s="9"/>
      <c r="B29" s="127"/>
      <c r="C29" s="179">
        <v>2</v>
      </c>
      <c r="D29" s="179">
        <f>VLOOKUP($J$2,NEKS!$C$11:$N$50,5,FALSE)</f>
        <v>0</v>
      </c>
      <c r="E29" s="454">
        <f>VLOOKUP($J$2,NEKS!$C$11:$N$50,6,FALSE)</f>
        <v>0</v>
      </c>
      <c r="F29" s="455"/>
      <c r="G29" s="455"/>
      <c r="H29" s="456"/>
      <c r="I29" s="9"/>
      <c r="J29" s="172"/>
      <c r="K29" s="172"/>
      <c r="L29" s="172"/>
      <c r="M29" s="172"/>
      <c r="N29" s="172"/>
      <c r="O29" s="172"/>
      <c r="P29" s="172"/>
      <c r="Q29" s="172"/>
      <c r="R29" s="172"/>
      <c r="S29" s="172"/>
      <c r="T29" s="172"/>
      <c r="U29" s="172"/>
      <c r="V29" s="172"/>
      <c r="W29" s="172"/>
      <c r="X29" s="172"/>
    </row>
    <row r="30" spans="1:24" ht="28.5" customHeight="1" x14ac:dyDescent="0.3">
      <c r="A30" s="9"/>
      <c r="B30" s="127"/>
      <c r="C30" s="179">
        <v>3</v>
      </c>
      <c r="D30" s="179">
        <f>VLOOKUP($J$2,NEKS!$C$11:$N$50,7,FALSE)</f>
        <v>0</v>
      </c>
      <c r="E30" s="454">
        <f>VLOOKUP($J$2,NEKS!$C$11:$N$50,8,FALSE)</f>
        <v>0</v>
      </c>
      <c r="F30" s="455"/>
      <c r="G30" s="455"/>
      <c r="H30" s="456"/>
      <c r="I30" s="9"/>
      <c r="J30" s="172"/>
      <c r="K30" s="172"/>
      <c r="L30" s="172"/>
      <c r="M30" s="172"/>
      <c r="N30" s="172"/>
      <c r="O30" s="172"/>
      <c r="P30" s="172"/>
      <c r="Q30" s="172"/>
      <c r="R30" s="172"/>
      <c r="S30" s="172"/>
      <c r="T30" s="172"/>
      <c r="U30" s="172"/>
      <c r="V30" s="172"/>
      <c r="W30" s="172"/>
      <c r="X30" s="172"/>
    </row>
    <row r="31" spans="1:24" ht="28.5" customHeight="1" x14ac:dyDescent="0.3">
      <c r="A31" s="9"/>
      <c r="B31" s="127"/>
      <c r="C31" s="179">
        <v>4</v>
      </c>
      <c r="D31" s="179">
        <f>VLOOKUP($J$2,NEKS!$C$11:$N$50,9,FALSE)</f>
        <v>0</v>
      </c>
      <c r="E31" s="454">
        <f>VLOOKUP($J$2,NEKS!$C$11:$N$50,10,FALSE)</f>
        <v>0</v>
      </c>
      <c r="F31" s="455"/>
      <c r="G31" s="455"/>
      <c r="H31" s="456"/>
      <c r="I31" s="9"/>
      <c r="J31" s="172"/>
      <c r="K31" s="172"/>
      <c r="L31" s="172"/>
      <c r="M31" s="172"/>
      <c r="N31" s="172"/>
      <c r="O31" s="172"/>
      <c r="P31" s="172"/>
      <c r="Q31" s="172"/>
      <c r="R31" s="172"/>
      <c r="S31" s="172"/>
      <c r="T31" s="172"/>
      <c r="U31" s="172"/>
      <c r="V31" s="172"/>
      <c r="W31" s="172"/>
      <c r="X31" s="172"/>
    </row>
    <row r="32" spans="1:24" ht="28.5" customHeight="1" x14ac:dyDescent="0.3">
      <c r="A32" s="9"/>
      <c r="B32" s="127"/>
      <c r="C32" s="179">
        <v>5</v>
      </c>
      <c r="D32" s="179">
        <f>VLOOKUP($J$2,NEKS!$C$11:$N$50,11,FALSE)</f>
        <v>0</v>
      </c>
      <c r="E32" s="454">
        <f>VLOOKUP($J$2,NEKS!$C$11:$N$50,12,FALSE)</f>
        <v>0</v>
      </c>
      <c r="F32" s="455"/>
      <c r="G32" s="455"/>
      <c r="H32" s="456"/>
      <c r="I32" s="9"/>
      <c r="J32" s="172"/>
      <c r="K32" s="172"/>
      <c r="L32" s="172"/>
      <c r="M32" s="172"/>
      <c r="N32" s="172"/>
      <c r="O32" s="172"/>
      <c r="P32" s="172"/>
      <c r="Q32" s="172"/>
      <c r="R32" s="172"/>
      <c r="S32" s="172"/>
      <c r="T32" s="172"/>
      <c r="U32" s="172"/>
      <c r="V32" s="172"/>
      <c r="W32" s="172"/>
      <c r="X32" s="172"/>
    </row>
    <row r="33" spans="1:24" ht="27.75" customHeight="1" x14ac:dyDescent="0.3">
      <c r="A33" s="9"/>
      <c r="B33" s="127"/>
      <c r="C33" s="127"/>
      <c r="D33" s="127"/>
      <c r="E33" s="127"/>
      <c r="F33" s="127"/>
      <c r="G33" s="127"/>
      <c r="H33" s="127"/>
      <c r="I33" s="9"/>
      <c r="J33" s="172"/>
      <c r="K33" s="172"/>
      <c r="L33" s="172"/>
      <c r="M33" s="172"/>
      <c r="N33" s="172"/>
      <c r="O33" s="172"/>
      <c r="P33" s="172"/>
      <c r="Q33" s="172"/>
      <c r="R33" s="172"/>
      <c r="S33" s="172"/>
      <c r="T33" s="172"/>
      <c r="U33" s="172"/>
      <c r="V33" s="172"/>
      <c r="W33" s="172"/>
      <c r="X33" s="172"/>
    </row>
    <row r="34" spans="1:24" x14ac:dyDescent="0.3">
      <c r="A34" s="9"/>
      <c r="B34" s="127"/>
      <c r="C34" s="449" t="s">
        <v>268</v>
      </c>
      <c r="D34" s="449"/>
      <c r="E34" s="449"/>
      <c r="F34" s="449"/>
      <c r="G34" s="127"/>
      <c r="H34" s="127"/>
      <c r="I34" s="9"/>
      <c r="J34" s="172"/>
      <c r="K34" s="172"/>
      <c r="L34" s="172"/>
      <c r="M34" s="172"/>
      <c r="N34" s="172"/>
      <c r="O34" s="172"/>
      <c r="P34" s="172"/>
      <c r="Q34" s="172"/>
      <c r="R34" s="172"/>
      <c r="S34" s="172"/>
      <c r="T34" s="172"/>
      <c r="U34" s="172"/>
      <c r="V34" s="172"/>
      <c r="W34" s="172"/>
      <c r="X34" s="172"/>
    </row>
    <row r="35" spans="1:24" x14ac:dyDescent="0.3">
      <c r="A35" s="9"/>
      <c r="B35" s="127"/>
      <c r="C35" s="179">
        <v>1</v>
      </c>
      <c r="D35" s="180" t="s">
        <v>235</v>
      </c>
      <c r="E35" s="179">
        <f>IFERROR(VLOOKUP($J$2,'DATA SISWA'!$C$10:$AQ$49,39,FALSE),"0")</f>
        <v>0</v>
      </c>
      <c r="F35" s="180" t="s">
        <v>236</v>
      </c>
      <c r="G35" s="127"/>
      <c r="H35" s="127"/>
      <c r="I35" s="9"/>
      <c r="J35" s="172"/>
      <c r="K35" s="172"/>
      <c r="L35" s="172"/>
      <c r="M35" s="172"/>
      <c r="N35" s="172"/>
      <c r="O35" s="172"/>
      <c r="P35" s="172"/>
      <c r="Q35" s="172"/>
      <c r="R35" s="172"/>
      <c r="S35" s="172"/>
      <c r="T35" s="172"/>
      <c r="U35" s="172"/>
      <c r="V35" s="172"/>
      <c r="W35" s="172"/>
      <c r="X35" s="172"/>
    </row>
    <row r="36" spans="1:24" x14ac:dyDescent="0.3">
      <c r="A36" s="9"/>
      <c r="B36" s="127"/>
      <c r="C36" s="179">
        <v>2</v>
      </c>
      <c r="D36" s="180" t="s">
        <v>237</v>
      </c>
      <c r="E36" s="179">
        <f>IFERROR(VLOOKUP($J$2,'DATA SISWA'!$C$10:$AQ$49,40,FALSE),"0")</f>
        <v>0</v>
      </c>
      <c r="F36" s="180" t="s">
        <v>236</v>
      </c>
      <c r="G36" s="127"/>
      <c r="H36" s="127"/>
      <c r="I36" s="9"/>
      <c r="J36" s="172"/>
      <c r="K36" s="172"/>
      <c r="L36" s="172"/>
      <c r="M36" s="172"/>
      <c r="N36" s="172"/>
      <c r="O36" s="172"/>
      <c r="P36" s="172"/>
      <c r="Q36" s="172"/>
      <c r="R36" s="172"/>
      <c r="S36" s="172"/>
      <c r="T36" s="172"/>
      <c r="U36" s="172"/>
      <c r="V36" s="172"/>
      <c r="W36" s="172"/>
      <c r="X36" s="172"/>
    </row>
    <row r="37" spans="1:24" x14ac:dyDescent="0.3">
      <c r="A37" s="9"/>
      <c r="B37" s="127"/>
      <c r="C37" s="179">
        <v>3</v>
      </c>
      <c r="D37" s="180" t="s">
        <v>238</v>
      </c>
      <c r="E37" s="179">
        <f>IFERROR(VLOOKUP($J$2,'DATA SISWA'!$C$10:$AQ$49,41,FALSE),"0")</f>
        <v>0</v>
      </c>
      <c r="F37" s="180" t="s">
        <v>236</v>
      </c>
      <c r="G37" s="127"/>
      <c r="H37" s="127"/>
      <c r="I37" s="9"/>
      <c r="J37" s="172"/>
      <c r="K37" s="172"/>
      <c r="L37" s="172"/>
      <c r="M37" s="172"/>
      <c r="N37" s="172"/>
      <c r="O37" s="172"/>
      <c r="P37" s="172"/>
      <c r="Q37" s="172"/>
      <c r="R37" s="172"/>
      <c r="S37" s="172"/>
      <c r="T37" s="172"/>
      <c r="U37" s="172"/>
      <c r="V37" s="172"/>
      <c r="W37" s="172"/>
      <c r="X37" s="172"/>
    </row>
    <row r="38" spans="1:24" x14ac:dyDescent="0.3">
      <c r="A38" s="9"/>
      <c r="B38" s="127"/>
      <c r="C38" s="127"/>
      <c r="D38" s="127"/>
      <c r="E38" s="127"/>
      <c r="F38" s="127"/>
      <c r="G38" s="127"/>
      <c r="H38" s="127"/>
      <c r="I38" s="9"/>
      <c r="J38" s="172"/>
      <c r="K38" s="172"/>
      <c r="L38" s="172"/>
      <c r="M38" s="172"/>
      <c r="N38" s="172"/>
      <c r="O38" s="172"/>
      <c r="P38" s="172"/>
      <c r="Q38" s="172"/>
      <c r="R38" s="172"/>
      <c r="S38" s="172"/>
      <c r="T38" s="172"/>
      <c r="U38" s="172"/>
      <c r="V38" s="172"/>
      <c r="W38" s="172"/>
      <c r="X38" s="172"/>
    </row>
    <row r="39" spans="1:24" x14ac:dyDescent="0.3">
      <c r="A39" s="9"/>
      <c r="B39" s="9"/>
      <c r="C39" s="9"/>
      <c r="D39" s="9"/>
      <c r="E39" s="9"/>
      <c r="F39" s="9"/>
      <c r="G39" s="9"/>
      <c r="H39" s="9"/>
      <c r="I39" s="9"/>
      <c r="J39" s="172"/>
      <c r="K39" s="172"/>
      <c r="L39" s="172"/>
      <c r="M39" s="172"/>
      <c r="N39" s="172"/>
      <c r="O39" s="172"/>
      <c r="P39" s="172"/>
      <c r="Q39" s="172"/>
      <c r="R39" s="172"/>
      <c r="S39" s="172"/>
      <c r="T39" s="172"/>
      <c r="U39" s="172"/>
      <c r="V39" s="172"/>
      <c r="W39" s="172"/>
      <c r="X39" s="172"/>
    </row>
    <row r="40" spans="1:24" x14ac:dyDescent="0.3">
      <c r="A40" s="9"/>
      <c r="B40" s="9"/>
      <c r="C40" s="9"/>
      <c r="D40" s="9"/>
      <c r="E40" s="9"/>
      <c r="F40" s="9"/>
      <c r="G40" s="9"/>
      <c r="H40" s="9"/>
      <c r="I40" s="9"/>
      <c r="J40" s="172"/>
      <c r="K40" s="172"/>
      <c r="L40" s="172"/>
      <c r="M40" s="172"/>
      <c r="N40" s="172"/>
      <c r="O40" s="172"/>
      <c r="P40" s="172"/>
      <c r="Q40" s="172"/>
      <c r="R40" s="172"/>
      <c r="S40" s="172"/>
      <c r="T40" s="172"/>
      <c r="U40" s="172"/>
      <c r="V40" s="172"/>
      <c r="W40" s="172"/>
      <c r="X40" s="172"/>
    </row>
    <row r="41" spans="1:24" x14ac:dyDescent="0.3">
      <c r="A41" s="9"/>
      <c r="B41" s="9"/>
      <c r="C41" s="9"/>
      <c r="D41" s="9"/>
      <c r="E41" s="9"/>
      <c r="F41" s="9"/>
      <c r="G41" s="9"/>
      <c r="H41" s="9"/>
      <c r="I41" s="9"/>
      <c r="J41" s="172"/>
      <c r="K41" s="172"/>
      <c r="L41" s="172"/>
      <c r="M41" s="172"/>
      <c r="N41" s="172"/>
      <c r="O41" s="172"/>
      <c r="P41" s="172"/>
      <c r="Q41" s="172"/>
      <c r="R41" s="172"/>
      <c r="S41" s="172"/>
      <c r="T41" s="172"/>
      <c r="U41" s="172"/>
      <c r="V41" s="172"/>
      <c r="W41" s="172"/>
      <c r="X41" s="172"/>
    </row>
    <row r="42" spans="1:24" x14ac:dyDescent="0.3">
      <c r="A42" s="9"/>
      <c r="B42" s="9"/>
      <c r="C42" s="9"/>
      <c r="D42" s="9"/>
      <c r="E42" s="9"/>
      <c r="F42" s="9"/>
      <c r="G42" s="9"/>
      <c r="H42" s="9"/>
      <c r="I42" s="9"/>
      <c r="J42" s="172"/>
      <c r="K42" s="172"/>
      <c r="L42" s="172"/>
      <c r="M42" s="172"/>
      <c r="N42" s="172"/>
      <c r="O42" s="172"/>
      <c r="P42" s="172"/>
      <c r="Q42" s="172"/>
      <c r="R42" s="172"/>
      <c r="S42" s="172"/>
      <c r="T42" s="172"/>
      <c r="U42" s="172"/>
      <c r="V42" s="172"/>
      <c r="W42" s="172"/>
      <c r="X42" s="172"/>
    </row>
    <row r="43" spans="1:24" x14ac:dyDescent="0.3">
      <c r="A43" s="9"/>
      <c r="B43" s="9"/>
      <c r="C43" s="9"/>
      <c r="D43" s="9"/>
      <c r="E43" s="9"/>
      <c r="F43" s="9"/>
      <c r="G43" s="9"/>
      <c r="H43" s="9"/>
      <c r="I43" s="9"/>
      <c r="J43" s="172"/>
      <c r="K43" s="172"/>
      <c r="L43" s="172"/>
      <c r="M43" s="172"/>
      <c r="N43" s="172"/>
      <c r="O43" s="172"/>
      <c r="P43" s="172"/>
      <c r="Q43" s="172"/>
      <c r="R43" s="172"/>
      <c r="S43" s="172"/>
      <c r="T43" s="172"/>
      <c r="U43" s="172"/>
      <c r="V43" s="172"/>
      <c r="W43" s="172"/>
      <c r="X43" s="172"/>
    </row>
    <row r="44" spans="1:24" x14ac:dyDescent="0.3">
      <c r="A44" s="9"/>
      <c r="B44" s="9"/>
      <c r="C44" s="9"/>
      <c r="D44" s="9"/>
      <c r="E44" s="9"/>
      <c r="F44" s="9"/>
      <c r="G44" s="9"/>
      <c r="H44" s="9"/>
      <c r="I44" s="9"/>
      <c r="J44" s="172"/>
      <c r="K44" s="172"/>
      <c r="L44" s="172"/>
      <c r="M44" s="172"/>
      <c r="N44" s="172"/>
      <c r="O44" s="172"/>
      <c r="P44" s="172"/>
      <c r="Q44" s="172"/>
      <c r="R44" s="172"/>
      <c r="S44" s="172"/>
      <c r="T44" s="172"/>
      <c r="U44" s="172"/>
      <c r="V44" s="172"/>
      <c r="W44" s="172"/>
      <c r="X44" s="172"/>
    </row>
    <row r="45" spans="1:24" x14ac:dyDescent="0.3">
      <c r="A45" s="9"/>
      <c r="B45" s="9"/>
      <c r="C45" s="9"/>
      <c r="D45" s="9"/>
      <c r="E45" s="9"/>
      <c r="F45" s="9"/>
      <c r="G45" s="9"/>
      <c r="H45" s="9"/>
      <c r="I45" s="9"/>
      <c r="J45" s="172"/>
      <c r="K45" s="172"/>
      <c r="L45" s="172"/>
      <c r="M45" s="172"/>
      <c r="N45" s="172"/>
      <c r="O45" s="172"/>
      <c r="P45" s="172"/>
      <c r="Q45" s="172"/>
      <c r="R45" s="172"/>
      <c r="S45" s="172"/>
      <c r="T45" s="172"/>
      <c r="U45" s="172"/>
      <c r="V45" s="172"/>
      <c r="W45" s="172"/>
      <c r="X45" s="172"/>
    </row>
    <row r="46" spans="1:24" x14ac:dyDescent="0.3">
      <c r="A46" s="9"/>
      <c r="B46" s="9"/>
      <c r="C46" s="9"/>
      <c r="D46" s="9"/>
      <c r="E46" s="9"/>
      <c r="F46" s="9"/>
      <c r="G46" s="9"/>
      <c r="H46" s="9"/>
      <c r="I46" s="9"/>
      <c r="J46" s="172"/>
      <c r="K46" s="172"/>
      <c r="L46" s="172"/>
      <c r="M46" s="172"/>
      <c r="N46" s="172"/>
      <c r="O46" s="172"/>
      <c r="P46" s="172"/>
      <c r="Q46" s="172"/>
      <c r="R46" s="172"/>
      <c r="S46" s="172"/>
      <c r="T46" s="172"/>
      <c r="U46" s="172"/>
      <c r="V46" s="172"/>
      <c r="W46" s="172"/>
      <c r="X46" s="172"/>
    </row>
    <row r="47" spans="1:24" x14ac:dyDescent="0.3">
      <c r="A47" s="9"/>
      <c r="B47" s="9"/>
      <c r="C47" s="9"/>
      <c r="D47" s="9"/>
      <c r="E47" s="9"/>
      <c r="F47" s="9"/>
      <c r="G47" s="9"/>
      <c r="H47" s="9"/>
      <c r="I47" s="9"/>
      <c r="J47" s="172"/>
      <c r="K47" s="172"/>
      <c r="L47" s="172"/>
      <c r="M47" s="172"/>
      <c r="N47" s="172"/>
      <c r="O47" s="172"/>
      <c r="P47" s="172"/>
      <c r="Q47" s="172"/>
      <c r="R47" s="172"/>
      <c r="S47" s="172"/>
      <c r="T47" s="172"/>
      <c r="U47" s="172"/>
      <c r="V47" s="172"/>
      <c r="W47" s="172"/>
      <c r="X47" s="172"/>
    </row>
    <row r="48" spans="1:24" x14ac:dyDescent="0.3">
      <c r="A48" s="9"/>
      <c r="B48" s="9"/>
      <c r="C48" s="9"/>
      <c r="D48" s="9"/>
      <c r="E48" s="9"/>
      <c r="F48" s="9"/>
      <c r="G48" s="9"/>
      <c r="H48" s="9"/>
      <c r="I48" s="9"/>
      <c r="J48" s="172"/>
      <c r="K48" s="172"/>
      <c r="L48" s="172"/>
      <c r="M48" s="172"/>
      <c r="N48" s="172"/>
      <c r="O48" s="172"/>
      <c r="P48" s="172"/>
      <c r="Q48" s="172"/>
      <c r="R48" s="172"/>
      <c r="S48" s="172"/>
      <c r="T48" s="172"/>
      <c r="U48" s="172"/>
      <c r="V48" s="172"/>
      <c r="W48" s="172"/>
      <c r="X48" s="172"/>
    </row>
    <row r="49" spans="1:24" x14ac:dyDescent="0.3">
      <c r="A49" s="9"/>
      <c r="B49" s="9"/>
      <c r="C49" s="9"/>
      <c r="D49" s="9"/>
      <c r="E49" s="9"/>
      <c r="F49" s="9"/>
      <c r="G49" s="9"/>
      <c r="H49" s="9"/>
      <c r="I49" s="9"/>
      <c r="J49" s="172"/>
      <c r="K49" s="172"/>
      <c r="L49" s="172"/>
      <c r="M49" s="172"/>
      <c r="N49" s="172"/>
      <c r="O49" s="172"/>
      <c r="P49" s="172"/>
      <c r="Q49" s="172"/>
      <c r="R49" s="172"/>
      <c r="S49" s="172"/>
      <c r="T49" s="172"/>
      <c r="U49" s="172"/>
      <c r="V49" s="172"/>
      <c r="W49" s="172"/>
      <c r="X49" s="172"/>
    </row>
    <row r="50" spans="1:24" x14ac:dyDescent="0.3">
      <c r="A50" s="172"/>
      <c r="B50" s="172"/>
      <c r="C50" s="172"/>
      <c r="D50" s="172"/>
      <c r="E50" s="172"/>
      <c r="F50" s="172"/>
      <c r="G50" s="172"/>
      <c r="H50" s="172"/>
      <c r="I50" s="172"/>
      <c r="J50" s="172"/>
      <c r="K50" s="172"/>
      <c r="L50" s="172"/>
      <c r="M50" s="172"/>
      <c r="N50" s="172"/>
      <c r="O50" s="172"/>
      <c r="P50" s="172"/>
      <c r="Q50" s="172"/>
      <c r="R50" s="172"/>
      <c r="S50" s="172"/>
      <c r="T50" s="172"/>
      <c r="U50" s="172"/>
      <c r="V50" s="172"/>
      <c r="W50" s="172"/>
      <c r="X50" s="172"/>
    </row>
    <row r="51" spans="1:24" x14ac:dyDescent="0.3">
      <c r="A51" s="172"/>
      <c r="B51" s="172"/>
      <c r="C51" s="172"/>
      <c r="D51" s="172"/>
      <c r="E51" s="172"/>
      <c r="F51" s="172"/>
      <c r="G51" s="172"/>
      <c r="H51" s="172"/>
      <c r="I51" s="172"/>
      <c r="J51" s="172"/>
      <c r="K51" s="172"/>
      <c r="L51" s="172"/>
      <c r="M51" s="172"/>
      <c r="N51" s="172"/>
      <c r="O51" s="172"/>
      <c r="P51" s="172"/>
      <c r="Q51" s="172"/>
      <c r="R51" s="172"/>
      <c r="S51" s="172"/>
      <c r="T51" s="172"/>
      <c r="U51" s="172"/>
      <c r="V51" s="172"/>
      <c r="W51" s="172"/>
      <c r="X51" s="172"/>
    </row>
    <row r="52" spans="1:24" x14ac:dyDescent="0.3">
      <c r="A52" s="172"/>
      <c r="B52" s="172"/>
      <c r="C52" s="172"/>
      <c r="D52" s="172"/>
      <c r="E52" s="172"/>
      <c r="F52" s="172"/>
      <c r="G52" s="172"/>
      <c r="H52" s="172"/>
      <c r="I52" s="172"/>
      <c r="J52" s="172"/>
      <c r="K52" s="172"/>
      <c r="L52" s="172"/>
      <c r="M52" s="172"/>
      <c r="N52" s="172"/>
      <c r="O52" s="172"/>
      <c r="P52" s="172"/>
      <c r="Q52" s="172"/>
      <c r="R52" s="172"/>
      <c r="S52" s="172"/>
      <c r="T52" s="172"/>
      <c r="U52" s="172"/>
      <c r="V52" s="172"/>
      <c r="W52" s="172"/>
      <c r="X52" s="172"/>
    </row>
    <row r="53" spans="1:24" x14ac:dyDescent="0.3">
      <c r="A53" s="172"/>
      <c r="B53" s="172"/>
      <c r="C53" s="172"/>
      <c r="D53" s="172"/>
      <c r="E53" s="172"/>
      <c r="F53" s="172"/>
      <c r="G53" s="172"/>
      <c r="H53" s="172"/>
      <c r="I53" s="172"/>
      <c r="J53" s="172"/>
      <c r="K53" s="172"/>
      <c r="L53" s="172"/>
      <c r="M53" s="172"/>
      <c r="N53" s="172"/>
      <c r="O53" s="172"/>
      <c r="P53" s="172"/>
      <c r="Q53" s="172"/>
      <c r="R53" s="172"/>
      <c r="S53" s="172"/>
      <c r="T53" s="172"/>
      <c r="U53" s="172"/>
      <c r="V53" s="172"/>
      <c r="W53" s="172"/>
      <c r="X53" s="172"/>
    </row>
    <row r="54" spans="1:24" x14ac:dyDescent="0.3">
      <c r="A54" s="172"/>
      <c r="B54" s="172"/>
      <c r="C54" s="172"/>
      <c r="D54" s="172"/>
      <c r="E54" s="172"/>
      <c r="F54" s="172"/>
      <c r="G54" s="172"/>
      <c r="H54" s="172"/>
      <c r="I54" s="172"/>
      <c r="J54" s="172"/>
      <c r="K54" s="172"/>
      <c r="L54" s="172"/>
      <c r="M54" s="172"/>
      <c r="N54" s="172"/>
      <c r="O54" s="172"/>
      <c r="P54" s="172"/>
      <c r="Q54" s="172"/>
      <c r="R54" s="172"/>
      <c r="S54" s="172"/>
      <c r="T54" s="172"/>
      <c r="U54" s="172"/>
      <c r="V54" s="172"/>
      <c r="W54" s="172"/>
      <c r="X54" s="172"/>
    </row>
    <row r="55" spans="1:24" x14ac:dyDescent="0.3">
      <c r="A55" s="172"/>
      <c r="B55" s="172"/>
      <c r="C55" s="172"/>
      <c r="D55" s="172"/>
      <c r="E55" s="172"/>
      <c r="F55" s="172"/>
      <c r="G55" s="172"/>
      <c r="H55" s="172"/>
      <c r="I55" s="172"/>
      <c r="J55" s="172"/>
      <c r="K55" s="172"/>
      <c r="L55" s="172"/>
      <c r="M55" s="172"/>
      <c r="N55" s="172"/>
      <c r="O55" s="172"/>
      <c r="P55" s="172"/>
      <c r="Q55" s="172"/>
      <c r="R55" s="172"/>
      <c r="S55" s="172"/>
      <c r="T55" s="172"/>
      <c r="U55" s="172"/>
      <c r="V55" s="172"/>
      <c r="W55" s="172"/>
      <c r="X55" s="172"/>
    </row>
    <row r="56" spans="1:24" x14ac:dyDescent="0.3">
      <c r="A56" s="172"/>
      <c r="B56" s="172"/>
      <c r="C56" s="172"/>
      <c r="D56" s="172"/>
      <c r="E56" s="172"/>
      <c r="F56" s="172"/>
      <c r="G56" s="172"/>
      <c r="H56" s="172"/>
      <c r="I56" s="172"/>
      <c r="J56" s="172"/>
      <c r="K56" s="172"/>
      <c r="L56" s="172"/>
      <c r="M56" s="172"/>
      <c r="N56" s="172"/>
      <c r="O56" s="172"/>
      <c r="P56" s="172"/>
      <c r="Q56" s="172"/>
      <c r="R56" s="172"/>
      <c r="S56" s="172"/>
      <c r="T56" s="172"/>
      <c r="U56" s="172"/>
      <c r="V56" s="172"/>
      <c r="W56" s="172"/>
      <c r="X56" s="172"/>
    </row>
    <row r="57" spans="1:24" x14ac:dyDescent="0.3">
      <c r="A57" s="172"/>
      <c r="B57" s="172"/>
      <c r="C57" s="172"/>
      <c r="D57" s="172"/>
      <c r="E57" s="172"/>
      <c r="F57" s="172"/>
      <c r="G57" s="172"/>
      <c r="H57" s="172"/>
      <c r="I57" s="172"/>
      <c r="J57" s="172"/>
      <c r="K57" s="172"/>
      <c r="L57" s="172"/>
      <c r="M57" s="172"/>
      <c r="N57" s="172"/>
      <c r="O57" s="172"/>
      <c r="P57" s="172"/>
      <c r="Q57" s="172"/>
      <c r="R57" s="172"/>
      <c r="S57" s="172"/>
      <c r="T57" s="172"/>
      <c r="U57" s="172"/>
      <c r="V57" s="172"/>
      <c r="W57" s="172"/>
      <c r="X57" s="172"/>
    </row>
    <row r="58" spans="1:24" x14ac:dyDescent="0.3">
      <c r="A58" s="172"/>
      <c r="B58" s="172"/>
      <c r="C58" s="172"/>
      <c r="D58" s="172"/>
      <c r="E58" s="172"/>
      <c r="F58" s="172"/>
      <c r="G58" s="172"/>
      <c r="H58" s="172"/>
      <c r="I58" s="172"/>
      <c r="J58" s="172"/>
      <c r="K58" s="172"/>
      <c r="L58" s="172"/>
      <c r="M58" s="172"/>
      <c r="N58" s="172"/>
      <c r="O58" s="172"/>
      <c r="P58" s="172"/>
      <c r="Q58" s="172"/>
      <c r="R58" s="172"/>
      <c r="S58" s="172"/>
      <c r="T58" s="172"/>
      <c r="U58" s="172"/>
      <c r="V58" s="172"/>
      <c r="W58" s="172"/>
      <c r="X58" s="172"/>
    </row>
    <row r="59" spans="1:24" x14ac:dyDescent="0.3">
      <c r="A59" s="172"/>
      <c r="B59" s="172"/>
      <c r="C59" s="172"/>
      <c r="D59" s="172"/>
      <c r="E59" s="172"/>
      <c r="F59" s="172"/>
      <c r="G59" s="172"/>
      <c r="H59" s="172"/>
      <c r="I59" s="172"/>
      <c r="J59" s="172"/>
      <c r="K59" s="172"/>
      <c r="L59" s="172"/>
      <c r="M59" s="172"/>
      <c r="N59" s="172"/>
      <c r="O59" s="172"/>
      <c r="P59" s="172"/>
      <c r="Q59" s="172"/>
      <c r="R59" s="172"/>
      <c r="S59" s="172"/>
      <c r="T59" s="172"/>
      <c r="U59" s="172"/>
      <c r="V59" s="172"/>
      <c r="W59" s="172"/>
      <c r="X59" s="172"/>
    </row>
    <row r="60" spans="1:24" x14ac:dyDescent="0.3">
      <c r="A60" s="172"/>
      <c r="B60" s="172"/>
      <c r="C60" s="172"/>
      <c r="D60" s="172"/>
      <c r="E60" s="172"/>
      <c r="F60" s="172"/>
      <c r="G60" s="172"/>
      <c r="H60" s="172"/>
      <c r="I60" s="172"/>
      <c r="J60" s="172"/>
      <c r="K60" s="172"/>
      <c r="L60" s="172"/>
      <c r="M60" s="172"/>
      <c r="N60" s="172"/>
      <c r="O60" s="172"/>
      <c r="P60" s="172"/>
      <c r="Q60" s="172"/>
      <c r="R60" s="172"/>
      <c r="S60" s="172"/>
      <c r="T60" s="172"/>
      <c r="U60" s="172"/>
      <c r="V60" s="172"/>
      <c r="W60" s="172"/>
      <c r="X60" s="172"/>
    </row>
    <row r="61" spans="1:24" x14ac:dyDescent="0.3">
      <c r="A61" s="172"/>
      <c r="B61" s="172"/>
      <c r="C61" s="172"/>
      <c r="D61" s="172"/>
      <c r="E61" s="172"/>
      <c r="F61" s="172"/>
      <c r="G61" s="172"/>
      <c r="H61" s="172"/>
      <c r="I61" s="172"/>
      <c r="J61" s="172"/>
      <c r="K61" s="172"/>
      <c r="L61" s="172"/>
      <c r="M61" s="172"/>
      <c r="N61" s="172"/>
      <c r="O61" s="172"/>
      <c r="P61" s="172"/>
      <c r="Q61" s="172"/>
      <c r="R61" s="172"/>
      <c r="S61" s="172"/>
      <c r="T61" s="172"/>
      <c r="U61" s="172"/>
      <c r="V61" s="172"/>
      <c r="W61" s="172"/>
      <c r="X61" s="172"/>
    </row>
    <row r="62" spans="1:24" x14ac:dyDescent="0.3">
      <c r="A62" s="172"/>
      <c r="B62" s="172"/>
      <c r="C62" s="172"/>
      <c r="D62" s="172"/>
      <c r="E62" s="172"/>
      <c r="F62" s="172"/>
      <c r="G62" s="172"/>
      <c r="H62" s="172"/>
      <c r="I62" s="172"/>
      <c r="J62" s="172"/>
      <c r="K62" s="172"/>
      <c r="L62" s="172"/>
      <c r="M62" s="172"/>
      <c r="N62" s="172"/>
      <c r="O62" s="172"/>
      <c r="P62" s="172"/>
      <c r="Q62" s="172"/>
      <c r="R62" s="172"/>
      <c r="S62" s="172"/>
      <c r="T62" s="172"/>
      <c r="U62" s="172"/>
      <c r="V62" s="172"/>
      <c r="W62" s="172"/>
      <c r="X62" s="172"/>
    </row>
    <row r="63" spans="1:24" x14ac:dyDescent="0.3">
      <c r="A63" s="172"/>
      <c r="B63" s="172"/>
      <c r="C63" s="172"/>
      <c r="D63" s="172"/>
      <c r="E63" s="172"/>
      <c r="F63" s="172"/>
      <c r="G63" s="172"/>
      <c r="H63" s="172"/>
      <c r="I63" s="172"/>
      <c r="J63" s="172"/>
      <c r="K63" s="172"/>
      <c r="L63" s="172"/>
      <c r="M63" s="172"/>
      <c r="N63" s="172"/>
      <c r="O63" s="172"/>
      <c r="P63" s="172"/>
      <c r="Q63" s="172"/>
      <c r="R63" s="172"/>
      <c r="S63" s="172"/>
      <c r="T63" s="172"/>
      <c r="U63" s="172"/>
      <c r="V63" s="172"/>
      <c r="W63" s="172"/>
      <c r="X63" s="172"/>
    </row>
    <row r="64" spans="1:24" x14ac:dyDescent="0.3">
      <c r="A64" s="172"/>
      <c r="B64" s="172"/>
      <c r="C64" s="172"/>
      <c r="D64" s="172"/>
      <c r="E64" s="172"/>
      <c r="F64" s="172"/>
      <c r="G64" s="172"/>
      <c r="H64" s="172"/>
      <c r="I64" s="172"/>
      <c r="J64" s="172"/>
      <c r="K64" s="172"/>
      <c r="L64" s="172"/>
      <c r="M64" s="172"/>
      <c r="N64" s="172"/>
      <c r="O64" s="172"/>
      <c r="P64" s="172"/>
      <c r="Q64" s="172"/>
      <c r="R64" s="172"/>
      <c r="S64" s="172"/>
      <c r="T64" s="172"/>
      <c r="U64" s="172"/>
      <c r="V64" s="172"/>
      <c r="W64" s="172"/>
      <c r="X64" s="172"/>
    </row>
  </sheetData>
  <mergeCells count="24">
    <mergeCell ref="D14:G14"/>
    <mergeCell ref="A2:I2"/>
    <mergeCell ref="D10:G10"/>
    <mergeCell ref="D11:G11"/>
    <mergeCell ref="D12:G12"/>
    <mergeCell ref="D13:G13"/>
    <mergeCell ref="D21:G21"/>
    <mergeCell ref="D22:G22"/>
    <mergeCell ref="D23:G23"/>
    <mergeCell ref="D24:G24"/>
    <mergeCell ref="D15:G15"/>
    <mergeCell ref="D16:G16"/>
    <mergeCell ref="D17:G17"/>
    <mergeCell ref="D18:G18"/>
    <mergeCell ref="D19:G19"/>
    <mergeCell ref="D20:G20"/>
    <mergeCell ref="C34:F34"/>
    <mergeCell ref="D25:G25"/>
    <mergeCell ref="E27:H27"/>
    <mergeCell ref="E28:H28"/>
    <mergeCell ref="E29:H29"/>
    <mergeCell ref="E30:H30"/>
    <mergeCell ref="E31:H31"/>
    <mergeCell ref="E32:H32"/>
  </mergeCells>
  <pageMargins left="0.51181102362204722" right="0.51181102362204722" top="0.74803149606299213" bottom="0.74803149606299213" header="0.31496062992125984" footer="0.31496062992125984"/>
  <pageSetup paperSize="9" orientation="portrait" horizontalDpi="0"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89089" r:id="rId4" name="Spinner 1">
              <controlPr defaultSize="0" autoPict="0">
                <anchor moveWithCells="1" sizeWithCells="1">
                  <from>
                    <xdr:col>10</xdr:col>
                    <xdr:colOff>0</xdr:colOff>
                    <xdr:row>0</xdr:row>
                    <xdr:rowOff>144780</xdr:rowOff>
                  </from>
                  <to>
                    <xdr:col>10</xdr:col>
                    <xdr:colOff>373380</xdr:colOff>
                    <xdr:row>3</xdr:row>
                    <xdr:rowOff>30480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78</vt:i4>
      </vt:variant>
      <vt:variant>
        <vt:lpstr>Named Ranges</vt:lpstr>
      </vt:variant>
      <vt:variant>
        <vt:i4>5</vt:i4>
      </vt:variant>
    </vt:vector>
  </HeadingPairs>
  <TitlesOfParts>
    <vt:vector size="83" baseType="lpstr">
      <vt:lpstr>COVER DEPAN</vt:lpstr>
      <vt:lpstr>TUJUAN PEMBELAJARAN</vt:lpstr>
      <vt:lpstr>TP 1</vt:lpstr>
      <vt:lpstr>TP 2</vt:lpstr>
      <vt:lpstr>TP 3</vt:lpstr>
      <vt:lpstr>TP 4</vt:lpstr>
      <vt:lpstr>TP 5</vt:lpstr>
      <vt:lpstr>TP 6</vt:lpstr>
      <vt:lpstr>TP 7</vt:lpstr>
      <vt:lpstr>TP 8</vt:lpstr>
      <vt:lpstr>TP 9</vt:lpstr>
      <vt:lpstr>TP 10</vt:lpstr>
      <vt:lpstr>TP 11</vt:lpstr>
      <vt:lpstr>TP 12</vt:lpstr>
      <vt:lpstr>TP 13</vt:lpstr>
      <vt:lpstr>TP 14</vt:lpstr>
      <vt:lpstr>TP 15</vt:lpstr>
      <vt:lpstr>LINGKUP MATERI</vt:lpstr>
      <vt:lpstr>LM 1</vt:lpstr>
      <vt:lpstr>LM 2</vt:lpstr>
      <vt:lpstr>LM 3</vt:lpstr>
      <vt:lpstr>LM 4</vt:lpstr>
      <vt:lpstr>LM 5</vt:lpstr>
      <vt:lpstr>LM 6</vt:lpstr>
      <vt:lpstr>LM 7</vt:lpstr>
      <vt:lpstr>LM 8</vt:lpstr>
      <vt:lpstr>LM 9</vt:lpstr>
      <vt:lpstr>LM 10</vt:lpstr>
      <vt:lpstr>LM 11</vt:lpstr>
      <vt:lpstr>LM 12</vt:lpstr>
      <vt:lpstr>LM 13</vt:lpstr>
      <vt:lpstr>LM 14</vt:lpstr>
      <vt:lpstr>LM 15</vt:lpstr>
      <vt:lpstr>FORMATIF</vt:lpstr>
      <vt:lpstr>F1</vt:lpstr>
      <vt:lpstr>F2</vt:lpstr>
      <vt:lpstr>F3</vt:lpstr>
      <vt:lpstr>F4</vt:lpstr>
      <vt:lpstr>F5</vt:lpstr>
      <vt:lpstr>F6</vt:lpstr>
      <vt:lpstr>F7</vt:lpstr>
      <vt:lpstr>F8</vt:lpstr>
      <vt:lpstr>F9</vt:lpstr>
      <vt:lpstr>F10</vt:lpstr>
      <vt:lpstr>F11</vt:lpstr>
      <vt:lpstr>F12</vt:lpstr>
      <vt:lpstr>F13</vt:lpstr>
      <vt:lpstr>F14</vt:lpstr>
      <vt:lpstr>F15</vt:lpstr>
      <vt:lpstr>SUMATIF</vt:lpstr>
      <vt:lpstr>S1</vt:lpstr>
      <vt:lpstr>S2</vt:lpstr>
      <vt:lpstr>S3</vt:lpstr>
      <vt:lpstr>S4</vt:lpstr>
      <vt:lpstr>S5</vt:lpstr>
      <vt:lpstr>S6</vt:lpstr>
      <vt:lpstr>S7</vt:lpstr>
      <vt:lpstr>S8</vt:lpstr>
      <vt:lpstr>S9</vt:lpstr>
      <vt:lpstr>S10</vt:lpstr>
      <vt:lpstr>S11</vt:lpstr>
      <vt:lpstr>S12</vt:lpstr>
      <vt:lpstr>S13</vt:lpstr>
      <vt:lpstr>S14</vt:lpstr>
      <vt:lpstr>S15</vt:lpstr>
      <vt:lpstr>NA</vt:lpstr>
      <vt:lpstr>NEKS</vt:lpstr>
      <vt:lpstr>INTRAKURIKULER</vt:lpstr>
      <vt:lpstr>DATA SEKOLAH</vt:lpstr>
      <vt:lpstr>DATA SISWA</vt:lpstr>
      <vt:lpstr>SAMPUL</vt:lpstr>
      <vt:lpstr>RAPOR</vt:lpstr>
      <vt:lpstr>LEGER</vt:lpstr>
      <vt:lpstr>PROFIL PENGEMBANG</vt:lpstr>
      <vt:lpstr>MUATAN LOKAL</vt:lpstr>
      <vt:lpstr>EKSTRAKURIKULER</vt:lpstr>
      <vt:lpstr>MUTASI</vt:lpstr>
      <vt:lpstr>INDUK</vt:lpstr>
      <vt:lpstr>INDUK!Print_Area</vt:lpstr>
      <vt:lpstr>LEGER!Print_Area</vt:lpstr>
      <vt:lpstr>MUTASI!Print_Area</vt:lpstr>
      <vt:lpstr>RAPOR!Print_Area</vt:lpstr>
      <vt:lpstr>SAMPUL!Print_Area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Lenovo .</cp:lastModifiedBy>
  <cp:lastPrinted>2024-12-09T04:13:27Z</cp:lastPrinted>
  <dcterms:created xsi:type="dcterms:W3CDTF">2022-09-15T00:41:25Z</dcterms:created>
  <dcterms:modified xsi:type="dcterms:W3CDTF">2025-05-21T15:40:45Z</dcterms:modified>
</cp:coreProperties>
</file>