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Beo5866\Documents\"/>
    </mc:Choice>
  </mc:AlternateContent>
  <xr:revisionPtr revIDLastSave="0" documentId="13_ncr:1_{41005DE0-EEBE-4E74-BF93-1C632B8053A8}" xr6:coauthVersionLast="47" xr6:coauthVersionMax="47" xr10:uidLastSave="{00000000-0000-0000-0000-000000000000}"/>
  <bookViews>
    <workbookView xWindow="-120" yWindow="-120" windowWidth="20730" windowHeight="11760" xr2:uid="{2C57FDFC-20C0-4DAA-B8C6-F60255EEAD31}"/>
  </bookViews>
  <sheets>
    <sheet name="Chấm lại Đề T.Anh - ĐGNL 3-2025" sheetId="2" r:id="rId1"/>
  </sheets>
  <definedNames>
    <definedName name="_xlnm._FilterDatabase" localSheetId="0" hidden="1">'Chấm lại Đề T.Anh - ĐGNL 3-2025'!$D$2:$G$2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2" l="1"/>
  <c r="C44" i="2"/>
  <c r="D44" i="2"/>
  <c r="E44" i="2"/>
  <c r="F44" i="2"/>
  <c r="G44" i="2"/>
  <c r="H44" i="2"/>
  <c r="H45" i="2"/>
  <c r="H46" i="2"/>
  <c r="H47" i="2"/>
  <c r="C45" i="2"/>
  <c r="D45" i="2"/>
  <c r="E45" i="2"/>
  <c r="F45" i="2"/>
  <c r="G45" i="2"/>
  <c r="D46" i="2"/>
  <c r="E46" i="2"/>
  <c r="F46" i="2"/>
  <c r="G46" i="2"/>
  <c r="F3" i="2"/>
  <c r="F5" i="2"/>
  <c r="F4" i="2"/>
  <c r="F6" i="2"/>
  <c r="F7" i="2"/>
  <c r="F8" i="2"/>
  <c r="F9" i="2"/>
  <c r="F10" i="2"/>
  <c r="F11" i="2"/>
  <c r="F12" i="2"/>
  <c r="F13" i="2"/>
  <c r="F14" i="2"/>
  <c r="F15" i="2"/>
  <c r="F16" i="2"/>
  <c r="F17" i="2"/>
  <c r="F20" i="2"/>
  <c r="F18" i="2"/>
  <c r="F19" i="2"/>
  <c r="F21" i="2"/>
  <c r="F22" i="2"/>
  <c r="F23" i="2"/>
  <c r="F24" i="2"/>
  <c r="F25" i="2"/>
  <c r="F26" i="2"/>
  <c r="F27" i="2"/>
  <c r="F28" i="2"/>
  <c r="F29" i="2"/>
  <c r="F30" i="2"/>
  <c r="F41" i="2"/>
  <c r="F40" i="2"/>
  <c r="F39" i="2"/>
  <c r="F38" i="2"/>
  <c r="F37" i="2"/>
  <c r="F36" i="2"/>
  <c r="F32" i="2"/>
  <c r="F31" i="2"/>
  <c r="F33" i="2"/>
  <c r="F34" i="2"/>
  <c r="F3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E3" i="2"/>
  <c r="H3" i="2" s="1"/>
  <c r="E4" i="2"/>
  <c r="H4" i="2" s="1"/>
  <c r="E5" i="2"/>
  <c r="H5" i="2" s="1"/>
  <c r="E6" i="2"/>
  <c r="H6" i="2" s="1"/>
  <c r="E7" i="2"/>
  <c r="H7" i="2" s="1"/>
  <c r="E8" i="2"/>
  <c r="H8" i="2" s="1"/>
  <c r="E9" i="2"/>
  <c r="H9" i="2" s="1"/>
  <c r="E10" i="2"/>
  <c r="H10" i="2" s="1"/>
  <c r="E11" i="2"/>
  <c r="H11" i="2" s="1"/>
  <c r="E12" i="2"/>
  <c r="H12" i="2" s="1"/>
  <c r="E13" i="2"/>
  <c r="H13" i="2" s="1"/>
  <c r="E14" i="2"/>
  <c r="H14" i="2" s="1"/>
  <c r="E15" i="2"/>
  <c r="H15" i="2" s="1"/>
  <c r="E16" i="2"/>
  <c r="H16" i="2" s="1"/>
  <c r="E17" i="2"/>
  <c r="H17" i="2" s="1"/>
  <c r="E18" i="2"/>
  <c r="H18" i="2" s="1"/>
  <c r="E19" i="2"/>
  <c r="H19" i="2" s="1"/>
  <c r="E20" i="2"/>
  <c r="E21" i="2"/>
  <c r="H21" i="2" s="1"/>
  <c r="E22" i="2"/>
  <c r="H22" i="2" s="1"/>
  <c r="E23" i="2"/>
  <c r="H23" i="2" s="1"/>
  <c r="E24" i="2"/>
  <c r="H24" i="2" s="1"/>
  <c r="E25" i="2"/>
  <c r="H25" i="2" s="1"/>
  <c r="E26" i="2"/>
  <c r="H26" i="2" s="1"/>
  <c r="E27" i="2"/>
  <c r="H27" i="2" s="1"/>
  <c r="E28" i="2"/>
  <c r="H28" i="2" s="1"/>
  <c r="E29" i="2"/>
  <c r="H29" i="2" s="1"/>
  <c r="E30" i="2"/>
  <c r="H30" i="2" s="1"/>
  <c r="E31" i="2"/>
  <c r="H31" i="2" s="1"/>
  <c r="E32" i="2"/>
  <c r="H32" i="2" s="1"/>
  <c r="E33" i="2"/>
  <c r="H33" i="2" s="1"/>
  <c r="E34" i="2"/>
  <c r="H34" i="2" s="1"/>
  <c r="E35" i="2"/>
  <c r="H35" i="2" s="1"/>
  <c r="E36" i="2"/>
  <c r="H36" i="2" s="1"/>
  <c r="E37" i="2"/>
  <c r="H37" i="2" s="1"/>
  <c r="E38" i="2"/>
  <c r="H38" i="2" s="1"/>
  <c r="E39" i="2"/>
  <c r="H39" i="2" s="1"/>
  <c r="E40" i="2"/>
  <c r="H40" i="2" s="1"/>
  <c r="E41" i="2"/>
  <c r="G41" i="2"/>
  <c r="H41" i="2" l="1"/>
  <c r="H20" i="2"/>
</calcChain>
</file>

<file path=xl/sharedStrings.xml><?xml version="1.0" encoding="utf-8"?>
<sst xmlns="http://schemas.openxmlformats.org/spreadsheetml/2006/main" count="112" uniqueCount="65">
  <si>
    <t>STT</t>
  </si>
  <si>
    <t>Đoàn Hải Anh</t>
  </si>
  <si>
    <t>Phạm Quỳnh Anh</t>
  </si>
  <si>
    <t>Phạm Thị Ngọc Anh</t>
  </si>
  <si>
    <t>Vũ Thị Phương Anh</t>
  </si>
  <si>
    <t>Nguyễn Ngọc Minh Châu</t>
  </si>
  <si>
    <t>Nguyễn Thế Danh</t>
  </si>
  <si>
    <t>Đoàn Ngọc Diễm</t>
  </si>
  <si>
    <t>Nguyễn Ngọc Ánh Dương</t>
  </si>
  <si>
    <t>Nguyễn Ngọc Việt Hà</t>
  </si>
  <si>
    <t>Nguyễn Thị Minh Hà</t>
  </si>
  <si>
    <t>Đoàn Văn Hải</t>
  </si>
  <si>
    <t>Phạm Huy Hoàng</t>
  </si>
  <si>
    <t>Lương Gia Huy</t>
  </si>
  <si>
    <t>Nguyễn Quang Huy</t>
  </si>
  <si>
    <t>Nguyễn Thu Hương</t>
  </si>
  <si>
    <t>Hoàng Văn Khang</t>
  </si>
  <si>
    <t>Phạm Anh Kiệt</t>
  </si>
  <si>
    <t>Nguyễn Ngọc Lượng</t>
  </si>
  <si>
    <t>Đặng Khánh Ly</t>
  </si>
  <si>
    <t>Hoàng Khánh Ly</t>
  </si>
  <si>
    <t>Đoàn Nguyên Minh</t>
  </si>
  <si>
    <t>Hoàng Xuân Minh</t>
  </si>
  <si>
    <t>Phạm Thanh Ngàn</t>
  </si>
  <si>
    <t>Phạm Kim Ngân</t>
  </si>
  <si>
    <t>Nguyễn Đào Bảo Ngọc</t>
  </si>
  <si>
    <t>Vũ Thảo Nguyên</t>
  </si>
  <si>
    <t>Nguyễn Hồng Phương</t>
  </si>
  <si>
    <t>Phùng Xuân Thành</t>
  </si>
  <si>
    <t>Nguyễn Phương Thảo</t>
  </si>
  <si>
    <t>Nguyễn Phương Thúy</t>
  </si>
  <si>
    <t>Nguyễn Anh Thư</t>
  </si>
  <si>
    <t>Nguyễn Bảo Thy</t>
  </si>
  <si>
    <t>Nguyễn Ngọc Hà Trang</t>
  </si>
  <si>
    <t>Nguyễn Quý Hà Trang</t>
  </si>
  <si>
    <t>Nguyễn Vũ Thùy Trang</t>
  </si>
  <si>
    <t>Phùng Tuấn Tú</t>
  </si>
  <si>
    <t>Hoàng Anh Tuấn</t>
  </si>
  <si>
    <t>Nguyễn Ngọc Tuyền</t>
  </si>
  <si>
    <t>Nguyễn Ánh Tuyết</t>
  </si>
  <si>
    <t>Hoàng Thị Hải Yến</t>
  </si>
  <si>
    <t>Còn</t>
  </si>
  <si>
    <t>Không</t>
  </si>
  <si>
    <t>INVALID_DATA</t>
  </si>
  <si>
    <t>Đúng</t>
  </si>
  <si>
    <t>Chú thích</t>
  </si>
  <si>
    <t>Sai (-)</t>
  </si>
  <si>
    <t>Sai (+)</t>
  </si>
  <si>
    <t>Câu chấm sai</t>
  </si>
  <si>
    <t>Câu chấm lại</t>
  </si>
  <si>
    <t>Câu chấm sai = Câu sửa lại</t>
  </si>
  <si>
    <t>Câu chấm sai &lt; Câu sửa lại</t>
  </si>
  <si>
    <t>Câu chấm sai &gt; Câu sửa lại</t>
  </si>
  <si>
    <t>Nếu số</t>
  </si>
  <si>
    <t>Họ &amp; tên</t>
  </si>
  <si>
    <t>Tổng</t>
  </si>
  <si>
    <t>KL</t>
  </si>
  <si>
    <t>Số đề còn | không</t>
  </si>
  <si>
    <t>Max | Min | INVALID_DATA</t>
  </si>
  <si>
    <t>Đúng | Sai (-) | Sai (+)</t>
  </si>
  <si>
    <t>Số liệu</t>
  </si>
  <si>
    <r>
      <t>Tình trạng</t>
    </r>
    <r>
      <rPr>
        <b/>
        <sz val="8.5"/>
        <color rgb="FFFF0000"/>
        <rFont val="Arial"/>
        <family val="2"/>
      </rPr>
      <t xml:space="preserve"> </t>
    </r>
    <r>
      <rPr>
        <b/>
        <sz val="8.5"/>
        <color theme="1"/>
        <rFont val="Arial"/>
        <family val="2"/>
      </rPr>
      <t>đề</t>
    </r>
    <r>
      <rPr>
        <b/>
        <sz val="8.5"/>
        <color rgb="FFFF0000"/>
        <rFont val="Arial"/>
        <family val="2"/>
      </rPr>
      <t xml:space="preserve"> (còn/không)</t>
    </r>
  </si>
  <si>
    <r>
      <t xml:space="preserve">Chấm </t>
    </r>
    <r>
      <rPr>
        <b/>
        <sz val="8.5"/>
        <color rgb="FFFF0000"/>
        <rFont val="Arial"/>
        <family val="2"/>
      </rPr>
      <t>(đúng/sai)</t>
    </r>
  </si>
  <si>
    <r>
      <t xml:space="preserve">Số câu đúng </t>
    </r>
    <r>
      <rPr>
        <b/>
        <sz val="8.5"/>
        <color rgb="FFFF0000"/>
        <rFont val="Arial"/>
        <family val="2"/>
      </rPr>
      <t>(thang câu 40)</t>
    </r>
  </si>
  <si>
    <r>
      <t xml:space="preserve">Tổng điểm </t>
    </r>
    <r>
      <rPr>
        <b/>
        <sz val="8.5"/>
        <color rgb="FFFF0000"/>
        <rFont val="Arial"/>
        <family val="2"/>
      </rPr>
      <t>(thang điểm 10)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</si>
</sst>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8.5"/>
      <color theme="1"/>
      <name val="Arial"/>
      <family val="2"/>
    </font>
    <font>
      <b/>
      <sz val="8.5"/>
      <color rgb="FFFF0000"/>
      <name val="Arial"/>
      <family val="2"/>
    </font>
    <font>
      <sz val="8.5"/>
      <color theme="1"/>
      <name val="Arial"/>
      <family val="2"/>
    </font>
    <font>
      <sz val="8.5"/>
      <color rgb="FF006100"/>
      <name val="Arial"/>
      <family val="2"/>
    </font>
    <font>
      <sz val="8.5"/>
      <color rgb="FF9C5700"/>
      <name val="Arial"/>
      <family val="2"/>
    </font>
    <font>
      <sz val="8.5"/>
      <color rgb="FF9C000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5">
    <xf numFmtId="0" fontId="0" fillId="0" borderId="0" xfId="0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wrapText="1"/>
    </xf>
    <xf numFmtId="0" fontId="7" fillId="0" borderId="0" xfId="0" applyFont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vertical="center" wrapText="1"/>
    </xf>
    <xf numFmtId="0" fontId="8" fillId="2" borderId="13" xfId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2" borderId="1" xfId="1" applyFont="1" applyBorder="1" applyAlignment="1">
      <alignment horizontal="center" vertical="center" wrapText="1"/>
    </xf>
    <xf numFmtId="0" fontId="9" fillId="4" borderId="1" xfId="3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8" fillId="2" borderId="3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6" borderId="1" xfId="5" applyFont="1" applyBorder="1" applyAlignment="1">
      <alignment horizontal="center" vertical="center"/>
    </xf>
    <xf numFmtId="0" fontId="7" fillId="5" borderId="1" xfId="4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1" xfId="0" applyFont="1" applyBorder="1" applyAlignment="1">
      <alignment vertical="center" wrapText="1"/>
    </xf>
    <xf numFmtId="0" fontId="8" fillId="2" borderId="15" xfId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8" fillId="2" borderId="6" xfId="1" applyFont="1" applyBorder="1" applyAlignment="1">
      <alignment horizontal="center" vertical="center"/>
    </xf>
    <xf numFmtId="0" fontId="10" fillId="3" borderId="3" xfId="2" applyFont="1" applyBorder="1" applyAlignment="1">
      <alignment horizontal="center" vertical="center"/>
    </xf>
    <xf numFmtId="0" fontId="9" fillId="4" borderId="1" xfId="3" applyFont="1" applyBorder="1" applyAlignment="1">
      <alignment horizontal="center" vertical="center" wrapText="1"/>
    </xf>
    <xf numFmtId="0" fontId="9" fillId="4" borderId="1" xfId="3" applyFont="1" applyBorder="1" applyAlignment="1">
      <alignment horizontal="center" vertical="center" textRotation="90"/>
    </xf>
    <xf numFmtId="0" fontId="10" fillId="3" borderId="1" xfId="2" applyFont="1" applyBorder="1"/>
    <xf numFmtId="0" fontId="9" fillId="4" borderId="3" xfId="3" applyFont="1" applyBorder="1" applyAlignment="1">
      <alignment horizontal="center" vertical="center"/>
    </xf>
  </cellXfs>
  <cellStyles count="6">
    <cellStyle name="40% - Accent2" xfId="4" builtinId="35"/>
    <cellStyle name="40% - Accent6" xfId="5" builtinId="51"/>
    <cellStyle name="Bad" xfId="2" builtinId="27"/>
    <cellStyle name="Good" xfId="1" builtinId="26"/>
    <cellStyle name="Neutral" xfId="3" builtinId="28"/>
    <cellStyle name="Normal" xfId="0" builtinId="0"/>
  </cellStyles>
  <dxfs count="7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EE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80C8B-4B3E-4E05-A721-91D7D6FD7C78}">
  <dimension ref="A1:K47"/>
  <sheetViews>
    <sheetView tabSelected="1" topLeftCell="A32" zoomScaleNormal="100" workbookViewId="0">
      <selection activeCell="H43" sqref="H43"/>
    </sheetView>
  </sheetViews>
  <sheetFormatPr defaultRowHeight="15" x14ac:dyDescent="0.25"/>
  <cols>
    <col min="1" max="1" width="3.7109375" bestFit="1" customWidth="1"/>
    <col min="2" max="2" width="20.7109375" bestFit="1" customWidth="1"/>
    <col min="3" max="3" width="18.7109375" customWidth="1"/>
    <col min="4" max="8" width="13.5703125" customWidth="1"/>
    <col min="10" max="10" width="14.140625" customWidth="1"/>
    <col min="11" max="11" width="20.7109375" bestFit="1" customWidth="1"/>
    <col min="12" max="12" width="14.28515625" customWidth="1"/>
  </cols>
  <sheetData>
    <row r="1" spans="1:11" x14ac:dyDescent="0.25">
      <c r="A1" s="1" t="s">
        <v>0</v>
      </c>
      <c r="B1" s="2" t="s">
        <v>54</v>
      </c>
      <c r="C1" s="3" t="s">
        <v>61</v>
      </c>
      <c r="D1" s="4" t="s">
        <v>48</v>
      </c>
      <c r="E1" s="4"/>
      <c r="F1" s="4" t="s">
        <v>49</v>
      </c>
      <c r="G1" s="4"/>
      <c r="H1" s="5" t="s">
        <v>62</v>
      </c>
      <c r="I1" s="6"/>
      <c r="J1" s="6"/>
      <c r="K1" s="6"/>
    </row>
    <row r="2" spans="1:11" ht="30" customHeight="1" thickBot="1" x14ac:dyDescent="0.3">
      <c r="A2" s="7"/>
      <c r="B2" s="8"/>
      <c r="C2" s="9"/>
      <c r="D2" s="10" t="s">
        <v>63</v>
      </c>
      <c r="E2" s="10" t="s">
        <v>64</v>
      </c>
      <c r="F2" s="10" t="s">
        <v>63</v>
      </c>
      <c r="G2" s="10" t="s">
        <v>64</v>
      </c>
      <c r="H2" s="11"/>
      <c r="I2" s="6"/>
      <c r="J2" s="6"/>
      <c r="K2" s="6"/>
    </row>
    <row r="3" spans="1:11" ht="15" customHeight="1" x14ac:dyDescent="0.25">
      <c r="A3" s="12">
        <v>1</v>
      </c>
      <c r="B3" s="13" t="s">
        <v>1</v>
      </c>
      <c r="C3" s="14" t="s">
        <v>41</v>
      </c>
      <c r="D3" s="15">
        <v>17</v>
      </c>
      <c r="E3" s="16">
        <f t="shared" ref="E3:E40" si="0">D3/40*10</f>
        <v>4.25</v>
      </c>
      <c r="F3" s="15">
        <f>D3+2</f>
        <v>19</v>
      </c>
      <c r="G3" s="16">
        <f t="shared" ref="G3:G40" si="1">F3/40*10</f>
        <v>4.75</v>
      </c>
      <c r="H3" s="17" t="str">
        <f t="shared" ref="H3:H17" si="2">IF(E3=G3,"Đúng",IF(E3&gt;G3,"Sai (+)","Sai (-)"))</f>
        <v>Sai (-)</v>
      </c>
      <c r="I3" s="6"/>
      <c r="J3" s="18" t="s">
        <v>45</v>
      </c>
      <c r="K3" s="18" t="s">
        <v>53</v>
      </c>
    </row>
    <row r="4" spans="1:11" ht="15" customHeight="1" x14ac:dyDescent="0.25">
      <c r="A4" s="19">
        <v>2</v>
      </c>
      <c r="B4" s="20" t="s">
        <v>2</v>
      </c>
      <c r="C4" s="21" t="s">
        <v>41</v>
      </c>
      <c r="D4" s="15">
        <v>11</v>
      </c>
      <c r="E4" s="16">
        <f t="shared" si="0"/>
        <v>2.75</v>
      </c>
      <c r="F4" s="22">
        <f>D4</f>
        <v>11</v>
      </c>
      <c r="G4" s="16">
        <f t="shared" si="1"/>
        <v>2.75</v>
      </c>
      <c r="H4" s="17" t="str">
        <f t="shared" si="2"/>
        <v>Đúng</v>
      </c>
      <c r="I4" s="6"/>
      <c r="J4" s="23" t="s">
        <v>44</v>
      </c>
      <c r="K4" s="23" t="s">
        <v>50</v>
      </c>
    </row>
    <row r="5" spans="1:11" ht="15" customHeight="1" x14ac:dyDescent="0.25">
      <c r="A5" s="19">
        <v>3</v>
      </c>
      <c r="B5" s="20" t="s">
        <v>3</v>
      </c>
      <c r="C5" s="21" t="s">
        <v>41</v>
      </c>
      <c r="D5" s="22">
        <v>17</v>
      </c>
      <c r="E5" s="16">
        <f t="shared" si="0"/>
        <v>4.25</v>
      </c>
      <c r="F5" s="22">
        <f>D5-3</f>
        <v>14</v>
      </c>
      <c r="G5" s="16">
        <f t="shared" si="1"/>
        <v>3.5</v>
      </c>
      <c r="H5" s="17" t="str">
        <f t="shared" si="2"/>
        <v>Sai (+)</v>
      </c>
      <c r="I5" s="6"/>
      <c r="J5" s="24" t="s">
        <v>46</v>
      </c>
      <c r="K5" s="24" t="s">
        <v>51</v>
      </c>
    </row>
    <row r="6" spans="1:11" ht="15" customHeight="1" x14ac:dyDescent="0.25">
      <c r="A6" s="19">
        <v>4</v>
      </c>
      <c r="B6" s="20" t="s">
        <v>4</v>
      </c>
      <c r="C6" s="21" t="s">
        <v>41</v>
      </c>
      <c r="D6" s="22">
        <v>13</v>
      </c>
      <c r="E6" s="16">
        <f t="shared" si="0"/>
        <v>3.25</v>
      </c>
      <c r="F6" s="22">
        <f>D6-4</f>
        <v>9</v>
      </c>
      <c r="G6" s="16">
        <f t="shared" si="1"/>
        <v>2.25</v>
      </c>
      <c r="H6" s="17" t="str">
        <f t="shared" si="2"/>
        <v>Sai (+)</v>
      </c>
      <c r="I6" s="6"/>
      <c r="J6" s="24" t="s">
        <v>47</v>
      </c>
      <c r="K6" s="24" t="s">
        <v>52</v>
      </c>
    </row>
    <row r="7" spans="1:11" ht="15" customHeight="1" x14ac:dyDescent="0.25">
      <c r="A7" s="19">
        <v>5</v>
      </c>
      <c r="B7" s="20" t="s">
        <v>5</v>
      </c>
      <c r="C7" s="21" t="s">
        <v>41</v>
      </c>
      <c r="D7" s="22">
        <v>8</v>
      </c>
      <c r="E7" s="16">
        <f t="shared" si="0"/>
        <v>2</v>
      </c>
      <c r="F7" s="22">
        <f>D7+2</f>
        <v>10</v>
      </c>
      <c r="G7" s="16">
        <f t="shared" si="1"/>
        <v>2.5</v>
      </c>
      <c r="H7" s="17" t="str">
        <f t="shared" si="2"/>
        <v>Sai (-)</v>
      </c>
      <c r="I7" s="6"/>
      <c r="J7" s="6"/>
      <c r="K7" s="6"/>
    </row>
    <row r="8" spans="1:11" ht="15" customHeight="1" x14ac:dyDescent="0.25">
      <c r="A8" s="19">
        <v>6</v>
      </c>
      <c r="B8" s="20" t="s">
        <v>6</v>
      </c>
      <c r="C8" s="21" t="s">
        <v>41</v>
      </c>
      <c r="D8" s="22">
        <v>17</v>
      </c>
      <c r="E8" s="16">
        <f t="shared" si="0"/>
        <v>4.25</v>
      </c>
      <c r="F8" s="22">
        <f>D8</f>
        <v>17</v>
      </c>
      <c r="G8" s="16">
        <f t="shared" si="1"/>
        <v>4.25</v>
      </c>
      <c r="H8" s="17" t="str">
        <f t="shared" si="2"/>
        <v>Đúng</v>
      </c>
      <c r="I8" s="6"/>
      <c r="J8" s="6"/>
      <c r="K8" s="6"/>
    </row>
    <row r="9" spans="1:11" ht="15" customHeight="1" x14ac:dyDescent="0.25">
      <c r="A9" s="19">
        <v>7</v>
      </c>
      <c r="B9" s="20" t="s">
        <v>7</v>
      </c>
      <c r="C9" s="21" t="s">
        <v>41</v>
      </c>
      <c r="D9" s="22">
        <v>10</v>
      </c>
      <c r="E9" s="16">
        <f t="shared" si="0"/>
        <v>2.5</v>
      </c>
      <c r="F9" s="22">
        <f>D9</f>
        <v>10</v>
      </c>
      <c r="G9" s="16">
        <f t="shared" si="1"/>
        <v>2.5</v>
      </c>
      <c r="H9" s="17" t="str">
        <f t="shared" si="2"/>
        <v>Đúng</v>
      </c>
      <c r="I9" s="6"/>
      <c r="J9" s="6"/>
      <c r="K9" s="6"/>
    </row>
    <row r="10" spans="1:11" ht="15" customHeight="1" x14ac:dyDescent="0.25">
      <c r="A10" s="19">
        <v>8</v>
      </c>
      <c r="B10" s="20" t="s">
        <v>8</v>
      </c>
      <c r="C10" s="21" t="s">
        <v>41</v>
      </c>
      <c r="D10" s="22">
        <v>6</v>
      </c>
      <c r="E10" s="16">
        <f t="shared" si="0"/>
        <v>1.5</v>
      </c>
      <c r="F10" s="22">
        <f>D10</f>
        <v>6</v>
      </c>
      <c r="G10" s="16">
        <f t="shared" si="1"/>
        <v>1.5</v>
      </c>
      <c r="H10" s="17" t="str">
        <f t="shared" si="2"/>
        <v>Đúng</v>
      </c>
      <c r="I10" s="6"/>
      <c r="J10" s="6"/>
      <c r="K10" s="6"/>
    </row>
    <row r="11" spans="1:11" ht="15" customHeight="1" x14ac:dyDescent="0.25">
      <c r="A11" s="19">
        <v>9</v>
      </c>
      <c r="B11" s="20" t="s">
        <v>9</v>
      </c>
      <c r="C11" s="21" t="s">
        <v>41</v>
      </c>
      <c r="D11" s="22">
        <v>14</v>
      </c>
      <c r="E11" s="16">
        <f t="shared" si="0"/>
        <v>3.5</v>
      </c>
      <c r="F11" s="22">
        <f>D11</f>
        <v>14</v>
      </c>
      <c r="G11" s="16">
        <f t="shared" si="1"/>
        <v>3.5</v>
      </c>
      <c r="H11" s="17" t="str">
        <f t="shared" si="2"/>
        <v>Đúng</v>
      </c>
      <c r="I11" s="6"/>
      <c r="J11" s="6"/>
      <c r="K11" s="6"/>
    </row>
    <row r="12" spans="1:11" ht="15" customHeight="1" x14ac:dyDescent="0.25">
      <c r="A12" s="19">
        <v>10</v>
      </c>
      <c r="B12" s="20" t="s">
        <v>10</v>
      </c>
      <c r="C12" s="21" t="s">
        <v>41</v>
      </c>
      <c r="D12" s="22">
        <v>13</v>
      </c>
      <c r="E12" s="16">
        <f t="shared" si="0"/>
        <v>3.25</v>
      </c>
      <c r="F12" s="22">
        <f>D12+2</f>
        <v>15</v>
      </c>
      <c r="G12" s="16">
        <f t="shared" si="1"/>
        <v>3.75</v>
      </c>
      <c r="H12" s="17" t="str">
        <f t="shared" si="2"/>
        <v>Sai (-)</v>
      </c>
      <c r="I12" s="6"/>
      <c r="J12" s="6"/>
      <c r="K12" s="6"/>
    </row>
    <row r="13" spans="1:11" ht="15" customHeight="1" x14ac:dyDescent="0.25">
      <c r="A13" s="19">
        <v>11</v>
      </c>
      <c r="B13" s="20" t="s">
        <v>11</v>
      </c>
      <c r="C13" s="21" t="s">
        <v>41</v>
      </c>
      <c r="D13" s="22">
        <v>20</v>
      </c>
      <c r="E13" s="16">
        <f t="shared" si="0"/>
        <v>5</v>
      </c>
      <c r="F13" s="22">
        <f>D13+3</f>
        <v>23</v>
      </c>
      <c r="G13" s="16">
        <f t="shared" si="1"/>
        <v>5.75</v>
      </c>
      <c r="H13" s="17" t="str">
        <f t="shared" si="2"/>
        <v>Sai (-)</v>
      </c>
      <c r="I13" s="6"/>
      <c r="J13" s="6"/>
      <c r="K13" s="6"/>
    </row>
    <row r="14" spans="1:11" ht="15" customHeight="1" x14ac:dyDescent="0.25">
      <c r="A14" s="19">
        <v>12</v>
      </c>
      <c r="B14" s="20" t="s">
        <v>12</v>
      </c>
      <c r="C14" s="21" t="s">
        <v>41</v>
      </c>
      <c r="D14" s="22">
        <v>14</v>
      </c>
      <c r="E14" s="16">
        <f t="shared" si="0"/>
        <v>3.5</v>
      </c>
      <c r="F14" s="22">
        <f>D14</f>
        <v>14</v>
      </c>
      <c r="G14" s="16">
        <f t="shared" si="1"/>
        <v>3.5</v>
      </c>
      <c r="H14" s="17" t="str">
        <f t="shared" si="2"/>
        <v>Đúng</v>
      </c>
      <c r="I14" s="6"/>
      <c r="J14" s="6"/>
      <c r="K14" s="6"/>
    </row>
    <row r="15" spans="1:11" ht="15" customHeight="1" x14ac:dyDescent="0.25">
      <c r="A15" s="19">
        <v>13</v>
      </c>
      <c r="B15" s="20" t="s">
        <v>13</v>
      </c>
      <c r="C15" s="21" t="s">
        <v>41</v>
      </c>
      <c r="D15" s="22">
        <v>21</v>
      </c>
      <c r="E15" s="16">
        <f t="shared" si="0"/>
        <v>5.25</v>
      </c>
      <c r="F15" s="22">
        <f>D15</f>
        <v>21</v>
      </c>
      <c r="G15" s="16">
        <f t="shared" si="1"/>
        <v>5.25</v>
      </c>
      <c r="H15" s="17" t="str">
        <f t="shared" si="2"/>
        <v>Đúng</v>
      </c>
      <c r="I15" s="6"/>
      <c r="J15" s="6"/>
      <c r="K15" s="6"/>
    </row>
    <row r="16" spans="1:11" ht="15" customHeight="1" x14ac:dyDescent="0.25">
      <c r="A16" s="19">
        <v>14</v>
      </c>
      <c r="B16" s="20" t="s">
        <v>14</v>
      </c>
      <c r="C16" s="21" t="s">
        <v>41</v>
      </c>
      <c r="D16" s="22">
        <v>8</v>
      </c>
      <c r="E16" s="16">
        <f t="shared" si="0"/>
        <v>2</v>
      </c>
      <c r="F16" s="22">
        <f>D16+3</f>
        <v>11</v>
      </c>
      <c r="G16" s="16">
        <f t="shared" si="1"/>
        <v>2.75</v>
      </c>
      <c r="H16" s="17" t="str">
        <f t="shared" si="2"/>
        <v>Sai (-)</v>
      </c>
      <c r="I16" s="6"/>
      <c r="J16" s="6"/>
      <c r="K16" s="6"/>
    </row>
    <row r="17" spans="1:11" ht="15" customHeight="1" x14ac:dyDescent="0.25">
      <c r="A17" s="19">
        <v>15</v>
      </c>
      <c r="B17" s="20" t="s">
        <v>15</v>
      </c>
      <c r="C17" s="21" t="s">
        <v>41</v>
      </c>
      <c r="D17" s="22">
        <v>17</v>
      </c>
      <c r="E17" s="16">
        <f t="shared" si="0"/>
        <v>4.25</v>
      </c>
      <c r="F17" s="22">
        <f>D17+2</f>
        <v>19</v>
      </c>
      <c r="G17" s="16">
        <f t="shared" si="1"/>
        <v>4.75</v>
      </c>
      <c r="H17" s="17" t="str">
        <f t="shared" si="2"/>
        <v>Sai (-)</v>
      </c>
      <c r="I17" s="6"/>
      <c r="J17" s="6"/>
      <c r="K17" s="6"/>
    </row>
    <row r="18" spans="1:11" ht="15" customHeight="1" x14ac:dyDescent="0.25">
      <c r="A18" s="19">
        <v>16</v>
      </c>
      <c r="B18" s="20" t="s">
        <v>16</v>
      </c>
      <c r="C18" s="21" t="s">
        <v>41</v>
      </c>
      <c r="D18" s="22">
        <v>12</v>
      </c>
      <c r="E18" s="16">
        <f t="shared" si="0"/>
        <v>3</v>
      </c>
      <c r="F18" s="22">
        <f>D18-1</f>
        <v>11</v>
      </c>
      <c r="G18" s="16">
        <f t="shared" si="1"/>
        <v>2.75</v>
      </c>
      <c r="H18" s="17" t="str">
        <f>IF(E18=G18,"Đúng",IF(E18&gt;G18,"Sai (+)","Sai (-)"))</f>
        <v>Sai (+)</v>
      </c>
      <c r="I18" s="6"/>
      <c r="J18" s="6"/>
      <c r="K18" s="6"/>
    </row>
    <row r="19" spans="1:11" ht="15" customHeight="1" x14ac:dyDescent="0.25">
      <c r="A19" s="19">
        <v>17</v>
      </c>
      <c r="B19" s="20" t="s">
        <v>17</v>
      </c>
      <c r="C19" s="21" t="s">
        <v>41</v>
      </c>
      <c r="D19" s="22">
        <v>10</v>
      </c>
      <c r="E19" s="16">
        <f t="shared" si="0"/>
        <v>2.5</v>
      </c>
      <c r="F19" s="22">
        <f>D19+3</f>
        <v>13</v>
      </c>
      <c r="G19" s="16">
        <f t="shared" si="1"/>
        <v>3.25</v>
      </c>
      <c r="H19" s="17" t="str">
        <f t="shared" ref="H19:H41" si="3">IF(E19=G19,"Đúng",IF(E19&gt;G19,"Sai (+)","Sai (-)"))</f>
        <v>Sai (-)</v>
      </c>
      <c r="I19" s="6"/>
      <c r="J19" s="6"/>
      <c r="K19" s="6"/>
    </row>
    <row r="20" spans="1:11" ht="15" customHeight="1" x14ac:dyDescent="0.25">
      <c r="A20" s="19">
        <v>18</v>
      </c>
      <c r="B20" s="20" t="s">
        <v>18</v>
      </c>
      <c r="C20" s="21" t="s">
        <v>41</v>
      </c>
      <c r="D20" s="22">
        <v>12</v>
      </c>
      <c r="E20" s="16">
        <f t="shared" si="0"/>
        <v>3</v>
      </c>
      <c r="F20" s="22">
        <f>D20</f>
        <v>12</v>
      </c>
      <c r="G20" s="16">
        <f t="shared" si="1"/>
        <v>3</v>
      </c>
      <c r="H20" s="17" t="str">
        <f t="shared" si="3"/>
        <v>Đúng</v>
      </c>
      <c r="I20" s="6"/>
      <c r="J20" s="6"/>
      <c r="K20" s="6"/>
    </row>
    <row r="21" spans="1:11" ht="15" customHeight="1" thickBot="1" x14ac:dyDescent="0.3">
      <c r="A21" s="25">
        <v>19</v>
      </c>
      <c r="B21" s="26" t="s">
        <v>19</v>
      </c>
      <c r="C21" s="27" t="s">
        <v>41</v>
      </c>
      <c r="D21" s="28">
        <v>26</v>
      </c>
      <c r="E21" s="10">
        <f t="shared" si="0"/>
        <v>6.5</v>
      </c>
      <c r="F21" s="28">
        <f>D21</f>
        <v>26</v>
      </c>
      <c r="G21" s="10">
        <f t="shared" si="1"/>
        <v>6.5</v>
      </c>
      <c r="H21" s="17" t="str">
        <f t="shared" si="3"/>
        <v>Đúng</v>
      </c>
      <c r="I21" s="6"/>
      <c r="J21" s="6"/>
      <c r="K21" s="6"/>
    </row>
    <row r="22" spans="1:11" ht="15" customHeight="1" x14ac:dyDescent="0.25">
      <c r="A22" s="12">
        <v>20</v>
      </c>
      <c r="B22" s="13" t="s">
        <v>20</v>
      </c>
      <c r="C22" s="29" t="s">
        <v>41</v>
      </c>
      <c r="D22" s="15">
        <v>24</v>
      </c>
      <c r="E22" s="16">
        <f t="shared" si="0"/>
        <v>6</v>
      </c>
      <c r="F22" s="15">
        <f>D22</f>
        <v>24</v>
      </c>
      <c r="G22" s="16">
        <f t="shared" si="1"/>
        <v>6</v>
      </c>
      <c r="H22" s="17" t="str">
        <f t="shared" si="3"/>
        <v>Đúng</v>
      </c>
      <c r="I22" s="6"/>
      <c r="J22" s="6"/>
      <c r="K22" s="6"/>
    </row>
    <row r="23" spans="1:11" ht="15" customHeight="1" x14ac:dyDescent="0.25">
      <c r="A23" s="19">
        <v>21</v>
      </c>
      <c r="B23" s="20" t="s">
        <v>21</v>
      </c>
      <c r="C23" s="21" t="s">
        <v>41</v>
      </c>
      <c r="D23" s="22">
        <v>22</v>
      </c>
      <c r="E23" s="16">
        <f t="shared" si="0"/>
        <v>5.5</v>
      </c>
      <c r="F23" s="22">
        <f>D23</f>
        <v>22</v>
      </c>
      <c r="G23" s="16">
        <f t="shared" si="1"/>
        <v>5.5</v>
      </c>
      <c r="H23" s="17" t="str">
        <f t="shared" si="3"/>
        <v>Đúng</v>
      </c>
      <c r="I23" s="6"/>
      <c r="J23" s="6"/>
      <c r="K23" s="6"/>
    </row>
    <row r="24" spans="1:11" ht="15" customHeight="1" x14ac:dyDescent="0.25">
      <c r="A24" s="19">
        <v>22</v>
      </c>
      <c r="B24" s="20" t="s">
        <v>22</v>
      </c>
      <c r="C24" s="21" t="s">
        <v>41</v>
      </c>
      <c r="D24" s="22">
        <v>34</v>
      </c>
      <c r="E24" s="16">
        <f t="shared" si="0"/>
        <v>8.5</v>
      </c>
      <c r="F24" s="22">
        <f>D24-2</f>
        <v>32</v>
      </c>
      <c r="G24" s="16">
        <f t="shared" si="1"/>
        <v>8</v>
      </c>
      <c r="H24" s="17" t="str">
        <f t="shared" si="3"/>
        <v>Sai (+)</v>
      </c>
      <c r="I24" s="6"/>
      <c r="J24" s="6"/>
      <c r="K24" s="6"/>
    </row>
    <row r="25" spans="1:11" ht="15" customHeight="1" x14ac:dyDescent="0.25">
      <c r="A25" s="19">
        <v>23</v>
      </c>
      <c r="B25" s="20" t="s">
        <v>23</v>
      </c>
      <c r="C25" s="21" t="s">
        <v>41</v>
      </c>
      <c r="D25" s="22">
        <v>9</v>
      </c>
      <c r="E25" s="16">
        <f t="shared" si="0"/>
        <v>2.25</v>
      </c>
      <c r="F25" s="22">
        <f t="shared" ref="F25:F32" si="4">D25</f>
        <v>9</v>
      </c>
      <c r="G25" s="16">
        <f t="shared" si="1"/>
        <v>2.25</v>
      </c>
      <c r="H25" s="17" t="str">
        <f t="shared" si="3"/>
        <v>Đúng</v>
      </c>
      <c r="I25" s="6"/>
      <c r="J25" s="6"/>
      <c r="K25" s="6"/>
    </row>
    <row r="26" spans="1:11" ht="15" customHeight="1" x14ac:dyDescent="0.25">
      <c r="A26" s="19">
        <v>24</v>
      </c>
      <c r="B26" s="20" t="s">
        <v>24</v>
      </c>
      <c r="C26" s="21" t="s">
        <v>41</v>
      </c>
      <c r="D26" s="22">
        <v>10</v>
      </c>
      <c r="E26" s="16">
        <f t="shared" si="0"/>
        <v>2.5</v>
      </c>
      <c r="F26" s="22">
        <f t="shared" si="4"/>
        <v>10</v>
      </c>
      <c r="G26" s="16">
        <f t="shared" si="1"/>
        <v>2.5</v>
      </c>
      <c r="H26" s="17" t="str">
        <f t="shared" si="3"/>
        <v>Đúng</v>
      </c>
      <c r="I26" s="6"/>
      <c r="J26" s="6"/>
      <c r="K26" s="6"/>
    </row>
    <row r="27" spans="1:11" ht="15" customHeight="1" x14ac:dyDescent="0.25">
      <c r="A27" s="19">
        <v>25</v>
      </c>
      <c r="B27" s="20" t="s">
        <v>25</v>
      </c>
      <c r="C27" s="21" t="s">
        <v>41</v>
      </c>
      <c r="D27" s="22">
        <v>11</v>
      </c>
      <c r="E27" s="16">
        <f t="shared" si="0"/>
        <v>2.75</v>
      </c>
      <c r="F27" s="22">
        <f t="shared" si="4"/>
        <v>11</v>
      </c>
      <c r="G27" s="16">
        <f t="shared" si="1"/>
        <v>2.75</v>
      </c>
      <c r="H27" s="17" t="str">
        <f t="shared" si="3"/>
        <v>Đúng</v>
      </c>
      <c r="I27" s="6"/>
      <c r="J27" s="6"/>
      <c r="K27" s="6"/>
    </row>
    <row r="28" spans="1:11" ht="15" customHeight="1" x14ac:dyDescent="0.25">
      <c r="A28" s="19">
        <v>26</v>
      </c>
      <c r="B28" s="20" t="s">
        <v>26</v>
      </c>
      <c r="C28" s="21" t="s">
        <v>41</v>
      </c>
      <c r="D28" s="22">
        <v>32</v>
      </c>
      <c r="E28" s="16">
        <f t="shared" si="0"/>
        <v>8</v>
      </c>
      <c r="F28" s="22">
        <f t="shared" si="4"/>
        <v>32</v>
      </c>
      <c r="G28" s="16">
        <f t="shared" si="1"/>
        <v>8</v>
      </c>
      <c r="H28" s="17" t="str">
        <f t="shared" si="3"/>
        <v>Đúng</v>
      </c>
      <c r="I28" s="6"/>
      <c r="J28" s="6"/>
      <c r="K28" s="6"/>
    </row>
    <row r="29" spans="1:11" ht="15" customHeight="1" x14ac:dyDescent="0.25">
      <c r="A29" s="19">
        <v>27</v>
      </c>
      <c r="B29" s="20" t="s">
        <v>27</v>
      </c>
      <c r="C29" s="21" t="s">
        <v>41</v>
      </c>
      <c r="D29" s="22">
        <v>19</v>
      </c>
      <c r="E29" s="16">
        <f t="shared" si="0"/>
        <v>4.75</v>
      </c>
      <c r="F29" s="22">
        <f t="shared" si="4"/>
        <v>19</v>
      </c>
      <c r="G29" s="16">
        <f t="shared" si="1"/>
        <v>4.75</v>
      </c>
      <c r="H29" s="17" t="str">
        <f t="shared" si="3"/>
        <v>Đúng</v>
      </c>
      <c r="I29" s="6"/>
      <c r="J29" s="6"/>
      <c r="K29" s="6"/>
    </row>
    <row r="30" spans="1:11" ht="15" customHeight="1" x14ac:dyDescent="0.25">
      <c r="A30" s="19">
        <v>28</v>
      </c>
      <c r="B30" s="20" t="s">
        <v>28</v>
      </c>
      <c r="C30" s="21" t="s">
        <v>41</v>
      </c>
      <c r="D30" s="22">
        <v>13</v>
      </c>
      <c r="E30" s="16">
        <f t="shared" si="0"/>
        <v>3.25</v>
      </c>
      <c r="F30" s="22">
        <f t="shared" si="4"/>
        <v>13</v>
      </c>
      <c r="G30" s="16">
        <f t="shared" si="1"/>
        <v>3.25</v>
      </c>
      <c r="H30" s="17" t="str">
        <f t="shared" si="3"/>
        <v>Đúng</v>
      </c>
      <c r="I30" s="6"/>
      <c r="J30" s="6"/>
      <c r="K30" s="6"/>
    </row>
    <row r="31" spans="1:11" ht="15" customHeight="1" x14ac:dyDescent="0.25">
      <c r="A31" s="19">
        <v>29</v>
      </c>
      <c r="B31" s="20" t="s">
        <v>29</v>
      </c>
      <c r="C31" s="21" t="s">
        <v>41</v>
      </c>
      <c r="D31" s="22">
        <v>13</v>
      </c>
      <c r="E31" s="16">
        <f t="shared" si="0"/>
        <v>3.25</v>
      </c>
      <c r="F31" s="22">
        <f t="shared" si="4"/>
        <v>13</v>
      </c>
      <c r="G31" s="16">
        <f t="shared" si="1"/>
        <v>3.25</v>
      </c>
      <c r="H31" s="17" t="str">
        <f t="shared" si="3"/>
        <v>Đúng</v>
      </c>
      <c r="I31" s="6"/>
      <c r="J31" s="6"/>
      <c r="K31" s="6"/>
    </row>
    <row r="32" spans="1:11" ht="15" customHeight="1" x14ac:dyDescent="0.25">
      <c r="A32" s="19">
        <v>30</v>
      </c>
      <c r="B32" s="20" t="s">
        <v>30</v>
      </c>
      <c r="C32" s="21" t="s">
        <v>41</v>
      </c>
      <c r="D32" s="22">
        <v>14</v>
      </c>
      <c r="E32" s="16">
        <f t="shared" si="0"/>
        <v>3.5</v>
      </c>
      <c r="F32" s="22">
        <f t="shared" si="4"/>
        <v>14</v>
      </c>
      <c r="G32" s="16">
        <f t="shared" si="1"/>
        <v>3.5</v>
      </c>
      <c r="H32" s="17" t="str">
        <f t="shared" si="3"/>
        <v>Đúng</v>
      </c>
      <c r="I32" s="6"/>
      <c r="J32" s="6"/>
      <c r="K32" s="6"/>
    </row>
    <row r="33" spans="1:11" ht="15" customHeight="1" x14ac:dyDescent="0.25">
      <c r="A33" s="19">
        <v>31</v>
      </c>
      <c r="B33" s="20" t="s">
        <v>31</v>
      </c>
      <c r="C33" s="21" t="s">
        <v>41</v>
      </c>
      <c r="D33" s="22">
        <v>12</v>
      </c>
      <c r="E33" s="16">
        <f t="shared" si="0"/>
        <v>3</v>
      </c>
      <c r="F33" s="22">
        <f>D33-3</f>
        <v>9</v>
      </c>
      <c r="G33" s="16">
        <f t="shared" si="1"/>
        <v>2.25</v>
      </c>
      <c r="H33" s="17" t="str">
        <f t="shared" si="3"/>
        <v>Sai (+)</v>
      </c>
      <c r="I33" s="6"/>
      <c r="J33" s="6"/>
      <c r="K33" s="6"/>
    </row>
    <row r="34" spans="1:11" ht="15" customHeight="1" x14ac:dyDescent="0.25">
      <c r="A34" s="19">
        <v>32</v>
      </c>
      <c r="B34" s="20" t="s">
        <v>32</v>
      </c>
      <c r="C34" s="21" t="s">
        <v>41</v>
      </c>
      <c r="D34" s="22">
        <v>13</v>
      </c>
      <c r="E34" s="16">
        <f t="shared" si="0"/>
        <v>3.25</v>
      </c>
      <c r="F34" s="22">
        <f>D34+1</f>
        <v>14</v>
      </c>
      <c r="G34" s="16">
        <f t="shared" si="1"/>
        <v>3.5</v>
      </c>
      <c r="H34" s="17" t="str">
        <f t="shared" si="3"/>
        <v>Sai (-)</v>
      </c>
      <c r="I34" s="6"/>
      <c r="J34" s="6"/>
      <c r="K34" s="6"/>
    </row>
    <row r="35" spans="1:11" ht="15" customHeight="1" x14ac:dyDescent="0.25">
      <c r="A35" s="19">
        <v>33</v>
      </c>
      <c r="B35" s="20" t="s">
        <v>33</v>
      </c>
      <c r="C35" s="21" t="s">
        <v>41</v>
      </c>
      <c r="D35" s="22">
        <v>21</v>
      </c>
      <c r="E35" s="16">
        <f t="shared" si="0"/>
        <v>5.25</v>
      </c>
      <c r="F35" s="22">
        <f>D35+1</f>
        <v>22</v>
      </c>
      <c r="G35" s="16">
        <f t="shared" si="1"/>
        <v>5.5</v>
      </c>
      <c r="H35" s="17" t="str">
        <f t="shared" si="3"/>
        <v>Sai (-)</v>
      </c>
      <c r="I35" s="6"/>
      <c r="J35" s="6"/>
      <c r="K35" s="6"/>
    </row>
    <row r="36" spans="1:11" ht="15" customHeight="1" x14ac:dyDescent="0.25">
      <c r="A36" s="19">
        <v>34</v>
      </c>
      <c r="B36" s="20" t="s">
        <v>34</v>
      </c>
      <c r="C36" s="21" t="s">
        <v>41</v>
      </c>
      <c r="D36" s="22">
        <v>15</v>
      </c>
      <c r="E36" s="16">
        <f t="shared" si="0"/>
        <v>3.75</v>
      </c>
      <c r="F36" s="22">
        <f t="shared" ref="F36:F41" si="5">D36</f>
        <v>15</v>
      </c>
      <c r="G36" s="16">
        <f t="shared" si="1"/>
        <v>3.75</v>
      </c>
      <c r="H36" s="17" t="str">
        <f t="shared" si="3"/>
        <v>Đúng</v>
      </c>
      <c r="I36" s="6"/>
      <c r="J36" s="6"/>
      <c r="K36" s="6"/>
    </row>
    <row r="37" spans="1:11" ht="15" customHeight="1" x14ac:dyDescent="0.25">
      <c r="A37" s="19">
        <v>35</v>
      </c>
      <c r="B37" s="20" t="s">
        <v>35</v>
      </c>
      <c r="C37" s="21" t="s">
        <v>41</v>
      </c>
      <c r="D37" s="22">
        <v>16</v>
      </c>
      <c r="E37" s="16">
        <f t="shared" si="0"/>
        <v>4</v>
      </c>
      <c r="F37" s="22">
        <f t="shared" si="5"/>
        <v>16</v>
      </c>
      <c r="G37" s="16">
        <f t="shared" si="1"/>
        <v>4</v>
      </c>
      <c r="H37" s="17" t="str">
        <f t="shared" si="3"/>
        <v>Đúng</v>
      </c>
      <c r="I37" s="6"/>
      <c r="J37" s="6"/>
      <c r="K37" s="6"/>
    </row>
    <row r="38" spans="1:11" ht="15" customHeight="1" x14ac:dyDescent="0.25">
      <c r="A38" s="19">
        <v>36</v>
      </c>
      <c r="B38" s="20" t="s">
        <v>36</v>
      </c>
      <c r="C38" s="21" t="s">
        <v>41</v>
      </c>
      <c r="D38" s="22">
        <v>33</v>
      </c>
      <c r="E38" s="16">
        <f t="shared" si="0"/>
        <v>8.25</v>
      </c>
      <c r="F38" s="22">
        <f t="shared" si="5"/>
        <v>33</v>
      </c>
      <c r="G38" s="16">
        <f t="shared" si="1"/>
        <v>8.25</v>
      </c>
      <c r="H38" s="17" t="str">
        <f t="shared" si="3"/>
        <v>Đúng</v>
      </c>
      <c r="I38" s="6"/>
      <c r="J38" s="6"/>
      <c r="K38" s="6"/>
    </row>
    <row r="39" spans="1:11" ht="15" customHeight="1" x14ac:dyDescent="0.25">
      <c r="A39" s="19">
        <v>37</v>
      </c>
      <c r="B39" s="20" t="s">
        <v>37</v>
      </c>
      <c r="C39" s="21" t="s">
        <v>41</v>
      </c>
      <c r="D39" s="22">
        <v>12</v>
      </c>
      <c r="E39" s="16">
        <f t="shared" si="0"/>
        <v>3</v>
      </c>
      <c r="F39" s="22">
        <f t="shared" si="5"/>
        <v>12</v>
      </c>
      <c r="G39" s="16">
        <f t="shared" si="1"/>
        <v>3</v>
      </c>
      <c r="H39" s="17" t="str">
        <f t="shared" si="3"/>
        <v>Đúng</v>
      </c>
      <c r="I39" s="6"/>
      <c r="J39" s="6"/>
      <c r="K39" s="6"/>
    </row>
    <row r="40" spans="1:11" ht="15" customHeight="1" x14ac:dyDescent="0.25">
      <c r="A40" s="19">
        <v>38</v>
      </c>
      <c r="B40" s="20" t="s">
        <v>38</v>
      </c>
      <c r="C40" s="21" t="s">
        <v>41</v>
      </c>
      <c r="D40" s="22">
        <v>18</v>
      </c>
      <c r="E40" s="16">
        <f t="shared" si="0"/>
        <v>4.5</v>
      </c>
      <c r="F40" s="22">
        <f t="shared" si="5"/>
        <v>18</v>
      </c>
      <c r="G40" s="16">
        <f t="shared" si="1"/>
        <v>4.5</v>
      </c>
      <c r="H40" s="17" t="str">
        <f t="shared" si="3"/>
        <v>Đúng</v>
      </c>
      <c r="I40" s="6"/>
      <c r="J40" s="6"/>
      <c r="K40" s="6"/>
    </row>
    <row r="41" spans="1:11" ht="15" customHeight="1" x14ac:dyDescent="0.25">
      <c r="A41" s="19">
        <v>39</v>
      </c>
      <c r="B41" s="20" t="s">
        <v>39</v>
      </c>
      <c r="C41" s="21" t="s">
        <v>41</v>
      </c>
      <c r="D41" s="15">
        <v>18</v>
      </c>
      <c r="E41" s="16">
        <f>D41/40*10</f>
        <v>4.5</v>
      </c>
      <c r="F41" s="22">
        <f t="shared" si="5"/>
        <v>18</v>
      </c>
      <c r="G41" s="16">
        <f>F41/40*10</f>
        <v>4.5</v>
      </c>
      <c r="H41" s="17" t="str">
        <f t="shared" si="3"/>
        <v>Đúng</v>
      </c>
      <c r="I41" s="6"/>
      <c r="J41" s="6"/>
      <c r="K41" s="6"/>
    </row>
    <row r="42" spans="1:11" ht="15" customHeight="1" x14ac:dyDescent="0.25">
      <c r="A42" s="19">
        <v>40</v>
      </c>
      <c r="B42" s="20" t="s">
        <v>40</v>
      </c>
      <c r="C42" s="30" t="s">
        <v>42</v>
      </c>
      <c r="D42" s="22" t="s">
        <v>43</v>
      </c>
      <c r="E42" s="22" t="s">
        <v>43</v>
      </c>
      <c r="F42" s="22" t="s">
        <v>43</v>
      </c>
      <c r="G42" s="22" t="s">
        <v>43</v>
      </c>
      <c r="H42" s="22" t="s">
        <v>43</v>
      </c>
      <c r="I42" s="6"/>
      <c r="J42" s="6"/>
      <c r="K42" s="6"/>
    </row>
    <row r="43" spans="1:11" ht="30" customHeight="1" x14ac:dyDescent="0.25">
      <c r="A43" s="18" t="s">
        <v>56</v>
      </c>
      <c r="B43" s="18" t="s">
        <v>55</v>
      </c>
      <c r="C43" s="18" t="s">
        <v>57</v>
      </c>
      <c r="D43" s="31" t="s">
        <v>58</v>
      </c>
      <c r="E43" s="31" t="s">
        <v>58</v>
      </c>
      <c r="F43" s="31" t="s">
        <v>58</v>
      </c>
      <c r="G43" s="31" t="s">
        <v>58</v>
      </c>
      <c r="H43" s="31" t="s">
        <v>59</v>
      </c>
      <c r="I43" s="6"/>
      <c r="J43" s="6"/>
      <c r="K43" s="6"/>
    </row>
    <row r="44" spans="1:11" ht="15" customHeight="1" x14ac:dyDescent="0.25">
      <c r="A44" s="32" t="s">
        <v>60</v>
      </c>
      <c r="B44" s="18">
        <f>COUNT(A3:A42)</f>
        <v>40</v>
      </c>
      <c r="C44" s="18">
        <f>COUNTIF(C3:C42,"Còn")</f>
        <v>39</v>
      </c>
      <c r="D44" s="18">
        <f>MAX(D3:D42)</f>
        <v>34</v>
      </c>
      <c r="E44" s="18">
        <f t="shared" ref="E44:G44" si="6">MAX(E3:E42)</f>
        <v>8.5</v>
      </c>
      <c r="F44" s="18">
        <f t="shared" si="6"/>
        <v>33</v>
      </c>
      <c r="G44" s="18">
        <f t="shared" si="6"/>
        <v>8.25</v>
      </c>
      <c r="H44" s="18">
        <f>COUNTIF(H3:H42,"Đúng")</f>
        <v>25</v>
      </c>
      <c r="I44" s="6"/>
      <c r="J44" s="6"/>
      <c r="K44" s="6"/>
    </row>
    <row r="45" spans="1:11" x14ac:dyDescent="0.25">
      <c r="A45" s="32"/>
      <c r="B45" s="33"/>
      <c r="C45" s="34">
        <f>COUNTIF($C$3:$C$42,"Không")</f>
        <v>1</v>
      </c>
      <c r="D45" s="18">
        <f>MIN(D3:D42)</f>
        <v>6</v>
      </c>
      <c r="E45" s="18">
        <f t="shared" ref="E45:G45" si="7">MIN(E3:E42)</f>
        <v>1.5</v>
      </c>
      <c r="F45" s="18">
        <f t="shared" si="7"/>
        <v>6</v>
      </c>
      <c r="G45" s="18">
        <f t="shared" si="7"/>
        <v>1.5</v>
      </c>
      <c r="H45" s="18">
        <f>COUNTIF(H3:H42,"Sai (-)")</f>
        <v>9</v>
      </c>
      <c r="I45" s="6"/>
      <c r="J45" s="6"/>
      <c r="K45" s="6"/>
    </row>
    <row r="46" spans="1:11" x14ac:dyDescent="0.25">
      <c r="A46" s="32"/>
      <c r="B46" s="33"/>
      <c r="C46" s="33"/>
      <c r="D46" s="34">
        <f>COUNTIF(D3:D42,"INVALID_DATA")</f>
        <v>1</v>
      </c>
      <c r="E46" s="18">
        <f t="shared" ref="E46:G46" si="8">COUNTIF(E3:E42,"INVALID_DATA")</f>
        <v>1</v>
      </c>
      <c r="F46" s="18">
        <f t="shared" si="8"/>
        <v>1</v>
      </c>
      <c r="G46" s="18">
        <f t="shared" si="8"/>
        <v>1</v>
      </c>
      <c r="H46" s="18">
        <f>COUNTIF(H3:H42,"Sai (+)")</f>
        <v>5</v>
      </c>
      <c r="I46" s="6"/>
      <c r="J46" s="6"/>
      <c r="K46" s="6"/>
    </row>
    <row r="47" spans="1:11" x14ac:dyDescent="0.25">
      <c r="A47" s="32"/>
      <c r="B47" s="33"/>
      <c r="C47" s="33"/>
      <c r="D47" s="33"/>
      <c r="E47" s="33"/>
      <c r="F47" s="33"/>
      <c r="G47" s="33"/>
      <c r="H47" s="34">
        <f>COUNTIF(H3:H42,"INVALID_DATA")</f>
        <v>1</v>
      </c>
      <c r="I47" s="6"/>
      <c r="J47" s="6"/>
      <c r="K47" s="6"/>
    </row>
  </sheetData>
  <autoFilter ref="D2:G2" xr:uid="{80E80C8B-4B3E-4E05-A721-91D7D6FD7C78}"/>
  <mergeCells count="7">
    <mergeCell ref="F1:G1"/>
    <mergeCell ref="H1:H2"/>
    <mergeCell ref="A44:A47"/>
    <mergeCell ref="A1:A2"/>
    <mergeCell ref="B1:B2"/>
    <mergeCell ref="C1:C2"/>
    <mergeCell ref="D1:E1"/>
  </mergeCells>
  <conditionalFormatting sqref="C1:C42 C44:C1048576">
    <cfRule type="cellIs" dxfId="6" priority="4" operator="equal">
      <formula>"Không"</formula>
    </cfRule>
    <cfRule type="cellIs" dxfId="5" priority="5" operator="equal">
      <formula>"Còn"</formula>
    </cfRule>
  </conditionalFormatting>
  <conditionalFormatting sqref="D42:H42">
    <cfRule type="cellIs" dxfId="4" priority="2" operator="equal">
      <formula>"INVALID_DATA"</formula>
    </cfRule>
  </conditionalFormatting>
  <conditionalFormatting sqref="H1:H41 H43:H46 H48:H1048576">
    <cfRule type="cellIs" dxfId="3" priority="3" operator="equal">
      <formula>"Đúng"</formula>
    </cfRule>
  </conditionalFormatting>
  <conditionalFormatting sqref="H1:H46 H48:H1048576">
    <cfRule type="cellIs" dxfId="2" priority="1" operator="equal">
      <formula>"Sai (-)"</formula>
    </cfRule>
  </conditionalFormatting>
  <conditionalFormatting sqref="H3:H41">
    <cfRule type="cellIs" dxfId="1" priority="6" operator="equal">
      <formula>"Sai (+)"</formula>
    </cfRule>
    <cfRule type="cellIs" dxfId="0" priority="7" operator="equal">
      <formula>"Đúng"</formula>
    </cfRule>
  </conditionalFormatting>
  <dataValidations xWindow="558" yWindow="445" count="2">
    <dataValidation type="whole" operator="greaterThan" allowBlank="1" showErrorMessage="1" errorTitle="Sai định dạng điểm" error="Nhập lại điểm" promptTitle="Điểm" prompt="Giá trị lớn hơn 0" sqref="E47:E1048576 E3:E42 G3:G42 G47:G1048576" xr:uid="{C95659BE-C40B-4381-9CBB-A2E9E9F082C3}">
      <formula1>0</formula1>
    </dataValidation>
    <dataValidation type="whole" operator="greaterThan" allowBlank="1" showErrorMessage="1" errorTitle="Sai định dạng câu" error="Nhập lại số câu đúng_x000a_" promptTitle="Câu đúng" prompt="Giá trị lớn hơn 0" sqref="D45:D1048576 D3:D42 F3:F42 G45:G46 E45:E46 F45:F1048576 H47" xr:uid="{163FC7AB-B3A6-4E0C-9055-B6EF83F0DB86}">
      <formula1>0</formula1>
    </dataValidation>
  </dataValidations>
  <pageMargins left="0.7" right="0.7" top="0.75" bottom="0.75" header="0.3" footer="0.3"/>
  <ignoredErrors>
    <ignoredError sqref="F6:F41 F3:F5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4 H F p W o h d 2 Y K l A A A A 9 w A A A B I A H A B D b 2 5 m a W c v U G F j a 2 F n Z S 5 4 b W w g o h g A K K A U A A A A A A A A A A A A A A A A A A A A A A A A A A A A h Y + 9 D o I w G E V f h X S n P 6 j B k I 8 y u E p i Q j S u T a n Q C M X Q Y n k 3 B x / J V 5 B E U T f H e 3 K G c x + 3 O 2 R j 2 w R X 1 V v d m R Q x T F G g j O x K b a o U D e 4 U r l H G Y S f k W V Q q m G R j k 9 G W K a q d u y S E e O + x X + C u r 0 h E K S P H f F v I W r U C f W T 9 X w 6 1 s U 4 Y q R C H w y u G R 5 g t G Y 5 X M c U M y E w h 1 + Z r R F M w p k B + I G y G x g 2 9 4 s q E + w L I P I G 8 T / A n U E s D B B Q A A g A I A O B x a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c W l a K I p H u A 4 A A A A R A A A A E w A c A E Z v c m 1 1 b G F z L 1 N l Y 3 R p b 2 4 x L m 0 g o h g A K K A U A A A A A A A A A A A A A A A A A A A A A A A A A A A A K 0 5 N L s n M z 1 M I h t C G 1 g B Q S w E C L Q A U A A I A C A D g c W l a i F 3 Z g q U A A A D 3 A A A A E g A A A A A A A A A A A A A A A A A A A A A A Q 2 9 u Z m l n L 1 B h Y 2 t h Z 2 U u e G 1 s U E s B A i 0 A F A A C A A g A 4 H F p W g / K 6 a u k A A A A 6 Q A A A B M A A A A A A A A A A A A A A A A A 8 Q A A A F t D b 2 5 0 Z W 5 0 X 1 R 5 c G V z X S 5 4 b W x Q S w E C L Q A U A A I A C A D g c W l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C c z y 2 H O Q 0 + W 5 1 6 q d R v O S A A A A A A C A A A A A A A Q Z g A A A A E A A C A A A A D N n o T n U N g I G w t U B 1 S + X + t X O u Q Q E F o 9 o m t r x e T Q w 1 1 W M A A A A A A O g A A A A A I A A C A A A A C e r T s + C 5 a b 6 h v U N 7 1 N G s S 3 O N F J q K J P L O E f R w L v D z A 7 y V A A A A C O I Y Q o x i B S B M A h b C e M 5 o 4 E K P d p J Z R W N / 8 i o + 5 q b G C g j f h r 1 v R I d S n X c i X u + H c L J r G g 0 Y z R U R + l L z W N 6 T p K i L T 5 7 g I 4 O M H p J h V x N J I B m + 2 Q Y 0 A A A A B B 3 B t l P 8 I c m k X D Q f s + F J 9 k P T p 9 H y m 3 J q F b D z c K l h Q q k S y z 1 T I w U v Z 9 R G / C l n t 8 0 / i Q t 4 B r p Z 3 N p J O y 7 h 5 5 V p f 5 < / D a t a M a s h u p > 
</file>

<file path=customXml/itemProps1.xml><?xml version="1.0" encoding="utf-8"?>
<ds:datastoreItem xmlns:ds="http://schemas.openxmlformats.org/officeDocument/2006/customXml" ds:itemID="{B131D624-E7AB-422B-A288-D3A0081EE2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Chấm lại Đề T.Anh - ĐGNL 3-2025</vt:lpstr>
    </vt:vector>
  </TitlesOfParts>
  <Company>TuBeo5866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Tú Phùng Tuấn</dc:creator>
  <cp:lastModifiedBy>Tú Phùng Tuấn</cp:lastModifiedBy>
  <dcterms:created xsi:type="dcterms:W3CDTF">2025-03-09T05:59:57Z</dcterms:created>
  <dcterms:modified xsi:type="dcterms:W3CDTF">2025-03-09T09:10:32Z</dcterms:modified>
</cp:coreProperties>
</file>