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galaviz\Desktop\INTEGCA CORP\CBE # 2309 Traslado Monokote\"/>
    </mc:Choice>
  </mc:AlternateContent>
  <bookViews>
    <workbookView xWindow="0" yWindow="0" windowWidth="20490" windowHeight="7755"/>
  </bookViews>
  <sheets>
    <sheet name="Hoja2" sheetId="1" r:id="rId1"/>
    <sheet name="Hoja1" sheetId="2" r:id="rId2"/>
  </sheets>
  <definedNames>
    <definedName name="_xlnm.Print_Area" localSheetId="0">Hoja2!$A$1:$Z$40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0" i="1" l="1"/>
  <c r="Z27" i="1"/>
  <c r="Z26" i="1"/>
  <c r="Z25" i="1"/>
  <c r="X25" i="1" l="1"/>
  <c r="X26" i="1"/>
  <c r="X27" i="1"/>
  <c r="W33" i="1" l="1"/>
  <c r="V27" i="1"/>
  <c r="V30" i="1" s="1"/>
  <c r="U33" i="1" s="1"/>
  <c r="V25" i="1"/>
  <c r="V26" i="1"/>
  <c r="T25" i="1" l="1"/>
  <c r="T26" i="1"/>
  <c r="T27" i="1"/>
  <c r="T30" i="1" l="1"/>
  <c r="S33" i="1" s="1"/>
  <c r="R26" i="1"/>
  <c r="R27" i="1"/>
  <c r="R25" i="1"/>
  <c r="R30" i="1" l="1"/>
  <c r="Q33" i="1" s="1"/>
  <c r="O33" i="1"/>
  <c r="O25" i="1" l="1"/>
  <c r="P26" i="1" l="1"/>
  <c r="P27" i="1"/>
  <c r="P25" i="1"/>
  <c r="P30" i="1" s="1"/>
  <c r="M33" i="1" l="1"/>
  <c r="K33" i="1"/>
  <c r="I33" i="1"/>
  <c r="G33" i="1"/>
  <c r="N26" i="1"/>
  <c r="N27" i="1"/>
  <c r="H26" i="1"/>
  <c r="H27" i="1"/>
  <c r="H25" i="1"/>
  <c r="G27" i="1"/>
  <c r="L26" i="1"/>
  <c r="L27" i="1"/>
  <c r="K27" i="1"/>
  <c r="K25" i="1"/>
  <c r="J26" i="1"/>
  <c r="J27" i="1"/>
  <c r="J25" i="1"/>
  <c r="I25" i="1"/>
  <c r="N25" i="1" l="1"/>
  <c r="L25" i="1"/>
  <c r="G5" i="2" l="1"/>
  <c r="G6" i="2"/>
  <c r="G7" i="2" l="1"/>
  <c r="N30" i="1" l="1"/>
  <c r="L30" i="1" l="1"/>
  <c r="J30" i="1" l="1"/>
  <c r="H30" i="1" l="1"/>
  <c r="N10" i="1"/>
</calcChain>
</file>

<file path=xl/sharedStrings.xml><?xml version="1.0" encoding="utf-8"?>
<sst xmlns="http://schemas.openxmlformats.org/spreadsheetml/2006/main" count="95" uniqueCount="82">
  <si>
    <t>YES</t>
  </si>
  <si>
    <t>Dolares</t>
  </si>
  <si>
    <t>30 days</t>
  </si>
  <si>
    <t>HVAC</t>
  </si>
  <si>
    <t>Equipos</t>
  </si>
  <si>
    <t xml:space="preserve"> #</t>
  </si>
  <si>
    <t>Month</t>
  </si>
  <si>
    <t>Year</t>
  </si>
  <si>
    <t>Last Rev:</t>
  </si>
  <si>
    <t>NO</t>
  </si>
  <si>
    <t>Balboas</t>
  </si>
  <si>
    <t>45 days</t>
  </si>
  <si>
    <t>BMS</t>
  </si>
  <si>
    <t>Herramientas</t>
  </si>
  <si>
    <t>Bolivares</t>
  </si>
  <si>
    <t>60 days</t>
  </si>
  <si>
    <t>Fireproofing</t>
  </si>
  <si>
    <t>Consumibles</t>
  </si>
  <si>
    <t>Gestión de Control de Calidad/ Quality Management</t>
  </si>
  <si>
    <t>Reales</t>
  </si>
  <si>
    <t>90 days</t>
  </si>
  <si>
    <t>Electrical</t>
  </si>
  <si>
    <t>Materiales</t>
  </si>
  <si>
    <t>Contado</t>
  </si>
  <si>
    <r>
      <t>Commercial Bid Evaluation</t>
    </r>
    <r>
      <rPr>
        <b/>
        <sz val="24"/>
        <color rgb="FFFF0000"/>
        <rFont val="Tahoma"/>
        <family val="2"/>
      </rPr>
      <t xml:space="preserve"> CBE</t>
    </r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</si>
  <si>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</si>
  <si>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</si>
  <si>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</si>
  <si>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</si>
  <si>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</si>
  <si>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</si>
  <si>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t>Description/ Descripcion</t>
  </si>
  <si>
    <t>Vendor 1</t>
  </si>
  <si>
    <t>Vendor Name:</t>
  </si>
  <si>
    <t>Plazo de entrega/ Delivery Date:</t>
  </si>
  <si>
    <t>3 DIAS</t>
  </si>
  <si>
    <t>Lugar de entrega/ Location:</t>
  </si>
  <si>
    <t>Condiciones de Pago/  Shippment Terms</t>
  </si>
  <si>
    <t>ITBMS</t>
  </si>
  <si>
    <t>Costo TOTAL/ TOTAL Cost :</t>
  </si>
  <si>
    <t>Moneda/ Currency:</t>
  </si>
  <si>
    <t>Approved by:</t>
  </si>
  <si>
    <t>Date:</t>
  </si>
  <si>
    <t>Name:</t>
  </si>
  <si>
    <t>Cant.</t>
  </si>
  <si>
    <t>FO-INT-ING-CDE001-REV01</t>
  </si>
  <si>
    <r>
      <t xml:space="preserve">Aprobado </t>
    </r>
    <r>
      <rPr>
        <b/>
        <sz val="12"/>
        <color rgb="FFFF0000"/>
        <rFont val="Tahoma"/>
        <family val="2"/>
      </rPr>
      <t>TBE</t>
    </r>
    <r>
      <rPr>
        <sz val="12"/>
        <color theme="1"/>
        <rFont val="Tahoma"/>
        <family val="2"/>
      </rPr>
      <t xml:space="preserve"> / Approved Technical Bid Eespecification </t>
    </r>
    <r>
      <rPr>
        <b/>
        <sz val="12"/>
        <color rgb="FFFF0000"/>
        <rFont val="Tahoma"/>
        <family val="2"/>
      </rPr>
      <t>TBE</t>
    </r>
    <r>
      <rPr>
        <sz val="12"/>
        <color theme="1"/>
        <rFont val="Tahoma"/>
        <family val="2"/>
      </rPr>
      <t>:</t>
    </r>
  </si>
  <si>
    <r>
      <t xml:space="preserve">Aprobado </t>
    </r>
    <r>
      <rPr>
        <b/>
        <sz val="12"/>
        <color rgb="FFFF0000"/>
        <rFont val="Tahoma"/>
        <family val="2"/>
      </rPr>
      <t>RFA</t>
    </r>
    <r>
      <rPr>
        <sz val="12"/>
        <color theme="1"/>
        <rFont val="Tahoma"/>
        <family val="2"/>
      </rPr>
      <t xml:space="preserve"> / Approved </t>
    </r>
    <r>
      <rPr>
        <b/>
        <sz val="12"/>
        <color rgb="FFFF0000"/>
        <rFont val="Tahoma"/>
        <family val="2"/>
      </rPr>
      <t>RFA</t>
    </r>
    <r>
      <rPr>
        <sz val="12"/>
        <color theme="1"/>
        <rFont val="Tahoma"/>
        <family val="2"/>
      </rPr>
      <t xml:space="preserve"> :</t>
    </r>
  </si>
  <si>
    <t>Codigo B.O.M</t>
  </si>
  <si>
    <t>Monto Presupuestado</t>
  </si>
  <si>
    <t>AG</t>
  </si>
  <si>
    <t>und</t>
  </si>
  <si>
    <t>en proyecto</t>
  </si>
  <si>
    <t>si</t>
  </si>
  <si>
    <t>contado</t>
  </si>
  <si>
    <t>Vendor 2</t>
  </si>
  <si>
    <t>Sin Rom</t>
  </si>
  <si>
    <t>Sin codigo</t>
  </si>
  <si>
    <t>Acarreo Interno</t>
  </si>
  <si>
    <t>Flete marítimo</t>
  </si>
  <si>
    <t>Documentación (no aplica carga peligrosa . No incluye seguro). Aplica por BL.</t>
  </si>
  <si>
    <t>DOUBLE ACE
- Puerto de Savana. 
- Transito 20 días 
- 2 horas de carga (despues cobran 200 la hora)</t>
  </si>
  <si>
    <t xml:space="preserve">NORAL
- Puerto de New Orleans. 
- Transito 15 días 
- 2 horas de carga (despues cobran 85 la hora) </t>
  </si>
  <si>
    <t>TERRA
- Puerto de Miami. 
- Transito 20 días 
- 2 horas de carga (despues cobran 250 la hora)</t>
  </si>
  <si>
    <t>Traslado de Monokote desde Alabama, Usa  hasta  Oranjestad, Aruba.</t>
  </si>
  <si>
    <t>Vendor 4</t>
  </si>
  <si>
    <t>Vendor 3</t>
  </si>
  <si>
    <t>Vendor 5</t>
  </si>
  <si>
    <t>TERRA
- Puerto de Savana. 
- Transito 20 días 
- 2 horas de carga (despues cobran 250 la hora)</t>
  </si>
  <si>
    <t>PLUS LOGISTIC
- Puerto de Savana. 
- Transito 23 días 
- 2 horas de carga (despues cobran 250 la hora)</t>
  </si>
  <si>
    <t>Mejor oferta $5,520 por contenedor</t>
  </si>
  <si>
    <t>Mejoró el precio.</t>
  </si>
  <si>
    <t>Vendor 6</t>
  </si>
  <si>
    <t>TLC
- Puerto de New Orleans. 
- Transito 23 días 
- 2 horas de carga (despues cobran 250 la hora)</t>
  </si>
  <si>
    <t>Vendor 7</t>
  </si>
  <si>
    <t>OCEANICA
- Puerto Miami</t>
  </si>
  <si>
    <t>Vendor 8</t>
  </si>
  <si>
    <t>MIFS
- Puerto Savanna</t>
  </si>
  <si>
    <t>Vendor 9</t>
  </si>
  <si>
    <t>TIBA
- Puerto Savanna</t>
  </si>
  <si>
    <t>Vendor 10</t>
  </si>
  <si>
    <t xml:space="preserve">ZIX Corporation
- Puerto de Miami. 
- Transito 20 días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</si>
</sst>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B/.&quot;#,##0.00;&quot;B/.&quot;\-#,##0.0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2"/>
      <color rgb="FF000000"/>
      <name val="Tahoma"/>
      <family val="2"/>
    </font>
    <font>
      <b/>
      <sz val="24"/>
      <color theme="1"/>
      <name val="Tahoma"/>
      <family val="2"/>
    </font>
    <font>
      <b/>
      <sz val="2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sz val="20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1"/>
      <name val="Tahoma"/>
      <family val="2"/>
    </font>
    <font>
      <b/>
      <sz val="12"/>
      <color rgb="FFFF0000"/>
      <name val="Tahoma"/>
      <family val="2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8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3" fontId="18" fillId="0" borderId="0" applyFont="0" applyFill="0" applyBorder="0" applyAlignment="0" applyProtection="0"/>
  </cellStyleXfs>
  <cellXfs count="137"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14" fontId="1" fillId="0" borderId="1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" fillId="0" borderId="25" xfId="0" applyFont="1" applyBorder="1" applyAlignment="1">
      <alignment wrapText="1"/>
    </xf>
    <xf numFmtId="0" fontId="11" fillId="0" borderId="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6" fillId="0" borderId="2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164" fontId="1" fillId="2" borderId="39" xfId="0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164" fontId="1" fillId="2" borderId="28" xfId="0" applyNumberFormat="1" applyFont="1" applyFill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43" fontId="1" fillId="0" borderId="41" xfId="17" applyFont="1" applyBorder="1" applyAlignment="1">
      <alignment horizontal="center" vertical="center" wrapText="1"/>
    </xf>
    <xf numFmtId="43" fontId="1" fillId="0" borderId="42" xfId="17" applyFont="1" applyBorder="1" applyAlignment="1">
      <alignment horizontal="center" vertical="center" wrapText="1"/>
    </xf>
    <xf numFmtId="43" fontId="1" fillId="2" borderId="41" xfId="17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164" fontId="1" fillId="0" borderId="40" xfId="0" quotePrefix="1" applyNumberFormat="1" applyFont="1" applyFill="1" applyBorder="1" applyAlignment="1">
      <alignment horizontal="center" vertical="center" wrapText="1"/>
    </xf>
    <xf numFmtId="43" fontId="1" fillId="2" borderId="45" xfId="17" applyFont="1" applyFill="1" applyBorder="1" applyAlignment="1">
      <alignment horizontal="center" vertical="center" wrapText="1"/>
    </xf>
    <xf numFmtId="43" fontId="1" fillId="0" borderId="46" xfId="17" applyFont="1" applyBorder="1" applyAlignment="1">
      <alignment horizontal="center" vertical="center" wrapText="1"/>
    </xf>
    <xf numFmtId="43" fontId="1" fillId="2" borderId="44" xfId="17" applyFont="1" applyFill="1" applyBorder="1" applyAlignment="1">
      <alignment horizontal="center" vertical="center" wrapText="1"/>
    </xf>
    <xf numFmtId="43" fontId="1" fillId="0" borderId="49" xfId="17" applyFont="1" applyBorder="1" applyAlignment="1">
      <alignment horizontal="center" vertical="center" wrapText="1"/>
    </xf>
    <xf numFmtId="164" fontId="1" fillId="2" borderId="50" xfId="0" applyNumberFormat="1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43" fontId="1" fillId="0" borderId="49" xfId="17" applyNumberFormat="1" applyFont="1" applyBorder="1" applyAlignment="1">
      <alignment horizontal="center" vertical="center" wrapText="1"/>
    </xf>
    <xf numFmtId="164" fontId="1" fillId="0" borderId="50" xfId="0" quotePrefix="1" applyNumberFormat="1" applyFont="1" applyFill="1" applyBorder="1" applyAlignment="1">
      <alignment horizontal="center" vertical="center" wrapText="1"/>
    </xf>
    <xf numFmtId="43" fontId="1" fillId="0" borderId="48" xfId="17" applyFont="1" applyBorder="1" applyAlignment="1">
      <alignment horizontal="center" vertical="center" wrapText="1"/>
    </xf>
    <xf numFmtId="43" fontId="1" fillId="0" borderId="47" xfId="17" quotePrefix="1" applyFont="1" applyFill="1" applyBorder="1" applyAlignment="1">
      <alignment horizontal="center" vertical="center" wrapText="1"/>
    </xf>
    <xf numFmtId="43" fontId="1" fillId="0" borderId="45" xfId="17" quotePrefix="1" applyFont="1" applyFill="1" applyBorder="1" applyAlignment="1">
      <alignment horizontal="center" vertical="center" wrapText="1"/>
    </xf>
    <xf numFmtId="43" fontId="1" fillId="0" borderId="41" xfId="17" quotePrefix="1" applyNumberFormat="1" applyFont="1" applyFill="1" applyBorder="1" applyAlignment="1">
      <alignment horizontal="center" vertical="center" wrapText="1"/>
    </xf>
    <xf numFmtId="43" fontId="1" fillId="0" borderId="44" xfId="17" quotePrefix="1" applyNumberFormat="1" applyFont="1" applyFill="1" applyBorder="1" applyAlignment="1">
      <alignment horizontal="center" vertical="center" wrapText="1"/>
    </xf>
    <xf numFmtId="43" fontId="1" fillId="0" borderId="41" xfId="17" applyFont="1" applyFill="1" applyBorder="1" applyAlignment="1">
      <alignment horizontal="center" vertical="center" wrapText="1"/>
    </xf>
    <xf numFmtId="43" fontId="1" fillId="0" borderId="42" xfId="17" applyFont="1" applyFill="1" applyBorder="1" applyAlignment="1">
      <alignment horizontal="center" vertical="center" wrapText="1"/>
    </xf>
    <xf numFmtId="43" fontId="1" fillId="0" borderId="43" xfId="17" applyFont="1" applyBorder="1" applyAlignment="1">
      <alignment horizontal="center" vertical="center" wrapText="1"/>
    </xf>
    <xf numFmtId="43" fontId="1" fillId="0" borderId="48" xfId="17" applyFont="1" applyFill="1" applyBorder="1" applyAlignment="1">
      <alignment horizontal="center" vertical="center" wrapText="1"/>
    </xf>
    <xf numFmtId="43" fontId="1" fillId="0" borderId="45" xfId="17" applyFont="1" applyBorder="1" applyAlignment="1">
      <alignment horizontal="center" vertical="center" wrapText="1"/>
    </xf>
    <xf numFmtId="43" fontId="1" fillId="0" borderId="44" xfId="17" applyFont="1" applyBorder="1" applyAlignment="1">
      <alignment horizontal="center" vertical="center" wrapText="1"/>
    </xf>
    <xf numFmtId="43" fontId="1" fillId="3" borderId="48" xfId="17" applyFont="1" applyFill="1" applyBorder="1" applyAlignment="1">
      <alignment horizontal="center" vertical="center" wrapText="1"/>
    </xf>
    <xf numFmtId="43" fontId="1" fillId="0" borderId="43" xfId="17" applyFont="1" applyFill="1" applyBorder="1" applyAlignment="1">
      <alignment horizontal="center" vertical="center" wrapText="1"/>
    </xf>
    <xf numFmtId="43" fontId="1" fillId="0" borderId="47" xfId="17" applyFont="1" applyFill="1" applyBorder="1" applyAlignment="1">
      <alignment horizontal="center" vertical="center" wrapText="1"/>
    </xf>
    <xf numFmtId="43" fontId="1" fillId="0" borderId="46" xfId="17" applyFont="1" applyFill="1" applyBorder="1" applyAlignment="1">
      <alignment horizontal="center" vertical="center" wrapText="1"/>
    </xf>
    <xf numFmtId="164" fontId="1" fillId="0" borderId="40" xfId="0" applyNumberFormat="1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/>
    </xf>
    <xf numFmtId="43" fontId="1" fillId="0" borderId="42" xfId="17" applyNumberFormat="1" applyFont="1" applyFill="1" applyBorder="1" applyAlignment="1">
      <alignment horizontal="center" vertical="center" wrapText="1"/>
    </xf>
    <xf numFmtId="43" fontId="1" fillId="0" borderId="40" xfId="17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43" fontId="1" fillId="0" borderId="52" xfId="17" applyFont="1" applyBorder="1" applyAlignment="1">
      <alignment horizontal="center" vertical="center" wrapText="1"/>
    </xf>
    <xf numFmtId="43" fontId="1" fillId="0" borderId="53" xfId="17" applyFont="1" applyBorder="1" applyAlignment="1">
      <alignment horizontal="center" vertical="center" wrapText="1"/>
    </xf>
    <xf numFmtId="164" fontId="1" fillId="0" borderId="30" xfId="0" applyNumberFormat="1" applyFont="1" applyFill="1" applyBorder="1" applyAlignment="1">
      <alignment horizontal="center" vertical="center" wrapText="1"/>
    </xf>
    <xf numFmtId="164" fontId="1" fillId="0" borderId="31" xfId="0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164" fontId="1" fillId="0" borderId="29" xfId="0" applyNumberFormat="1" applyFont="1" applyBorder="1" applyAlignment="1">
      <alignment horizontal="center" vertical="center" wrapText="1"/>
    </xf>
    <xf numFmtId="164" fontId="1" fillId="0" borderId="28" xfId="0" applyNumberFormat="1" applyFont="1" applyFill="1" applyBorder="1" applyAlignment="1">
      <alignment horizontal="center" vertical="center" wrapText="1"/>
    </xf>
    <xf numFmtId="164" fontId="1" fillId="0" borderId="33" xfId="0" applyNumberFormat="1" applyFont="1" applyFill="1" applyBorder="1" applyAlignment="1">
      <alignment horizontal="center" vertical="center" wrapText="1"/>
    </xf>
    <xf numFmtId="164" fontId="1" fillId="0" borderId="29" xfId="0" applyNumberFormat="1" applyFont="1" applyFill="1" applyBorder="1" applyAlignment="1">
      <alignment horizontal="center" vertical="center" wrapText="1"/>
    </xf>
  </cellXfs>
  <cellStyles count="1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Millares" xfId="17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3048000</xdr:colOff>
      <xdr:row>8</xdr:row>
      <xdr:rowOff>240308</xdr:rowOff>
    </xdr:to>
    <xdr:pic>
      <xdr:nvPicPr>
        <xdr:cNvPr id="2" name="Placehol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667" y="427567"/>
          <a:ext cx="2887133" cy="1362141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view="pageBreakPreview" topLeftCell="H21" zoomScale="60" zoomScaleNormal="50" workbookViewId="0">
      <selection activeCell="X30" sqref="X30"/>
    </sheetView>
  </sheetViews>
  <sheetFormatPr baseColWidth="10" defaultColWidth="12.42578125" defaultRowHeight="15" x14ac:dyDescent="0.2"/>
  <cols>
    <col min="1" max="1" width="18.140625" style="15" bestFit="1" customWidth="1"/>
    <col min="2" max="2" width="52" style="15" customWidth="1"/>
    <col min="3" max="3" width="11.7109375" style="15" customWidth="1"/>
    <col min="4" max="4" width="9.85546875" style="15" bestFit="1" customWidth="1"/>
    <col min="5" max="5" width="26.140625" style="15" hidden="1" customWidth="1"/>
    <col min="6" max="6" width="21.7109375" style="15" bestFit="1" customWidth="1"/>
    <col min="7" max="7" width="18.28515625" style="15" customWidth="1"/>
    <col min="8" max="8" width="19" style="16" customWidth="1"/>
    <col min="9" max="9" width="18" style="16" customWidth="1"/>
    <col min="10" max="10" width="22.28515625" style="16" customWidth="1"/>
    <col min="11" max="11" width="16.28515625" style="16" customWidth="1"/>
    <col min="12" max="12" width="20.42578125" style="16" customWidth="1"/>
    <col min="13" max="13" width="19.7109375" style="16" customWidth="1"/>
    <col min="14" max="14" width="18.140625" style="16" customWidth="1"/>
    <col min="15" max="15" width="12.42578125" style="15"/>
    <col min="16" max="16" width="16" style="15" customWidth="1"/>
    <col min="17" max="17" width="15.140625" style="15" customWidth="1"/>
    <col min="18" max="18" width="14.42578125" style="15" customWidth="1"/>
    <col min="19" max="19" width="13.42578125" style="15" customWidth="1"/>
    <col min="20" max="20" width="14.85546875" style="15" customWidth="1"/>
    <col min="21" max="21" width="12.42578125" style="15"/>
    <col min="22" max="22" width="16.28515625" style="15" customWidth="1"/>
    <col min="23" max="23" width="12.42578125" style="15"/>
    <col min="24" max="24" width="13.140625" style="15" bestFit="1" customWidth="1"/>
    <col min="25" max="25" width="12.42578125" style="15"/>
    <col min="26" max="26" width="15" style="15" customWidth="1"/>
    <col min="27" max="16384" width="12.42578125" style="15"/>
  </cols>
  <sheetData>
    <row r="1" spans="2:20" ht="15.75" thickBot="1" x14ac:dyDescent="0.25">
      <c r="P1" s="15" t="s">
        <v>0</v>
      </c>
      <c r="Q1" s="15" t="s">
        <v>1</v>
      </c>
      <c r="R1" s="15" t="s">
        <v>2</v>
      </c>
      <c r="S1" s="15" t="s">
        <v>3</v>
      </c>
      <c r="T1" s="15" t="s">
        <v>4</v>
      </c>
    </row>
    <row r="2" spans="2:20" ht="15" customHeight="1" thickBot="1" x14ac:dyDescent="0.25">
      <c r="B2" s="37"/>
      <c r="C2" s="17"/>
      <c r="D2" s="17"/>
      <c r="E2" s="40"/>
      <c r="F2" s="40"/>
      <c r="G2" s="40"/>
      <c r="H2" s="40"/>
      <c r="I2" s="40"/>
      <c r="J2" s="40"/>
      <c r="K2" s="18" t="s">
        <v>5</v>
      </c>
      <c r="L2" s="19" t="s">
        <v>6</v>
      </c>
      <c r="M2" s="20" t="s">
        <v>7</v>
      </c>
      <c r="N2" s="1" t="s">
        <v>8</v>
      </c>
      <c r="P2" s="15" t="s">
        <v>9</v>
      </c>
      <c r="Q2" s="15" t="s">
        <v>10</v>
      </c>
      <c r="R2" s="15" t="s">
        <v>11</v>
      </c>
      <c r="S2" s="15" t="s">
        <v>12</v>
      </c>
      <c r="T2" s="15" t="s">
        <v>13</v>
      </c>
    </row>
    <row r="3" spans="2:20" ht="15" customHeight="1" thickBot="1" x14ac:dyDescent="0.25">
      <c r="B3" s="38"/>
      <c r="C3" s="21"/>
      <c r="D3" s="21"/>
      <c r="E3" s="41"/>
      <c r="F3" s="41"/>
      <c r="G3" s="41"/>
      <c r="H3" s="41"/>
      <c r="I3" s="41"/>
      <c r="J3" s="41"/>
      <c r="K3" s="22">
        <v>13</v>
      </c>
      <c r="L3" s="23">
        <v>11</v>
      </c>
      <c r="M3" s="24">
        <v>2015</v>
      </c>
      <c r="N3" s="25">
        <v>42297</v>
      </c>
      <c r="Q3" s="15" t="s">
        <v>14</v>
      </c>
      <c r="R3" s="15" t="s">
        <v>15</v>
      </c>
      <c r="S3" s="15" t="s">
        <v>16</v>
      </c>
      <c r="T3" s="15" t="s">
        <v>17</v>
      </c>
    </row>
    <row r="4" spans="2:20" ht="15" customHeight="1" x14ac:dyDescent="0.2">
      <c r="B4" s="38"/>
      <c r="C4" s="21"/>
      <c r="D4" s="21"/>
      <c r="E4" s="41"/>
      <c r="F4" s="41"/>
      <c r="G4" s="41"/>
      <c r="H4" s="41"/>
      <c r="I4" s="41"/>
      <c r="J4" s="41"/>
      <c r="K4" s="107" t="s">
        <v>18</v>
      </c>
      <c r="L4" s="108"/>
      <c r="M4" s="108"/>
      <c r="N4" s="109"/>
      <c r="Q4" s="15" t="s">
        <v>19</v>
      </c>
      <c r="R4" s="15" t="s">
        <v>20</v>
      </c>
      <c r="S4" s="15" t="s">
        <v>21</v>
      </c>
      <c r="T4" s="15" t="s">
        <v>22</v>
      </c>
    </row>
    <row r="5" spans="2:20" ht="15.95" customHeight="1" thickBot="1" x14ac:dyDescent="0.25">
      <c r="B5" s="38"/>
      <c r="C5" s="21"/>
      <c r="D5" s="21"/>
      <c r="E5" s="41"/>
      <c r="F5" s="41"/>
      <c r="G5" s="41"/>
      <c r="H5" s="41"/>
      <c r="I5" s="41"/>
      <c r="J5" s="41"/>
      <c r="K5" s="104" t="s">
        <v>45</v>
      </c>
      <c r="L5" s="105"/>
      <c r="M5" s="105"/>
      <c r="N5" s="106"/>
      <c r="R5" s="15" t="s">
        <v>23</v>
      </c>
    </row>
    <row r="6" spans="2:20" ht="15" customHeight="1" x14ac:dyDescent="0.2">
      <c r="B6" s="38"/>
      <c r="C6" s="21"/>
      <c r="D6" s="21"/>
      <c r="E6" s="21"/>
      <c r="F6" s="26"/>
      <c r="G6" s="41"/>
      <c r="H6" s="41"/>
      <c r="I6" s="41"/>
      <c r="J6" s="41"/>
      <c r="K6" s="7"/>
      <c r="L6" s="7"/>
      <c r="M6" s="7"/>
      <c r="N6" s="8"/>
    </row>
    <row r="7" spans="2:20" ht="15" customHeight="1" x14ac:dyDescent="0.2">
      <c r="B7" s="38"/>
      <c r="C7" s="21"/>
      <c r="D7" s="21"/>
      <c r="E7" s="21"/>
      <c r="F7" s="26"/>
      <c r="G7" s="41"/>
      <c r="H7" s="10"/>
      <c r="I7" s="10"/>
      <c r="J7" s="10"/>
      <c r="K7" s="10"/>
      <c r="L7" s="10"/>
      <c r="M7" s="10"/>
      <c r="N7" s="11"/>
    </row>
    <row r="8" spans="2:20" ht="15" customHeight="1" thickBot="1" x14ac:dyDescent="0.25">
      <c r="B8" s="38"/>
      <c r="C8" s="21"/>
      <c r="D8" s="21"/>
      <c r="E8" s="21"/>
      <c r="F8" s="26"/>
      <c r="G8" s="9"/>
      <c r="H8" s="10"/>
      <c r="I8" s="10"/>
      <c r="J8" s="10"/>
      <c r="K8" s="10"/>
      <c r="L8" s="10"/>
      <c r="M8" s="10"/>
      <c r="N8" s="11"/>
    </row>
    <row r="9" spans="2:20" ht="30.95" customHeight="1" thickBot="1" x14ac:dyDescent="0.25">
      <c r="B9" s="39"/>
      <c r="C9" s="115" t="s">
        <v>24</v>
      </c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6"/>
    </row>
    <row r="10" spans="2:20" s="29" customFormat="1" ht="27.95" customHeight="1" thickBot="1" x14ac:dyDescent="0.3">
      <c r="B10" s="110" t="s">
        <v>25</v>
      </c>
      <c r="C10" s="118" t="s">
        <v>56</v>
      </c>
      <c r="D10" s="119"/>
      <c r="E10" s="119"/>
      <c r="F10" s="119"/>
      <c r="G10" s="119"/>
      <c r="H10" s="119"/>
      <c r="I10" s="119"/>
      <c r="J10" s="119"/>
      <c r="K10" s="119"/>
      <c r="L10" s="120"/>
      <c r="M10" s="27" t="s">
        <v>26</v>
      </c>
      <c r="N10" s="28">
        <f ca="1">TODAY()</f>
        <v>43286</v>
      </c>
    </row>
    <row r="11" spans="2:20" s="29" customFormat="1" ht="40.5" customHeight="1" thickBot="1" x14ac:dyDescent="0.3">
      <c r="B11" s="111"/>
      <c r="C11" s="111"/>
      <c r="D11" s="121"/>
      <c r="E11" s="121"/>
      <c r="F11" s="121"/>
      <c r="G11" s="121"/>
      <c r="H11" s="121"/>
      <c r="I11" s="121"/>
      <c r="J11" s="121"/>
      <c r="K11" s="121"/>
      <c r="L11" s="122"/>
      <c r="M11" s="14" t="s">
        <v>27</v>
      </c>
      <c r="N11" s="30" t="s">
        <v>50</v>
      </c>
    </row>
    <row r="12" spans="2:20" s="29" customFormat="1" ht="42.95" customHeight="1" thickBot="1" x14ac:dyDescent="0.3">
      <c r="B12" s="31" t="s">
        <v>28</v>
      </c>
      <c r="C12" s="112" t="s">
        <v>64</v>
      </c>
      <c r="D12" s="113"/>
      <c r="E12" s="113"/>
      <c r="F12" s="113"/>
      <c r="G12" s="113"/>
      <c r="H12" s="113"/>
      <c r="I12" s="113"/>
      <c r="J12" s="113"/>
      <c r="K12" s="113"/>
      <c r="L12" s="114"/>
      <c r="M12" s="42"/>
      <c r="N12" s="26"/>
    </row>
    <row r="13" spans="2:20" s="29" customFormat="1" ht="39.950000000000003" customHeight="1" thickBot="1" x14ac:dyDescent="0.3">
      <c r="B13" s="31" t="s">
        <v>29</v>
      </c>
      <c r="C13" s="35" t="s">
        <v>3</v>
      </c>
      <c r="D13" s="13" t="s">
        <v>30</v>
      </c>
      <c r="E13" s="34" t="s">
        <v>22</v>
      </c>
      <c r="G13" s="117"/>
      <c r="H13" s="117"/>
      <c r="K13" s="26"/>
      <c r="L13" s="12"/>
      <c r="M13" s="12"/>
      <c r="N13" s="12"/>
    </row>
    <row r="17" spans="1:26" s="29" customFormat="1" ht="33" customHeight="1" x14ac:dyDescent="0.25">
      <c r="B17" s="99" t="s">
        <v>46</v>
      </c>
      <c r="C17" s="99"/>
      <c r="D17" s="99"/>
      <c r="E17" s="99"/>
      <c r="F17" s="99"/>
      <c r="G17" s="99" t="s">
        <v>53</v>
      </c>
      <c r="H17" s="99"/>
      <c r="I17" s="100"/>
      <c r="J17" s="101"/>
      <c r="K17" s="100"/>
      <c r="L17" s="101"/>
      <c r="M17" s="100"/>
      <c r="N17" s="101"/>
      <c r="O17" s="100"/>
      <c r="P17" s="101"/>
    </row>
    <row r="18" spans="1:26" s="29" customFormat="1" ht="33" customHeight="1" x14ac:dyDescent="0.25">
      <c r="B18" s="99" t="s">
        <v>47</v>
      </c>
      <c r="C18" s="99"/>
      <c r="D18" s="99"/>
      <c r="E18" s="99"/>
      <c r="F18" s="99"/>
      <c r="G18" s="99" t="s">
        <v>53</v>
      </c>
      <c r="H18" s="99"/>
      <c r="I18" s="100"/>
      <c r="J18" s="101"/>
      <c r="K18" s="100"/>
      <c r="L18" s="101"/>
      <c r="M18" s="100"/>
      <c r="N18" s="101"/>
      <c r="O18" s="100"/>
      <c r="P18" s="101"/>
    </row>
    <row r="19" spans="1:26" s="29" customFormat="1" ht="33" customHeight="1" x14ac:dyDescent="0.25">
      <c r="B19" s="99" t="s">
        <v>34</v>
      </c>
      <c r="C19" s="99"/>
      <c r="D19" s="99"/>
      <c r="E19" s="99"/>
      <c r="F19" s="99"/>
      <c r="G19" s="102" t="s">
        <v>35</v>
      </c>
      <c r="H19" s="103"/>
      <c r="I19" s="100"/>
      <c r="J19" s="101"/>
      <c r="K19" s="100"/>
      <c r="L19" s="101"/>
      <c r="M19" s="100"/>
      <c r="N19" s="101"/>
      <c r="O19" s="100"/>
      <c r="P19" s="101"/>
    </row>
    <row r="20" spans="1:26" s="29" customFormat="1" ht="33" customHeight="1" x14ac:dyDescent="0.25">
      <c r="B20" s="99" t="s">
        <v>36</v>
      </c>
      <c r="C20" s="99"/>
      <c r="D20" s="99"/>
      <c r="E20" s="99"/>
      <c r="F20" s="99"/>
      <c r="G20" s="100" t="s">
        <v>52</v>
      </c>
      <c r="H20" s="101"/>
      <c r="I20" s="100"/>
      <c r="J20" s="101"/>
      <c r="K20" s="100"/>
      <c r="L20" s="101"/>
      <c r="M20" s="100"/>
      <c r="N20" s="101"/>
      <c r="O20" s="100"/>
      <c r="P20" s="101"/>
    </row>
    <row r="22" spans="1:26" s="32" customFormat="1" ht="18" x14ac:dyDescent="0.25">
      <c r="G22" s="91" t="s">
        <v>32</v>
      </c>
      <c r="H22" s="92"/>
      <c r="I22" s="91" t="s">
        <v>55</v>
      </c>
      <c r="J22" s="92"/>
      <c r="K22" s="91" t="s">
        <v>66</v>
      </c>
      <c r="L22" s="92"/>
      <c r="M22" s="91" t="s">
        <v>65</v>
      </c>
      <c r="N22" s="92"/>
      <c r="O22" s="91" t="s">
        <v>67</v>
      </c>
      <c r="P22" s="92"/>
      <c r="Q22" s="91" t="s">
        <v>72</v>
      </c>
      <c r="R22" s="92"/>
      <c r="S22" s="91" t="s">
        <v>74</v>
      </c>
      <c r="T22" s="92"/>
      <c r="U22" s="91" t="s">
        <v>76</v>
      </c>
      <c r="V22" s="92"/>
      <c r="W22" s="91" t="s">
        <v>78</v>
      </c>
      <c r="X22" s="92"/>
      <c r="Y22" s="91" t="s">
        <v>80</v>
      </c>
      <c r="Z22" s="92"/>
    </row>
    <row r="23" spans="1:26" s="29" customFormat="1" ht="136.5" customHeight="1" x14ac:dyDescent="0.25">
      <c r="F23" s="36" t="s">
        <v>33</v>
      </c>
      <c r="G23" s="93" t="s">
        <v>63</v>
      </c>
      <c r="H23" s="94"/>
      <c r="I23" s="93" t="s">
        <v>61</v>
      </c>
      <c r="J23" s="94"/>
      <c r="K23" s="93" t="s">
        <v>62</v>
      </c>
      <c r="L23" s="94"/>
      <c r="M23" s="93" t="s">
        <v>68</v>
      </c>
      <c r="N23" s="94"/>
      <c r="O23" s="93" t="s">
        <v>69</v>
      </c>
      <c r="P23" s="94"/>
      <c r="Q23" s="93" t="s">
        <v>73</v>
      </c>
      <c r="R23" s="94"/>
      <c r="S23" s="93" t="s">
        <v>75</v>
      </c>
      <c r="T23" s="94"/>
      <c r="U23" s="93" t="s">
        <v>77</v>
      </c>
      <c r="V23" s="94"/>
      <c r="W23" s="93" t="s">
        <v>79</v>
      </c>
      <c r="X23" s="94"/>
      <c r="Y23" s="93" t="s">
        <v>81</v>
      </c>
      <c r="Z23" s="94"/>
    </row>
    <row r="24" spans="1:26" s="29" customFormat="1" ht="51" customHeight="1" x14ac:dyDescent="0.25">
      <c r="A24" s="45" t="s">
        <v>48</v>
      </c>
      <c r="B24" s="45" t="s">
        <v>31</v>
      </c>
      <c r="C24" s="45" t="s">
        <v>44</v>
      </c>
      <c r="D24" s="46" t="s">
        <v>51</v>
      </c>
      <c r="E24" s="47" t="s">
        <v>49</v>
      </c>
      <c r="F24" s="57" t="s">
        <v>37</v>
      </c>
      <c r="G24" s="123" t="s">
        <v>54</v>
      </c>
      <c r="H24" s="123"/>
      <c r="I24" s="123" t="s">
        <v>54</v>
      </c>
      <c r="J24" s="123"/>
      <c r="K24" s="123" t="s">
        <v>54</v>
      </c>
      <c r="L24" s="123"/>
      <c r="M24" s="123" t="s">
        <v>54</v>
      </c>
      <c r="N24" s="123"/>
    </row>
    <row r="25" spans="1:26" s="50" customFormat="1" ht="68.25" customHeight="1" x14ac:dyDescent="0.25">
      <c r="A25" s="54" t="s">
        <v>57</v>
      </c>
      <c r="B25" s="52" t="s">
        <v>58</v>
      </c>
      <c r="C25" s="51">
        <v>3</v>
      </c>
      <c r="D25" s="53"/>
      <c r="E25" s="6"/>
      <c r="F25" s="55"/>
      <c r="G25" s="59">
        <v>3157</v>
      </c>
      <c r="H25" s="60">
        <f>G25*C25</f>
        <v>9471</v>
      </c>
      <c r="I25" s="90">
        <f>1450+480</f>
        <v>1930</v>
      </c>
      <c r="J25" s="84">
        <f>I25*C25</f>
        <v>5790</v>
      </c>
      <c r="K25" s="77">
        <f>1782+110+170</f>
        <v>2062</v>
      </c>
      <c r="L25" s="78">
        <f>K25*C25</f>
        <v>6186</v>
      </c>
      <c r="M25" s="90">
        <v>1997.08</v>
      </c>
      <c r="N25" s="84">
        <f>M25*C25</f>
        <v>5991.24</v>
      </c>
      <c r="O25" s="77">
        <f>950+171</f>
        <v>1121</v>
      </c>
      <c r="P25" s="84">
        <f>O25*C25</f>
        <v>3363</v>
      </c>
      <c r="Q25" s="59">
        <v>1907</v>
      </c>
      <c r="R25" s="79">
        <f>Q25*C25</f>
        <v>5721</v>
      </c>
      <c r="S25" s="59">
        <v>6607</v>
      </c>
      <c r="T25" s="79">
        <f>S25*C25</f>
        <v>19821</v>
      </c>
      <c r="U25" s="59">
        <v>5185</v>
      </c>
      <c r="V25" s="79">
        <f>U25*C25</f>
        <v>15555</v>
      </c>
      <c r="W25" s="59"/>
      <c r="X25" s="79">
        <f>W25*E25</f>
        <v>0</v>
      </c>
      <c r="Y25" s="59">
        <v>3100</v>
      </c>
      <c r="Z25" s="79">
        <f>Y25*C25</f>
        <v>9300</v>
      </c>
    </row>
    <row r="26" spans="1:26" s="50" customFormat="1" ht="68.25" customHeight="1" x14ac:dyDescent="0.25">
      <c r="A26" s="54" t="s">
        <v>57</v>
      </c>
      <c r="B26" s="52" t="s">
        <v>59</v>
      </c>
      <c r="C26" s="51">
        <v>3</v>
      </c>
      <c r="D26" s="53"/>
      <c r="E26" s="6"/>
      <c r="F26" s="55"/>
      <c r="G26" s="59">
        <v>4374</v>
      </c>
      <c r="H26" s="60">
        <f t="shared" ref="H26:H27" si="0">G26*C26</f>
        <v>13122</v>
      </c>
      <c r="I26" s="90">
        <v>2950</v>
      </c>
      <c r="J26" s="84">
        <f t="shared" ref="J26:J27" si="1">I26*C26</f>
        <v>8850</v>
      </c>
      <c r="K26" s="77">
        <v>3270</v>
      </c>
      <c r="L26" s="78">
        <f t="shared" ref="L26:L27" si="2">K26*C26</f>
        <v>9810</v>
      </c>
      <c r="M26" s="90">
        <v>3280</v>
      </c>
      <c r="N26" s="84">
        <f t="shared" ref="N26:N27" si="3">M26*C26</f>
        <v>9840</v>
      </c>
      <c r="O26" s="77">
        <v>4300</v>
      </c>
      <c r="P26" s="84">
        <f t="shared" ref="P26:P27" si="4">O26*C26</f>
        <v>12900</v>
      </c>
      <c r="Q26" s="59">
        <v>3355</v>
      </c>
      <c r="R26" s="79">
        <f t="shared" ref="R26:R27" si="5">Q26*C26</f>
        <v>10065</v>
      </c>
      <c r="S26" s="59"/>
      <c r="T26" s="79">
        <f t="shared" ref="T26:T27" si="6">S26*E26</f>
        <v>0</v>
      </c>
      <c r="U26" s="59"/>
      <c r="V26" s="79">
        <f t="shared" ref="V26" si="7">U26*G26</f>
        <v>0</v>
      </c>
      <c r="W26" s="59"/>
      <c r="X26" s="79">
        <f t="shared" ref="X26" si="8">W26*I26</f>
        <v>0</v>
      </c>
      <c r="Y26" s="59">
        <v>4780</v>
      </c>
      <c r="Z26" s="79">
        <f>Y26*C26</f>
        <v>14340</v>
      </c>
    </row>
    <row r="27" spans="1:26" s="50" customFormat="1" ht="68.25" customHeight="1" x14ac:dyDescent="0.25">
      <c r="A27" s="54" t="s">
        <v>57</v>
      </c>
      <c r="B27" s="52" t="s">
        <v>60</v>
      </c>
      <c r="C27" s="51">
        <v>1</v>
      </c>
      <c r="D27" s="53"/>
      <c r="E27" s="6"/>
      <c r="F27" s="55"/>
      <c r="G27" s="59">
        <f>125+55</f>
        <v>180</v>
      </c>
      <c r="H27" s="60">
        <f t="shared" si="0"/>
        <v>180</v>
      </c>
      <c r="I27" s="90">
        <v>75</v>
      </c>
      <c r="J27" s="84">
        <f t="shared" si="1"/>
        <v>75</v>
      </c>
      <c r="K27" s="77">
        <f>65+35</f>
        <v>100</v>
      </c>
      <c r="L27" s="78">
        <f t="shared" si="2"/>
        <v>100</v>
      </c>
      <c r="M27" s="90">
        <v>180</v>
      </c>
      <c r="N27" s="84">
        <f t="shared" si="3"/>
        <v>180</v>
      </c>
      <c r="O27" s="77">
        <v>100</v>
      </c>
      <c r="P27" s="84">
        <f t="shared" si="4"/>
        <v>100</v>
      </c>
      <c r="Q27" s="59">
        <v>200</v>
      </c>
      <c r="R27" s="79">
        <f t="shared" si="5"/>
        <v>200</v>
      </c>
      <c r="S27" s="59"/>
      <c r="T27" s="79">
        <f t="shared" si="6"/>
        <v>0</v>
      </c>
      <c r="U27" s="59">
        <v>175</v>
      </c>
      <c r="V27" s="79">
        <f>U27*C27</f>
        <v>175</v>
      </c>
      <c r="W27" s="59"/>
      <c r="X27" s="79">
        <f>W27*E27</f>
        <v>0</v>
      </c>
      <c r="Y27" s="59">
        <v>1335</v>
      </c>
      <c r="Z27" s="79">
        <f>Y27*C27</f>
        <v>1335</v>
      </c>
    </row>
    <row r="28" spans="1:26" s="50" customFormat="1" ht="33" customHeight="1" x14ac:dyDescent="0.25">
      <c r="A28" s="54"/>
      <c r="B28" s="52"/>
      <c r="C28" s="51"/>
      <c r="D28" s="53"/>
      <c r="E28" s="6"/>
      <c r="F28" s="55"/>
      <c r="G28" s="59"/>
      <c r="H28" s="60"/>
      <c r="I28" s="58"/>
      <c r="J28" s="62"/>
      <c r="K28" s="77"/>
      <c r="L28" s="78"/>
      <c r="M28" s="58"/>
      <c r="N28" s="62"/>
      <c r="O28" s="59"/>
      <c r="P28" s="79"/>
      <c r="Q28" s="59"/>
      <c r="R28" s="79"/>
      <c r="S28" s="59"/>
      <c r="T28" s="79"/>
      <c r="U28" s="59"/>
      <c r="V28" s="79"/>
      <c r="W28" s="59"/>
      <c r="X28" s="79"/>
      <c r="Y28" s="59"/>
      <c r="Z28" s="79"/>
    </row>
    <row r="29" spans="1:26" s="29" customFormat="1" ht="33" customHeight="1" thickBot="1" x14ac:dyDescent="0.3">
      <c r="A29" s="54"/>
      <c r="B29" s="52"/>
      <c r="C29" s="48"/>
      <c r="D29" s="53"/>
      <c r="E29" s="49"/>
      <c r="F29" s="56"/>
      <c r="G29" s="66"/>
      <c r="H29" s="67"/>
      <c r="I29" s="68"/>
      <c r="J29" s="69"/>
      <c r="K29" s="76"/>
      <c r="L29" s="70"/>
      <c r="M29" s="71"/>
      <c r="N29" s="69"/>
      <c r="O29" s="82"/>
      <c r="P29" s="67"/>
      <c r="Q29" s="82"/>
      <c r="R29" s="67"/>
      <c r="S29" s="82"/>
      <c r="T29" s="67"/>
      <c r="U29" s="82"/>
      <c r="V29" s="67"/>
      <c r="W29" s="82"/>
      <c r="X29" s="67"/>
      <c r="Y29" s="82"/>
      <c r="Z29" s="67"/>
    </row>
    <row r="30" spans="1:26" s="29" customFormat="1" ht="33" customHeight="1" thickTop="1" x14ac:dyDescent="0.25">
      <c r="A30" s="54"/>
      <c r="B30" s="52"/>
      <c r="C30" s="48"/>
      <c r="D30" s="53"/>
      <c r="E30" s="49"/>
      <c r="F30" s="56"/>
      <c r="G30" s="64"/>
      <c r="H30" s="65">
        <f>SUM(H25:H29)</f>
        <v>22773</v>
      </c>
      <c r="I30" s="85"/>
      <c r="J30" s="80">
        <f>SUM(J25:J29)</f>
        <v>14715</v>
      </c>
      <c r="K30" s="74"/>
      <c r="L30" s="86">
        <f>SUM(L25:L29)</f>
        <v>16096</v>
      </c>
      <c r="M30" s="73"/>
      <c r="N30" s="80">
        <f>SUM(N25:N29)</f>
        <v>16011.24</v>
      </c>
      <c r="O30" s="81"/>
      <c r="P30" s="72">
        <f>SUM(P25:P29)</f>
        <v>16363</v>
      </c>
      <c r="Q30" s="81"/>
      <c r="R30" s="72">
        <f>SUM(R25:R29)</f>
        <v>15986</v>
      </c>
      <c r="S30" s="81"/>
      <c r="T30" s="72">
        <f>SUM(T25:T29)</f>
        <v>19821</v>
      </c>
      <c r="U30" s="81"/>
      <c r="V30" s="72">
        <f>SUM(V25:V29)</f>
        <v>15730</v>
      </c>
      <c r="W30" s="81"/>
      <c r="X30" s="83">
        <v>13717.2</v>
      </c>
      <c r="Y30" s="81"/>
      <c r="Z30" s="80">
        <f>SUM(Z25:Z29)</f>
        <v>24975</v>
      </c>
    </row>
    <row r="31" spans="1:26" s="29" customFormat="1" ht="33" customHeight="1" x14ac:dyDescent="0.25">
      <c r="A31" s="54"/>
      <c r="B31" s="52"/>
      <c r="C31" s="48"/>
      <c r="D31" s="53"/>
      <c r="E31" s="49"/>
      <c r="F31" s="56"/>
      <c r="G31" s="61"/>
      <c r="H31" s="60"/>
      <c r="I31" s="87"/>
      <c r="J31" s="88"/>
      <c r="K31" s="75"/>
      <c r="L31" s="89">
        <v>15331</v>
      </c>
      <c r="M31" s="63"/>
      <c r="N31" s="62"/>
      <c r="O31" s="59"/>
      <c r="P31" s="84">
        <v>15850</v>
      </c>
      <c r="Q31" s="59"/>
      <c r="R31" s="84"/>
      <c r="S31" s="59"/>
      <c r="T31" s="84"/>
      <c r="U31" s="59"/>
      <c r="V31" s="84"/>
      <c r="W31" s="59"/>
      <c r="X31" s="84"/>
      <c r="Y31" s="59"/>
      <c r="Z31" s="84"/>
    </row>
    <row r="32" spans="1:26" ht="33" customHeight="1" x14ac:dyDescent="0.2">
      <c r="A32" s="43"/>
      <c r="B32" s="26"/>
      <c r="C32" s="43"/>
      <c r="D32" s="43"/>
      <c r="E32" s="44"/>
      <c r="F32" s="36" t="s">
        <v>38</v>
      </c>
      <c r="G32" s="132"/>
      <c r="H32" s="133"/>
      <c r="I32" s="134"/>
      <c r="J32" s="135"/>
      <c r="K32" s="134" t="s">
        <v>71</v>
      </c>
      <c r="L32" s="136"/>
      <c r="M32" s="126"/>
      <c r="N32" s="126"/>
      <c r="O32" s="95" t="s">
        <v>70</v>
      </c>
      <c r="P32" s="96"/>
      <c r="Q32" s="95"/>
      <c r="R32" s="96"/>
      <c r="S32" s="95"/>
      <c r="T32" s="96"/>
      <c r="U32" s="95"/>
      <c r="V32" s="96"/>
      <c r="W32" s="95"/>
      <c r="X32" s="96"/>
      <c r="Y32" s="95"/>
      <c r="Z32" s="96"/>
    </row>
    <row r="33" spans="1:26" ht="58.5" customHeight="1" x14ac:dyDescent="0.2">
      <c r="A33" s="29"/>
      <c r="B33" s="29"/>
      <c r="C33" s="29"/>
      <c r="D33" s="29"/>
      <c r="E33" s="29"/>
      <c r="F33" s="36" t="s">
        <v>39</v>
      </c>
      <c r="G33" s="97">
        <f>H30</f>
        <v>22773</v>
      </c>
      <c r="H33" s="98"/>
      <c r="I33" s="97">
        <f>J30</f>
        <v>14715</v>
      </c>
      <c r="J33" s="98"/>
      <c r="K33" s="97">
        <f>L30</f>
        <v>16096</v>
      </c>
      <c r="L33" s="98"/>
      <c r="M33" s="97">
        <f>N30</f>
        <v>16011.24</v>
      </c>
      <c r="N33" s="98"/>
      <c r="O33" s="97">
        <f>P30</f>
        <v>16363</v>
      </c>
      <c r="P33" s="98"/>
      <c r="Q33" s="97">
        <f>R30</f>
        <v>15986</v>
      </c>
      <c r="R33" s="98"/>
      <c r="S33" s="97">
        <f>T30</f>
        <v>19821</v>
      </c>
      <c r="T33" s="98"/>
      <c r="U33" s="97">
        <f>V30</f>
        <v>15730</v>
      </c>
      <c r="V33" s="98"/>
      <c r="W33" s="97">
        <f>X30</f>
        <v>13717.2</v>
      </c>
      <c r="X33" s="98"/>
      <c r="Y33" s="97"/>
      <c r="Z33" s="98"/>
    </row>
    <row r="34" spans="1:26" ht="30.75" thickBot="1" x14ac:dyDescent="0.25">
      <c r="A34" s="29"/>
      <c r="B34" s="29"/>
      <c r="C34" s="29"/>
      <c r="D34" s="29"/>
      <c r="E34" s="29"/>
      <c r="F34" s="36" t="s">
        <v>40</v>
      </c>
      <c r="G34" s="100" t="s">
        <v>1</v>
      </c>
      <c r="H34" s="101"/>
      <c r="I34" s="124" t="s">
        <v>1</v>
      </c>
      <c r="J34" s="125"/>
      <c r="K34" s="124" t="s">
        <v>1</v>
      </c>
      <c r="L34" s="125"/>
      <c r="M34" s="124" t="s">
        <v>1</v>
      </c>
      <c r="N34" s="125"/>
      <c r="O34" s="124" t="s">
        <v>1</v>
      </c>
      <c r="P34" s="125"/>
    </row>
    <row r="35" spans="1:26" x14ac:dyDescent="0.2">
      <c r="A35" s="29"/>
      <c r="B35" s="29"/>
      <c r="C35" s="29"/>
      <c r="D35" s="29"/>
      <c r="E35" s="29"/>
    </row>
    <row r="37" spans="1:26" x14ac:dyDescent="0.2">
      <c r="A37" s="3" t="s">
        <v>41</v>
      </c>
      <c r="B37" s="3"/>
      <c r="C37" s="127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8"/>
    </row>
    <row r="38" spans="1:26" x14ac:dyDescent="0.2">
      <c r="A38" s="4"/>
      <c r="B38" s="4"/>
      <c r="C38" s="129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</row>
    <row r="39" spans="1:26" x14ac:dyDescent="0.2">
      <c r="A39" s="2" t="s">
        <v>42</v>
      </c>
      <c r="B39" s="2"/>
      <c r="C39" s="2"/>
      <c r="D39" s="5"/>
      <c r="E39" s="5"/>
      <c r="F39" s="5"/>
      <c r="G39" s="5"/>
      <c r="H39" s="5"/>
      <c r="I39" s="5"/>
      <c r="J39" s="5"/>
      <c r="K39" s="5"/>
      <c r="L39" s="99"/>
      <c r="M39" s="99"/>
      <c r="N39" s="99"/>
    </row>
    <row r="40" spans="1:26" x14ac:dyDescent="0.2">
      <c r="A40" s="33" t="s">
        <v>43</v>
      </c>
      <c r="B40" s="33"/>
      <c r="C40" s="33"/>
      <c r="D40" s="5"/>
      <c r="E40" s="5"/>
      <c r="F40" s="5"/>
      <c r="G40" s="5"/>
      <c r="H40" s="5"/>
      <c r="I40" s="5"/>
      <c r="J40" s="5"/>
      <c r="K40" s="5"/>
      <c r="L40" s="99"/>
      <c r="M40" s="99"/>
      <c r="N40" s="99"/>
    </row>
  </sheetData>
  <mergeCells count="84">
    <mergeCell ref="Y22:Z22"/>
    <mergeCell ref="Y23:Z23"/>
    <mergeCell ref="Y32:Z32"/>
    <mergeCell ref="Y33:Z33"/>
    <mergeCell ref="U22:V22"/>
    <mergeCell ref="U23:V23"/>
    <mergeCell ref="U32:V32"/>
    <mergeCell ref="U33:V33"/>
    <mergeCell ref="Q22:R22"/>
    <mergeCell ref="Q23:R23"/>
    <mergeCell ref="Q32:R32"/>
    <mergeCell ref="Q33:R33"/>
    <mergeCell ref="S22:T22"/>
    <mergeCell ref="S23:T23"/>
    <mergeCell ref="S32:T32"/>
    <mergeCell ref="S33:T33"/>
    <mergeCell ref="O32:P32"/>
    <mergeCell ref="O33:P33"/>
    <mergeCell ref="O34:P34"/>
    <mergeCell ref="O17:P17"/>
    <mergeCell ref="O18:P18"/>
    <mergeCell ref="O19:P19"/>
    <mergeCell ref="O20:P20"/>
    <mergeCell ref="O22:P22"/>
    <mergeCell ref="O23:P23"/>
    <mergeCell ref="I22:J22"/>
    <mergeCell ref="M22:N22"/>
    <mergeCell ref="M23:N23"/>
    <mergeCell ref="I23:J23"/>
    <mergeCell ref="G33:H33"/>
    <mergeCell ref="G23:H23"/>
    <mergeCell ref="G24:H24"/>
    <mergeCell ref="I33:J33"/>
    <mergeCell ref="I24:J24"/>
    <mergeCell ref="L39:N39"/>
    <mergeCell ref="L40:N40"/>
    <mergeCell ref="M24:N24"/>
    <mergeCell ref="M33:N33"/>
    <mergeCell ref="M34:N34"/>
    <mergeCell ref="K24:L24"/>
    <mergeCell ref="K33:L33"/>
    <mergeCell ref="M32:N32"/>
    <mergeCell ref="K34:L34"/>
    <mergeCell ref="C37:N37"/>
    <mergeCell ref="C38:N38"/>
    <mergeCell ref="G32:H32"/>
    <mergeCell ref="I32:J32"/>
    <mergeCell ref="K32:L32"/>
    <mergeCell ref="G34:H34"/>
    <mergeCell ref="I34:J34"/>
    <mergeCell ref="B10:B11"/>
    <mergeCell ref="C12:L12"/>
    <mergeCell ref="B17:F17"/>
    <mergeCell ref="G17:H17"/>
    <mergeCell ref="C9:N9"/>
    <mergeCell ref="G13:H13"/>
    <mergeCell ref="M17:N17"/>
    <mergeCell ref="C10:L11"/>
    <mergeCell ref="I17:J17"/>
    <mergeCell ref="K17:L17"/>
    <mergeCell ref="K5:N5"/>
    <mergeCell ref="M18:N18"/>
    <mergeCell ref="M19:N19"/>
    <mergeCell ref="M20:N20"/>
    <mergeCell ref="K4:N4"/>
    <mergeCell ref="K19:L19"/>
    <mergeCell ref="K20:L20"/>
    <mergeCell ref="K18:L18"/>
    <mergeCell ref="W22:X22"/>
    <mergeCell ref="W23:X23"/>
    <mergeCell ref="W32:X32"/>
    <mergeCell ref="W33:X33"/>
    <mergeCell ref="B18:F18"/>
    <mergeCell ref="B19:F19"/>
    <mergeCell ref="B20:F20"/>
    <mergeCell ref="G18:H18"/>
    <mergeCell ref="I18:J18"/>
    <mergeCell ref="G19:H19"/>
    <mergeCell ref="G20:H20"/>
    <mergeCell ref="I19:J19"/>
    <mergeCell ref="I20:J20"/>
    <mergeCell ref="G22:H22"/>
    <mergeCell ref="K23:L23"/>
    <mergeCell ref="K22:L22"/>
  </mergeCells>
  <dataValidations count="4">
    <dataValidation type="list" allowBlank="1" showInputMessage="1" showErrorMessage="1" sqref="E13">
      <formula1>$T$1:$T$6</formula1>
    </dataValidation>
    <dataValidation type="list" allowBlank="1" showInputMessage="1" showErrorMessage="1" sqref="I17:I18 M17:M18 K17:K18 O17:O18">
      <formula1>$P$1:$P$2</formula1>
    </dataValidation>
    <dataValidation type="list" allowBlank="1" showInputMessage="1" showErrorMessage="1" sqref="G34 I34 K34 M34 O34">
      <formula1>$Q$1:$Q$4</formula1>
    </dataValidation>
    <dataValidation type="list" allowBlank="1" showInputMessage="1" showErrorMessage="1" sqref="C13">
      <formula1>$S$1:$S$7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7" scale="29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7"/>
  <sheetViews>
    <sheetView workbookViewId="0">
      <selection activeCell="F22" sqref="F22"/>
    </sheetView>
  </sheetViews>
  <sheetFormatPr baseColWidth="10" defaultRowHeight="15" x14ac:dyDescent="0.25"/>
  <sheetData>
    <row r="5" spans="5:7" x14ac:dyDescent="0.25">
      <c r="E5">
        <v>0.75</v>
      </c>
      <c r="F5">
        <v>6</v>
      </c>
      <c r="G5">
        <f>F5*E5</f>
        <v>4.5</v>
      </c>
    </row>
    <row r="6" spans="5:7" x14ac:dyDescent="0.25">
      <c r="E6">
        <v>1.25</v>
      </c>
      <c r="F6">
        <v>6</v>
      </c>
      <c r="G6">
        <f>F6*E6</f>
        <v>7.5</v>
      </c>
    </row>
    <row r="7" spans="5:7" x14ac:dyDescent="0.25">
      <c r="G7">
        <f>SUM(G5:G6)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Hoja1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Rodriguez</dc:creator>
  <cp:lastModifiedBy>Agalaviz</cp:lastModifiedBy>
  <cp:lastPrinted>2016-08-31T20:21:38Z</cp:lastPrinted>
  <dcterms:created xsi:type="dcterms:W3CDTF">2015-11-20T21:11:16Z</dcterms:created>
  <dcterms:modified xsi:type="dcterms:W3CDTF">2018-07-05T15:18:47Z</dcterms:modified>
</cp:coreProperties>
</file>