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Desktop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6" i="1"/>
  <c r="K28" i="1"/>
  <c r="K29" i="1"/>
  <c r="K30" i="1"/>
  <c r="K31" i="1"/>
  <c r="K32" i="1"/>
  <c r="K33" i="1"/>
  <c r="K34" i="1"/>
  <c r="K35" i="1"/>
  <c r="K36" i="1"/>
  <c r="K37" i="1"/>
  <c r="K38" i="1"/>
  <c r="K27" i="1"/>
  <c r="K26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K40" i="1"/>
  <c r="K39" i="1"/>
  <c r="H40" i="1"/>
  <c r="P10" i="1"/>
</calcChain>
</file>

<file path=xl/sharedStrings.xml><?xml version="1.0" encoding="utf-8"?>
<sst xmlns="http://schemas.openxmlformats.org/spreadsheetml/2006/main" count="111" uniqueCount="79">
  <si>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</si>
  <si>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</si>
  <si>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</si>
  <si>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</si>
  <si>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</si>
  <si>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</si>
  <si>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</si>
  <si>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</si>
  <si>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</si>
  <si>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</si>
  <si>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</si>
  <si>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</si>
  <si>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</si>
  <si>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</si>
  <si>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</si>
  <si>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</si>
  <si>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</si>
  <si>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</si>
  <si>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</si>
  <si>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</si>
  <si>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</si>
  <si>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</si>
  <si>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</si>
  <si>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</si>
  <si>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</si>
  <si>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</si>
  <si>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</si>
  <si>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</si>
  <si>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</si>
  <si>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</si>
  <si>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</si>
  <si>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</si>
  <si>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</si>
  <si>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</si>
  <si>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</si>
  <si>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</si>
  <si>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</si>
  <si>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</si>
  <si>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</si>
  <si>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</si>
  <si>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</si>
  <si>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</si>
  <si>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</si>
  <si>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</si>
  <si>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P.U. $</t>
  </si>
  <si>
    <t>Total $</t>
  </si>
  <si>
    <t>SUBTOTAL $</t>
  </si>
  <si>
    <t>Costo TOTAL/ TOTAL Cost $:</t>
  </si>
  <si>
    <t>I-HVAC-BEHAVIORALHEALTHUSA-120817</t>
  </si>
  <si>
    <t>DS</t>
  </si>
  <si>
    <t>TAX 7%</t>
  </si>
  <si>
    <t>each</t>
  </si>
  <si>
    <t>3/4" Trhreaded ball valve brass 2 piece IPS 600# fullport inport PTEE seats T-255-FB-P-UL not for potable water (54060300)</t>
  </si>
  <si>
    <t>1/2" Threaded ball valve brass 2 piece IPS 600# fullport import PTEE Seats T-255-FB-P-UL not for potable water (54060200)</t>
  </si>
  <si>
    <t>3/4" Thearded cast iron Y-stariner stule B7 250# with 20MESH 304SS Screen W/3/8" blowoff prt I (3/43 THY-CIM20M34-FTI-B7)</t>
  </si>
  <si>
    <t>3/8" X 1-1/2" Black Nipple (0200370150)</t>
  </si>
  <si>
    <t>3/8" threaded Ball valve Brass 2 Piece IPS 600# fullport import PTEE Seats T-255-FB-P-UL (54060100)</t>
  </si>
  <si>
    <t>1/2" Threaded cast iron Y-Strainer style B7 250# with 20 mesh 304SS screen W/1/4" Bolwoff port I (1/23 THY-CIM20M34-FTI-B7)</t>
  </si>
  <si>
    <t>1/4X1-1/2 Black Nipple (0200250150)</t>
  </si>
  <si>
    <t>1/4" threaded ball valve brass 2 piece IPS 600# fullport import PTEE seats T255-FB-P-UL not for potable water (54060000)</t>
  </si>
  <si>
    <t>1/4" Pete's plug SS2501 1-1/2" long (SS2501)</t>
  </si>
  <si>
    <t>1/2" Pete's plug SS5501 1-1/2" long (SS5501)</t>
  </si>
  <si>
    <t>3/4 X 1/4" copper reducing coupling (W01038)</t>
  </si>
  <si>
    <t>1/2 X 1/4" copper reducing coupling (W01025)</t>
  </si>
  <si>
    <t>A&amp;B PIPE &amp; SUPPLY</t>
  </si>
  <si>
    <t>FRATELLI PETTINAROLI SPA</t>
  </si>
  <si>
    <t>Freight &amp; Bank Fees</t>
  </si>
  <si>
    <t>Diferencia %</t>
  </si>
  <si>
    <t>Ferguson</t>
  </si>
  <si>
    <t>Inmediata</t>
  </si>
  <si>
    <t>5 dias</t>
  </si>
  <si>
    <t>No Cotizo</t>
  </si>
  <si>
    <t>Vendor 4</t>
  </si>
  <si>
    <t>Fastenal</t>
  </si>
  <si>
    <t>Fratelli solo nos ofrece las valvulas de Bola y el costo del envio mas los costos de transferencia incrementan considerablemente el costo.</t>
  </si>
  <si>
    <t>Pick up in DETROIT</t>
  </si>
  <si>
    <t>Valvulas Hot Water Heaters BHJH</t>
  </si>
  <si>
    <t>Pick up at store</t>
  </si>
  <si>
    <t>Pick up  at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</si>
</sst>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1" xfId="0" applyNumberFormat="1" applyFont="1" applyFill="1" applyBorder="1" applyAlignment="1">
      <alignment horizontal="center" vertical="center" wrapText="1"/>
    </xf>
    <xf numFmtId="44" fontId="16" fillId="0" borderId="32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1" xfId="0" applyNumberFormat="1" applyFont="1" applyBorder="1" applyAlignment="1">
      <alignment vertical="center" wrapText="1"/>
    </xf>
    <xf numFmtId="4" fontId="16" fillId="0" borderId="32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1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44" fontId="16" fillId="0" borderId="36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0" borderId="27" xfId="0" applyFill="1" applyBorder="1"/>
    <xf numFmtId="0" fontId="0" fillId="0" borderId="32" xfId="0" applyFont="1" applyFill="1" applyBorder="1" applyAlignment="1">
      <alignment horizontal="left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4" fontId="19" fillId="0" borderId="29" xfId="0" applyNumberFormat="1" applyFont="1" applyFill="1" applyBorder="1" applyAlignment="1">
      <alignment horizontal="center" vertical="center" wrapText="1"/>
    </xf>
    <xf numFmtId="10" fontId="16" fillId="0" borderId="29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36" xfId="0" applyNumberFormat="1" applyFont="1" applyFill="1" applyBorder="1" applyAlignment="1">
      <alignment horizontal="center" vertical="center" textRotation="45" wrapText="1"/>
    </xf>
    <xf numFmtId="49" fontId="21" fillId="0" borderId="42" xfId="0" applyNumberFormat="1" applyFont="1" applyFill="1" applyBorder="1" applyAlignment="1">
      <alignment horizontal="center" vertical="center" textRotation="45" wrapText="1"/>
    </xf>
    <xf numFmtId="49" fontId="21" fillId="0" borderId="33" xfId="0" applyNumberFormat="1" applyFont="1" applyFill="1" applyBorder="1" applyAlignment="1">
      <alignment horizontal="center" vertical="center" textRotation="45" wrapText="1"/>
    </xf>
    <xf numFmtId="49" fontId="21" fillId="0" borderId="38" xfId="0" applyNumberFormat="1" applyFont="1" applyFill="1" applyBorder="1" applyAlignment="1">
      <alignment horizontal="center" vertical="center" textRotation="45" wrapText="1"/>
    </xf>
    <xf numFmtId="49" fontId="21" fillId="0" borderId="39" xfId="0" applyNumberFormat="1" applyFont="1" applyFill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tabSelected="1" topLeftCell="C37" zoomScale="59" zoomScaleNormal="59" workbookViewId="0">
      <selection activeCell="T19" sqref="T19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8" customWidth="1"/>
    <col min="9" max="10" width="18" style="58" customWidth="1"/>
    <col min="11" max="13" width="16.28515625" style="58" customWidth="1"/>
    <col min="14" max="14" width="17.85546875" style="58" bestFit="1" customWidth="1"/>
    <col min="15" max="15" width="19.7109375" style="58" customWidth="1"/>
    <col min="16" max="16" width="18.140625" style="58" customWidth="1"/>
    <col min="17" max="17" width="13.42578125" style="4" customWidth="1"/>
    <col min="18" max="18" width="14.85546875" style="4" customWidth="1"/>
    <col min="19" max="16384" width="12.42578125" style="4"/>
  </cols>
  <sheetData>
    <row r="1" spans="1:18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 t="s">
        <v>2</v>
      </c>
    </row>
    <row r="2" spans="1:18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7"/>
      <c r="L2" s="7"/>
      <c r="M2" s="8" t="s">
        <v>3</v>
      </c>
      <c r="N2" s="9" t="s">
        <v>4</v>
      </c>
      <c r="O2" s="10" t="s">
        <v>5</v>
      </c>
      <c r="P2" s="11" t="s">
        <v>6</v>
      </c>
      <c r="Q2" s="3" t="s">
        <v>7</v>
      </c>
      <c r="R2" s="3" t="s">
        <v>8</v>
      </c>
    </row>
    <row r="3" spans="1:18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4"/>
      <c r="L3" s="14"/>
      <c r="M3" s="15"/>
      <c r="N3" s="16">
        <v>8</v>
      </c>
      <c r="O3" s="17">
        <v>2018</v>
      </c>
      <c r="P3" s="18">
        <v>43322</v>
      </c>
      <c r="Q3" s="3" t="s">
        <v>9</v>
      </c>
      <c r="R3" s="3" t="s">
        <v>10</v>
      </c>
    </row>
    <row r="4" spans="1:18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4"/>
      <c r="L4" s="14"/>
      <c r="M4" s="108" t="s">
        <v>43</v>
      </c>
      <c r="N4" s="109"/>
      <c r="O4" s="109"/>
      <c r="P4" s="110"/>
      <c r="Q4" s="3" t="s">
        <v>11</v>
      </c>
      <c r="R4" s="3" t="s">
        <v>12</v>
      </c>
    </row>
    <row r="5" spans="1:18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4"/>
      <c r="L5" s="14"/>
      <c r="M5" s="111" t="s">
        <v>48</v>
      </c>
      <c r="N5" s="112"/>
      <c r="O5" s="112"/>
      <c r="P5" s="113"/>
      <c r="Q5" s="3"/>
      <c r="R5" s="3" t="s">
        <v>14</v>
      </c>
    </row>
    <row r="6" spans="1:18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14"/>
      <c r="L6" s="14"/>
      <c r="M6" s="20"/>
      <c r="N6" s="20"/>
      <c r="O6" s="20"/>
      <c r="P6" s="21"/>
      <c r="Q6" s="3"/>
      <c r="R6" s="3" t="s">
        <v>15</v>
      </c>
    </row>
    <row r="7" spans="1:18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2"/>
      <c r="O7" s="22"/>
      <c r="P7" s="23"/>
      <c r="Q7" s="3"/>
      <c r="R7" s="3"/>
    </row>
    <row r="8" spans="1:18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2"/>
      <c r="O8" s="22"/>
      <c r="P8" s="23"/>
    </row>
    <row r="9" spans="1:18" ht="30.95" customHeight="1" thickBot="1" x14ac:dyDescent="0.25">
      <c r="A9" s="1"/>
      <c r="B9" s="25"/>
      <c r="C9" s="114" t="s">
        <v>16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5"/>
    </row>
    <row r="10" spans="1:18" s="29" customFormat="1" ht="27.95" customHeight="1" thickBot="1" x14ac:dyDescent="0.3">
      <c r="A10" s="26"/>
      <c r="B10" s="116" t="s">
        <v>17</v>
      </c>
      <c r="C10" s="118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20"/>
      <c r="O10" s="27" t="s">
        <v>18</v>
      </c>
      <c r="P10" s="28">
        <f ca="1">TODAY()</f>
        <v>43322</v>
      </c>
    </row>
    <row r="11" spans="1:18" s="29" customFormat="1" ht="27" customHeight="1" thickBot="1" x14ac:dyDescent="0.3">
      <c r="A11" s="26"/>
      <c r="B11" s="117"/>
      <c r="C11" s="117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2"/>
      <c r="O11" s="30" t="s">
        <v>19</v>
      </c>
      <c r="P11" s="31" t="s">
        <v>49</v>
      </c>
    </row>
    <row r="12" spans="1:18" s="29" customFormat="1" ht="42.95" customHeight="1" thickBot="1" x14ac:dyDescent="0.3">
      <c r="A12" s="26"/>
      <c r="B12" s="32" t="s">
        <v>20</v>
      </c>
      <c r="C12" s="104" t="s">
        <v>76</v>
      </c>
      <c r="D12" s="105"/>
      <c r="E12" s="106"/>
      <c r="F12" s="106"/>
      <c r="G12" s="106"/>
      <c r="H12" s="106"/>
      <c r="I12" s="106"/>
      <c r="J12" s="106"/>
      <c r="K12" s="106"/>
      <c r="L12" s="106"/>
      <c r="M12" s="106"/>
      <c r="N12" s="107"/>
      <c r="O12" s="33"/>
      <c r="P12" s="19"/>
    </row>
    <row r="13" spans="1:18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03" t="s">
        <v>12</v>
      </c>
      <c r="F13" s="103"/>
      <c r="G13" s="103"/>
      <c r="H13" s="103"/>
      <c r="I13" s="103"/>
      <c r="J13" s="103"/>
      <c r="K13" s="103"/>
      <c r="L13" s="103"/>
      <c r="M13" s="103"/>
      <c r="N13" s="103"/>
      <c r="O13" s="36"/>
      <c r="P13" s="36"/>
    </row>
    <row r="14" spans="1:18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</row>
    <row r="15" spans="1:18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</row>
    <row r="16" spans="1:18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</row>
    <row r="17" spans="1:17" s="29" customFormat="1" ht="33" customHeight="1" x14ac:dyDescent="0.25">
      <c r="A17" s="26"/>
      <c r="B17" s="94" t="s">
        <v>23</v>
      </c>
      <c r="C17" s="94"/>
      <c r="D17" s="94"/>
      <c r="E17" s="94"/>
      <c r="F17" s="94"/>
      <c r="G17" s="95" t="s">
        <v>24</v>
      </c>
      <c r="H17" s="97"/>
      <c r="I17" s="95" t="s">
        <v>24</v>
      </c>
      <c r="J17" s="96"/>
      <c r="K17" s="96"/>
      <c r="L17" s="97"/>
      <c r="M17" s="95" t="s">
        <v>24</v>
      </c>
      <c r="N17" s="97"/>
      <c r="O17" s="94"/>
      <c r="P17" s="94"/>
    </row>
    <row r="18" spans="1:17" s="29" customFormat="1" ht="33" customHeight="1" x14ac:dyDescent="0.25">
      <c r="A18" s="26"/>
      <c r="B18" s="94" t="s">
        <v>25</v>
      </c>
      <c r="C18" s="94"/>
      <c r="D18" s="94"/>
      <c r="E18" s="94"/>
      <c r="F18" s="94"/>
      <c r="G18" s="95" t="s">
        <v>24</v>
      </c>
      <c r="H18" s="97"/>
      <c r="I18" s="95" t="s">
        <v>24</v>
      </c>
      <c r="J18" s="96"/>
      <c r="K18" s="96"/>
      <c r="L18" s="97"/>
      <c r="M18" s="95" t="s">
        <v>24</v>
      </c>
      <c r="N18" s="97"/>
      <c r="O18" s="94"/>
      <c r="P18" s="94"/>
    </row>
    <row r="19" spans="1:17" s="29" customFormat="1" ht="33" customHeight="1" x14ac:dyDescent="0.25">
      <c r="A19" s="26"/>
      <c r="B19" s="94" t="s">
        <v>26</v>
      </c>
      <c r="C19" s="94"/>
      <c r="D19" s="94"/>
      <c r="E19" s="94"/>
      <c r="F19" s="94"/>
      <c r="G19" s="95" t="s">
        <v>69</v>
      </c>
      <c r="H19" s="97"/>
      <c r="I19" s="95" t="s">
        <v>70</v>
      </c>
      <c r="J19" s="96"/>
      <c r="K19" s="96"/>
      <c r="L19" s="97"/>
      <c r="M19" s="95"/>
      <c r="N19" s="97"/>
      <c r="O19" s="94"/>
      <c r="P19" s="94"/>
    </row>
    <row r="20" spans="1:17" s="29" customFormat="1" ht="33" customHeight="1" x14ac:dyDescent="0.25">
      <c r="A20" s="26"/>
      <c r="B20" s="94" t="s">
        <v>27</v>
      </c>
      <c r="C20" s="94"/>
      <c r="D20" s="94"/>
      <c r="E20" s="94"/>
      <c r="F20" s="94"/>
      <c r="G20" s="95" t="s">
        <v>77</v>
      </c>
      <c r="H20" s="97"/>
      <c r="I20" s="95" t="s">
        <v>75</v>
      </c>
      <c r="J20" s="96"/>
      <c r="K20" s="96"/>
      <c r="L20" s="97"/>
      <c r="M20" s="95" t="s">
        <v>78</v>
      </c>
      <c r="N20" s="97"/>
      <c r="O20" s="94"/>
      <c r="P20" s="94"/>
    </row>
    <row r="21" spans="1:17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84"/>
      <c r="P21" s="84"/>
    </row>
    <row r="22" spans="1:17" s="38" customFormat="1" ht="18" x14ac:dyDescent="0.25">
      <c r="A22" s="37"/>
      <c r="B22" s="37"/>
      <c r="C22" s="37"/>
      <c r="D22" s="37"/>
      <c r="E22" s="37"/>
      <c r="F22" s="37"/>
      <c r="G22" s="101" t="s">
        <v>28</v>
      </c>
      <c r="H22" s="102"/>
      <c r="I22" s="101" t="s">
        <v>29</v>
      </c>
      <c r="J22" s="136"/>
      <c r="K22" s="136"/>
      <c r="L22" s="102"/>
      <c r="M22" s="101" t="s">
        <v>30</v>
      </c>
      <c r="N22" s="102"/>
      <c r="O22" s="101" t="s">
        <v>72</v>
      </c>
      <c r="P22" s="102"/>
    </row>
    <row r="23" spans="1:17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99" t="s">
        <v>64</v>
      </c>
      <c r="H23" s="100"/>
      <c r="I23" s="99" t="s">
        <v>65</v>
      </c>
      <c r="J23" s="135"/>
      <c r="K23" s="135"/>
      <c r="L23" s="100"/>
      <c r="M23" s="99" t="s">
        <v>68</v>
      </c>
      <c r="N23" s="100"/>
      <c r="O23" s="99" t="s">
        <v>73</v>
      </c>
      <c r="P23" s="100"/>
    </row>
    <row r="24" spans="1:17" s="41" customFormat="1" ht="39.75" customHeight="1" x14ac:dyDescent="0.25">
      <c r="A24" s="42" t="s">
        <v>32</v>
      </c>
      <c r="B24" s="123" t="s">
        <v>33</v>
      </c>
      <c r="C24" s="123" t="s">
        <v>34</v>
      </c>
      <c r="D24" s="123" t="s">
        <v>35</v>
      </c>
      <c r="E24" s="123" t="s">
        <v>36</v>
      </c>
      <c r="F24" s="125" t="s">
        <v>37</v>
      </c>
      <c r="G24" s="99" t="s">
        <v>13</v>
      </c>
      <c r="H24" s="100"/>
      <c r="I24" s="99" t="s">
        <v>13</v>
      </c>
      <c r="J24" s="135"/>
      <c r="K24" s="100"/>
      <c r="L24" s="134"/>
      <c r="M24" s="99"/>
      <c r="N24" s="100"/>
      <c r="O24" s="99"/>
      <c r="P24" s="100"/>
    </row>
    <row r="25" spans="1:17" s="29" customFormat="1" ht="39.75" customHeight="1" x14ac:dyDescent="0.25">
      <c r="A25" s="43"/>
      <c r="B25" s="124"/>
      <c r="C25" s="124"/>
      <c r="D25" s="124"/>
      <c r="E25" s="124"/>
      <c r="F25" s="126"/>
      <c r="G25" s="59" t="s">
        <v>44</v>
      </c>
      <c r="H25" s="60" t="s">
        <v>45</v>
      </c>
      <c r="I25" s="59" t="s">
        <v>44</v>
      </c>
      <c r="J25" s="137" t="s">
        <v>66</v>
      </c>
      <c r="K25" s="60" t="s">
        <v>45</v>
      </c>
      <c r="L25" s="60" t="s">
        <v>67</v>
      </c>
      <c r="M25" s="59" t="s">
        <v>44</v>
      </c>
      <c r="N25" s="60" t="s">
        <v>45</v>
      </c>
      <c r="O25" s="59" t="s">
        <v>44</v>
      </c>
      <c r="P25" s="60" t="s">
        <v>45</v>
      </c>
    </row>
    <row r="26" spans="1:17" s="29" customFormat="1" ht="45.75" customHeight="1" x14ac:dyDescent="0.25">
      <c r="A26" s="43"/>
      <c r="B26" s="131" t="s">
        <v>52</v>
      </c>
      <c r="C26" s="129" t="s">
        <v>51</v>
      </c>
      <c r="D26" s="128">
        <v>4</v>
      </c>
      <c r="E26" s="130">
        <v>0</v>
      </c>
      <c r="F26" s="44"/>
      <c r="G26" s="70">
        <v>8.2880000000000003</v>
      </c>
      <c r="H26" s="70">
        <f>$D26*G26</f>
        <v>33.152000000000001</v>
      </c>
      <c r="I26" s="70">
        <v>6.56</v>
      </c>
      <c r="J26" s="70">
        <v>13.75</v>
      </c>
      <c r="K26" s="70">
        <f>$D26*(I26+J26)</f>
        <v>81.239999999999995</v>
      </c>
      <c r="L26" s="138">
        <f>(K26-H26)/H26</f>
        <v>1.4505308880308878</v>
      </c>
      <c r="M26" s="140" t="s">
        <v>71</v>
      </c>
      <c r="N26" s="141"/>
      <c r="O26" s="140" t="s">
        <v>71</v>
      </c>
      <c r="P26" s="141"/>
    </row>
    <row r="27" spans="1:17" s="29" customFormat="1" ht="45.75" customHeight="1" x14ac:dyDescent="0.25">
      <c r="A27" s="83"/>
      <c r="B27" s="128" t="s">
        <v>53</v>
      </c>
      <c r="C27" s="129" t="s">
        <v>51</v>
      </c>
      <c r="D27" s="128">
        <v>8</v>
      </c>
      <c r="E27" s="130"/>
      <c r="F27" s="44"/>
      <c r="G27" s="127">
        <v>5.4</v>
      </c>
      <c r="H27" s="70">
        <f t="shared" ref="H27:H37" si="0">$D27*G27</f>
        <v>43.2</v>
      </c>
      <c r="I27" s="70">
        <v>4.09</v>
      </c>
      <c r="J27" s="70">
        <v>13.75</v>
      </c>
      <c r="K27" s="70">
        <f>$D27*(I27+J27)</f>
        <v>142.72</v>
      </c>
      <c r="L27" s="138">
        <f>(K27-H27)/H27</f>
        <v>2.3037037037037034</v>
      </c>
      <c r="M27" s="142"/>
      <c r="N27" s="143"/>
      <c r="O27" s="142"/>
      <c r="P27" s="143"/>
      <c r="Q27" s="139"/>
    </row>
    <row r="28" spans="1:17" s="29" customFormat="1" ht="45.75" customHeight="1" x14ac:dyDescent="0.25">
      <c r="A28" s="83"/>
      <c r="B28" s="128" t="s">
        <v>54</v>
      </c>
      <c r="C28" s="129" t="s">
        <v>51</v>
      </c>
      <c r="D28" s="128">
        <v>2</v>
      </c>
      <c r="E28" s="130"/>
      <c r="F28" s="44"/>
      <c r="G28" s="127">
        <v>8.2379999999999995</v>
      </c>
      <c r="H28" s="70">
        <f t="shared" si="0"/>
        <v>16.475999999999999</v>
      </c>
      <c r="I28" s="70">
        <v>0</v>
      </c>
      <c r="J28" s="70">
        <v>0</v>
      </c>
      <c r="K28" s="70">
        <f t="shared" ref="K28:K37" si="1">$D28*I28</f>
        <v>0</v>
      </c>
      <c r="L28" s="127">
        <v>0</v>
      </c>
      <c r="M28" s="142"/>
      <c r="N28" s="143"/>
      <c r="O28" s="142"/>
      <c r="P28" s="143"/>
    </row>
    <row r="29" spans="1:17" s="29" customFormat="1" ht="45.75" customHeight="1" x14ac:dyDescent="0.25">
      <c r="A29" s="83"/>
      <c r="B29" s="128" t="s">
        <v>55</v>
      </c>
      <c r="C29" s="129" t="s">
        <v>51</v>
      </c>
      <c r="D29" s="128">
        <v>2</v>
      </c>
      <c r="E29" s="130"/>
      <c r="F29" s="44"/>
      <c r="G29" s="127">
        <v>1.288</v>
      </c>
      <c r="H29" s="70">
        <f t="shared" si="0"/>
        <v>2.5760000000000001</v>
      </c>
      <c r="I29" s="70">
        <v>0</v>
      </c>
      <c r="J29" s="70">
        <v>0</v>
      </c>
      <c r="K29" s="70">
        <f t="shared" si="1"/>
        <v>0</v>
      </c>
      <c r="L29" s="127">
        <v>0</v>
      </c>
      <c r="M29" s="142"/>
      <c r="N29" s="143"/>
      <c r="O29" s="142"/>
      <c r="P29" s="143"/>
    </row>
    <row r="30" spans="1:17" s="29" customFormat="1" ht="45.75" customHeight="1" x14ac:dyDescent="0.25">
      <c r="A30" s="83"/>
      <c r="B30" s="128" t="s">
        <v>56</v>
      </c>
      <c r="C30" s="129" t="s">
        <v>51</v>
      </c>
      <c r="D30" s="128">
        <v>2</v>
      </c>
      <c r="E30" s="130"/>
      <c r="F30" s="44"/>
      <c r="G30" s="127">
        <v>5.4</v>
      </c>
      <c r="H30" s="70">
        <f t="shared" si="0"/>
        <v>10.8</v>
      </c>
      <c r="I30" s="70">
        <v>0</v>
      </c>
      <c r="J30" s="70">
        <v>0</v>
      </c>
      <c r="K30" s="70">
        <f t="shared" si="1"/>
        <v>0</v>
      </c>
      <c r="L30" s="127">
        <v>0</v>
      </c>
      <c r="M30" s="142"/>
      <c r="N30" s="143"/>
      <c r="O30" s="142"/>
      <c r="P30" s="143"/>
    </row>
    <row r="31" spans="1:17" s="29" customFormat="1" ht="45.75" customHeight="1" x14ac:dyDescent="0.25">
      <c r="A31" s="83"/>
      <c r="B31" s="128" t="s">
        <v>57</v>
      </c>
      <c r="C31" s="129" t="s">
        <v>51</v>
      </c>
      <c r="D31" s="128">
        <v>4</v>
      </c>
      <c r="E31" s="130"/>
      <c r="F31" s="44"/>
      <c r="G31" s="127">
        <v>6.1</v>
      </c>
      <c r="H31" s="70">
        <f t="shared" si="0"/>
        <v>24.4</v>
      </c>
      <c r="I31" s="70">
        <v>0</v>
      </c>
      <c r="J31" s="70">
        <v>0</v>
      </c>
      <c r="K31" s="70">
        <f t="shared" si="1"/>
        <v>0</v>
      </c>
      <c r="L31" s="127">
        <v>0</v>
      </c>
      <c r="M31" s="142"/>
      <c r="N31" s="143"/>
      <c r="O31" s="142"/>
      <c r="P31" s="143"/>
    </row>
    <row r="32" spans="1:17" s="29" customFormat="1" ht="45.75" customHeight="1" x14ac:dyDescent="0.25">
      <c r="A32" s="83"/>
      <c r="B32" s="128" t="s">
        <v>58</v>
      </c>
      <c r="C32" s="129" t="s">
        <v>51</v>
      </c>
      <c r="D32" s="128">
        <v>4</v>
      </c>
      <c r="E32" s="130"/>
      <c r="F32" s="44"/>
      <c r="G32" s="127">
        <v>1.175</v>
      </c>
      <c r="H32" s="70">
        <f t="shared" si="0"/>
        <v>4.7</v>
      </c>
      <c r="I32" s="70">
        <v>0</v>
      </c>
      <c r="J32" s="70">
        <v>0</v>
      </c>
      <c r="K32" s="70">
        <f t="shared" si="1"/>
        <v>0</v>
      </c>
      <c r="L32" s="127">
        <v>0</v>
      </c>
      <c r="M32" s="142"/>
      <c r="N32" s="143"/>
      <c r="O32" s="142"/>
      <c r="P32" s="143"/>
    </row>
    <row r="33" spans="1:16" s="29" customFormat="1" ht="45.75" customHeight="1" x14ac:dyDescent="0.25">
      <c r="A33" s="83"/>
      <c r="B33" s="128" t="s">
        <v>59</v>
      </c>
      <c r="C33" s="129" t="s">
        <v>51</v>
      </c>
      <c r="D33" s="128">
        <v>4</v>
      </c>
      <c r="E33" s="130"/>
      <c r="F33" s="44"/>
      <c r="G33" s="127">
        <v>5.4</v>
      </c>
      <c r="H33" s="70">
        <f t="shared" si="0"/>
        <v>21.6</v>
      </c>
      <c r="I33" s="70">
        <v>0</v>
      </c>
      <c r="J33" s="70">
        <v>0</v>
      </c>
      <c r="K33" s="70">
        <f t="shared" si="1"/>
        <v>0</v>
      </c>
      <c r="L33" s="127">
        <v>0</v>
      </c>
      <c r="M33" s="142"/>
      <c r="N33" s="143"/>
      <c r="O33" s="142"/>
      <c r="P33" s="143"/>
    </row>
    <row r="34" spans="1:16" s="29" customFormat="1" ht="45.75" customHeight="1" x14ac:dyDescent="0.25">
      <c r="A34" s="83"/>
      <c r="B34" s="132" t="s">
        <v>60</v>
      </c>
      <c r="C34" s="129" t="s">
        <v>51</v>
      </c>
      <c r="D34" s="128">
        <v>4</v>
      </c>
      <c r="E34" s="130"/>
      <c r="F34" s="44"/>
      <c r="G34" s="127">
        <v>3.85</v>
      </c>
      <c r="H34" s="70">
        <f t="shared" si="0"/>
        <v>15.4</v>
      </c>
      <c r="I34" s="70">
        <v>0</v>
      </c>
      <c r="J34" s="70">
        <v>0</v>
      </c>
      <c r="K34" s="70">
        <f t="shared" si="1"/>
        <v>0</v>
      </c>
      <c r="L34" s="127">
        <v>0</v>
      </c>
      <c r="M34" s="142"/>
      <c r="N34" s="143"/>
      <c r="O34" s="142"/>
      <c r="P34" s="143"/>
    </row>
    <row r="35" spans="1:16" s="29" customFormat="1" ht="45.75" customHeight="1" x14ac:dyDescent="0.25">
      <c r="A35" s="83"/>
      <c r="B35" s="132" t="s">
        <v>61</v>
      </c>
      <c r="C35" s="129" t="s">
        <v>51</v>
      </c>
      <c r="D35" s="128">
        <v>8</v>
      </c>
      <c r="E35" s="130"/>
      <c r="F35" s="44"/>
      <c r="G35" s="127">
        <v>4.6130000000000004</v>
      </c>
      <c r="H35" s="70">
        <f t="shared" si="0"/>
        <v>36.904000000000003</v>
      </c>
      <c r="I35" s="70">
        <v>0</v>
      </c>
      <c r="J35" s="70">
        <v>0</v>
      </c>
      <c r="K35" s="70">
        <f t="shared" si="1"/>
        <v>0</v>
      </c>
      <c r="L35" s="127">
        <v>0</v>
      </c>
      <c r="M35" s="142"/>
      <c r="N35" s="143"/>
      <c r="O35" s="142"/>
      <c r="P35" s="143"/>
    </row>
    <row r="36" spans="1:16" s="29" customFormat="1" ht="45.75" customHeight="1" x14ac:dyDescent="0.25">
      <c r="A36" s="83"/>
      <c r="B36" s="132" t="s">
        <v>62</v>
      </c>
      <c r="C36" s="129" t="s">
        <v>51</v>
      </c>
      <c r="D36" s="128">
        <v>2</v>
      </c>
      <c r="E36" s="130"/>
      <c r="F36" s="44"/>
      <c r="G36" s="127">
        <v>1.85</v>
      </c>
      <c r="H36" s="70">
        <f t="shared" si="0"/>
        <v>3.7</v>
      </c>
      <c r="I36" s="70">
        <v>0</v>
      </c>
      <c r="J36" s="70">
        <v>0</v>
      </c>
      <c r="K36" s="70">
        <f t="shared" si="1"/>
        <v>0</v>
      </c>
      <c r="L36" s="127">
        <v>0</v>
      </c>
      <c r="M36" s="142"/>
      <c r="N36" s="143"/>
      <c r="O36" s="142"/>
      <c r="P36" s="143"/>
    </row>
    <row r="37" spans="1:16" s="29" customFormat="1" ht="45.75" customHeight="1" x14ac:dyDescent="0.25">
      <c r="A37" s="83"/>
      <c r="B37" s="132" t="s">
        <v>63</v>
      </c>
      <c r="C37" s="129" t="s">
        <v>51</v>
      </c>
      <c r="D37" s="128">
        <v>2</v>
      </c>
      <c r="E37" s="130"/>
      <c r="F37" s="44"/>
      <c r="G37" s="127">
        <v>1.0629999999999999</v>
      </c>
      <c r="H37" s="70">
        <f t="shared" si="0"/>
        <v>2.1259999999999999</v>
      </c>
      <c r="I37" s="70">
        <v>0</v>
      </c>
      <c r="J37" s="70">
        <v>0</v>
      </c>
      <c r="K37" s="70">
        <f t="shared" si="1"/>
        <v>0</v>
      </c>
      <c r="L37" s="127">
        <v>0</v>
      </c>
      <c r="M37" s="144"/>
      <c r="N37" s="145"/>
      <c r="O37" s="144"/>
      <c r="P37" s="145"/>
    </row>
    <row r="38" spans="1:16" s="29" customFormat="1" ht="34.5" customHeight="1" x14ac:dyDescent="0.25">
      <c r="A38" s="45"/>
      <c r="B38" s="133"/>
      <c r="C38" s="61"/>
      <c r="D38" s="62"/>
      <c r="E38" s="63"/>
      <c r="F38" s="64" t="s">
        <v>46</v>
      </c>
      <c r="G38" s="79"/>
      <c r="H38" s="71">
        <f>SUM(H26:H37)</f>
        <v>215.03399999999996</v>
      </c>
      <c r="I38" s="76"/>
      <c r="J38" s="76"/>
      <c r="K38" s="71">
        <f>SUM(K26:K37)</f>
        <v>223.95999999999998</v>
      </c>
      <c r="L38" s="73"/>
      <c r="M38" s="73"/>
      <c r="N38" s="71">
        <v>0</v>
      </c>
      <c r="O38" s="73"/>
      <c r="P38" s="71">
        <v>0</v>
      </c>
    </row>
    <row r="39" spans="1:16" s="29" customFormat="1" ht="33" customHeight="1" x14ac:dyDescent="0.25">
      <c r="A39" s="45"/>
      <c r="B39" s="19"/>
      <c r="C39" s="46"/>
      <c r="D39" s="46"/>
      <c r="E39" s="47"/>
      <c r="F39" s="48" t="s">
        <v>50</v>
      </c>
      <c r="G39" s="80"/>
      <c r="H39" s="72">
        <v>0</v>
      </c>
      <c r="I39" s="77"/>
      <c r="J39" s="77"/>
      <c r="K39" s="71">
        <f>SUM(M25:M26)*0%</f>
        <v>0</v>
      </c>
      <c r="L39" s="74"/>
      <c r="M39" s="74"/>
      <c r="N39" s="71">
        <v>0</v>
      </c>
      <c r="O39" s="74"/>
      <c r="P39" s="71">
        <v>0</v>
      </c>
    </row>
    <row r="40" spans="1:16" s="29" customFormat="1" ht="33" customHeight="1" x14ac:dyDescent="0.25">
      <c r="A40" s="45"/>
      <c r="B40" s="26"/>
      <c r="C40" s="49"/>
      <c r="D40" s="49"/>
      <c r="E40" s="49"/>
      <c r="F40" s="48" t="s">
        <v>47</v>
      </c>
      <c r="G40" s="78"/>
      <c r="H40" s="72">
        <f>H38+H39</f>
        <v>215.03399999999996</v>
      </c>
      <c r="I40" s="78"/>
      <c r="J40" s="78"/>
      <c r="K40" s="71">
        <f>K38</f>
        <v>223.95999999999998</v>
      </c>
      <c r="L40" s="75"/>
      <c r="M40" s="75"/>
      <c r="N40" s="71">
        <v>0</v>
      </c>
      <c r="O40" s="75"/>
      <c r="P40" s="71">
        <v>0</v>
      </c>
    </row>
    <row r="41" spans="1:16" s="69" customFormat="1" ht="5.25" customHeight="1" x14ac:dyDescent="0.25">
      <c r="A41" s="45"/>
      <c r="B41" s="19"/>
      <c r="C41" s="65"/>
      <c r="D41" s="65"/>
      <c r="E41" s="65"/>
      <c r="F41" s="66"/>
      <c r="G41" s="67"/>
      <c r="H41" s="67"/>
      <c r="I41" s="68"/>
      <c r="J41" s="85"/>
      <c r="K41" s="68"/>
      <c r="L41" s="85"/>
      <c r="M41" s="68"/>
      <c r="N41" s="68"/>
      <c r="O41" s="85"/>
      <c r="P41" s="85"/>
    </row>
    <row r="42" spans="1:16" s="29" customFormat="1" ht="33" customHeight="1" x14ac:dyDescent="0.25">
      <c r="A42" s="45"/>
      <c r="B42" s="26"/>
      <c r="C42" s="49"/>
      <c r="D42" s="49"/>
      <c r="E42" s="49"/>
      <c r="F42" s="48" t="s">
        <v>38</v>
      </c>
      <c r="G42" s="98" t="s">
        <v>0</v>
      </c>
      <c r="H42" s="98"/>
      <c r="I42" s="98" t="s">
        <v>0</v>
      </c>
      <c r="J42" s="98"/>
      <c r="K42" s="98"/>
      <c r="L42" s="82"/>
      <c r="M42" s="98" t="s">
        <v>0</v>
      </c>
      <c r="N42" s="98"/>
      <c r="O42" s="98" t="s">
        <v>0</v>
      </c>
      <c r="P42" s="98"/>
    </row>
    <row r="43" spans="1:16" s="29" customFormat="1" ht="33" customHeight="1" x14ac:dyDescent="0.2">
      <c r="A43" s="45"/>
      <c r="B43" s="26"/>
      <c r="C43" s="26"/>
      <c r="D43" s="26"/>
      <c r="E43" s="26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</row>
    <row r="44" spans="1:16" s="29" customFormat="1" ht="33" customHeight="1" x14ac:dyDescent="0.25">
      <c r="A44" s="50"/>
      <c r="B44" s="86" t="s">
        <v>39</v>
      </c>
      <c r="C44" s="51"/>
      <c r="D44" s="88"/>
      <c r="E44" s="89"/>
      <c r="F44" s="90"/>
      <c r="G44" s="94" t="s">
        <v>40</v>
      </c>
      <c r="H44" s="94"/>
      <c r="I44" s="94" t="s">
        <v>40</v>
      </c>
      <c r="J44" s="94"/>
      <c r="K44" s="94"/>
      <c r="L44" s="81"/>
      <c r="M44" s="94" t="s">
        <v>40</v>
      </c>
      <c r="N44" s="94"/>
      <c r="O44" s="94" t="s">
        <v>40</v>
      </c>
      <c r="P44" s="94"/>
    </row>
    <row r="45" spans="1:16" s="29" customFormat="1" ht="33" customHeight="1" x14ac:dyDescent="0.25">
      <c r="A45" s="50"/>
      <c r="B45" s="87"/>
      <c r="C45" s="52"/>
      <c r="D45" s="91"/>
      <c r="E45" s="92"/>
      <c r="F45" s="93"/>
      <c r="G45" s="94"/>
      <c r="H45" s="94"/>
      <c r="I45" s="94"/>
      <c r="J45" s="94"/>
      <c r="K45" s="94"/>
      <c r="L45" s="81"/>
      <c r="M45" s="94"/>
      <c r="N45" s="94"/>
      <c r="O45" s="94"/>
      <c r="P45" s="94"/>
    </row>
    <row r="46" spans="1:16" s="29" customFormat="1" ht="33" customHeight="1" x14ac:dyDescent="0.25">
      <c r="A46" s="50"/>
      <c r="B46" s="53" t="s">
        <v>41</v>
      </c>
      <c r="C46" s="54"/>
      <c r="D46" s="94" t="s">
        <v>74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</row>
    <row r="47" spans="1:16" s="29" customFormat="1" ht="33" customHeight="1" x14ac:dyDescent="0.2">
      <c r="A47" s="50"/>
      <c r="B47" s="55" t="s">
        <v>42</v>
      </c>
      <c r="C47" s="56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</row>
    <row r="48" spans="1:16" ht="33" customHeight="1" x14ac:dyDescent="0.2">
      <c r="A48" s="57"/>
    </row>
    <row r="49" spans="1:16" ht="58.5" customHeight="1" x14ac:dyDescent="0.2">
      <c r="A49" s="29"/>
    </row>
    <row r="50" spans="1:16" x14ac:dyDescent="0.2">
      <c r="A50" s="29"/>
    </row>
    <row r="51" spans="1:16" x14ac:dyDescent="0.2">
      <c r="A51" s="58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58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58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">
      <c r="A54" s="58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58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58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58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58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58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58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58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">
      <c r="A62" s="58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"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">
      <c r="H64" s="4"/>
      <c r="I64" s="4"/>
      <c r="J64" s="4"/>
      <c r="K64" s="4"/>
      <c r="L64" s="4"/>
      <c r="M64" s="4"/>
      <c r="N64" s="4"/>
      <c r="O64" s="4"/>
      <c r="P64" s="4"/>
    </row>
    <row r="65" spans="1:16" s="58" customFormat="1" ht="48.75" customHeight="1" x14ac:dyDescent="0.2">
      <c r="B65" s="4"/>
      <c r="C65" s="4"/>
      <c r="D65" s="4"/>
      <c r="E65" s="4"/>
      <c r="F65" s="4"/>
      <c r="G65" s="4"/>
    </row>
    <row r="66" spans="1:16" s="58" customFormat="1" x14ac:dyDescent="0.2">
      <c r="B66" s="4"/>
      <c r="C66" s="4"/>
      <c r="D66" s="4"/>
      <c r="E66" s="4"/>
      <c r="F66" s="4"/>
      <c r="G66" s="4"/>
    </row>
    <row r="67" spans="1:16" s="58" customFormat="1" x14ac:dyDescent="0.2">
      <c r="B67" s="4"/>
      <c r="C67" s="4"/>
      <c r="D67" s="4"/>
      <c r="E67" s="4"/>
      <c r="F67" s="4"/>
      <c r="G67" s="4"/>
    </row>
    <row r="68" spans="1:16" s="58" customFormat="1" x14ac:dyDescent="0.2">
      <c r="B68" s="4"/>
      <c r="C68" s="4"/>
      <c r="D68" s="4"/>
      <c r="E68" s="4"/>
      <c r="F68" s="4"/>
      <c r="G68" s="4"/>
    </row>
    <row r="69" spans="1:16" s="58" customFormat="1" x14ac:dyDescent="0.2">
      <c r="B69" s="4"/>
      <c r="C69" s="4"/>
      <c r="D69" s="4"/>
      <c r="E69" s="4"/>
      <c r="F69" s="4"/>
      <c r="G69" s="4"/>
    </row>
    <row r="70" spans="1:16" s="58" customFormat="1" ht="15.75" customHeight="1" x14ac:dyDescent="0.2">
      <c r="B70" s="4"/>
      <c r="C70" s="4"/>
      <c r="D70" s="4"/>
      <c r="E70" s="4"/>
      <c r="F70" s="4"/>
      <c r="G70" s="4"/>
    </row>
    <row r="71" spans="1:16" s="58" customFormat="1" x14ac:dyDescent="0.2">
      <c r="B71" s="4"/>
      <c r="C71" s="4"/>
      <c r="D71" s="4"/>
      <c r="E71" s="4"/>
      <c r="F71" s="4"/>
      <c r="G71" s="4"/>
    </row>
    <row r="72" spans="1:16" s="58" customFormat="1" x14ac:dyDescent="0.2">
      <c r="B72" s="4"/>
      <c r="C72" s="4"/>
      <c r="D72" s="4"/>
      <c r="E72" s="4"/>
      <c r="F72" s="4"/>
      <c r="G72" s="4"/>
    </row>
    <row r="73" spans="1:16" s="58" customFormat="1" x14ac:dyDescent="0.2">
      <c r="B73" s="4"/>
      <c r="C73" s="4"/>
      <c r="D73" s="4"/>
      <c r="E73" s="4"/>
      <c r="F73" s="4"/>
      <c r="G73" s="4"/>
    </row>
    <row r="74" spans="1:16" s="58" customFormat="1" x14ac:dyDescent="0.2">
      <c r="B74" s="4"/>
      <c r="C74" s="4"/>
      <c r="D74" s="4"/>
      <c r="E74" s="4"/>
      <c r="F74" s="4"/>
      <c r="G74" s="4"/>
    </row>
    <row r="75" spans="1:16" x14ac:dyDescent="0.2">
      <c r="A75" s="58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">
      <c r="A76" s="58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">
      <c r="A77" s="58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">
      <c r="A78" s="58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">
      <c r="A79" s="58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">
      <c r="A80" s="58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">
      <c r="A81" s="58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58"/>
      <c r="H82" s="4"/>
      <c r="I82" s="4"/>
      <c r="J82" s="4"/>
      <c r="K82" s="4"/>
      <c r="L82" s="4"/>
      <c r="M82" s="4"/>
      <c r="N82" s="4"/>
      <c r="O82" s="4"/>
      <c r="P82" s="4"/>
    </row>
  </sheetData>
  <mergeCells count="58">
    <mergeCell ref="D46:P46"/>
    <mergeCell ref="D47:P47"/>
    <mergeCell ref="B24:B25"/>
    <mergeCell ref="C24:C25"/>
    <mergeCell ref="D24:D25"/>
    <mergeCell ref="E24:E25"/>
    <mergeCell ref="F24:F25"/>
    <mergeCell ref="C12:N12"/>
    <mergeCell ref="M4:P4"/>
    <mergeCell ref="M5:P5"/>
    <mergeCell ref="C9:P9"/>
    <mergeCell ref="B10:B11"/>
    <mergeCell ref="C10:N11"/>
    <mergeCell ref="E13:N13"/>
    <mergeCell ref="B17:F17"/>
    <mergeCell ref="G17:H17"/>
    <mergeCell ref="M17:N17"/>
    <mergeCell ref="I17:L17"/>
    <mergeCell ref="O17:P17"/>
    <mergeCell ref="B19:F19"/>
    <mergeCell ref="G19:H19"/>
    <mergeCell ref="M19:N19"/>
    <mergeCell ref="O19:P19"/>
    <mergeCell ref="B18:F18"/>
    <mergeCell ref="G18:H18"/>
    <mergeCell ref="M18:N18"/>
    <mergeCell ref="O18:P18"/>
    <mergeCell ref="I19:L19"/>
    <mergeCell ref="I18:L18"/>
    <mergeCell ref="B20:F20"/>
    <mergeCell ref="G20:H20"/>
    <mergeCell ref="M20:N20"/>
    <mergeCell ref="O20:P20"/>
    <mergeCell ref="I20:L20"/>
    <mergeCell ref="G22:H22"/>
    <mergeCell ref="M22:N22"/>
    <mergeCell ref="O22:P22"/>
    <mergeCell ref="G23:H23"/>
    <mergeCell ref="M23:N23"/>
    <mergeCell ref="O23:P23"/>
    <mergeCell ref="I23:L23"/>
    <mergeCell ref="I22:L22"/>
    <mergeCell ref="O44:P45"/>
    <mergeCell ref="O24:P24"/>
    <mergeCell ref="G42:H42"/>
    <mergeCell ref="I42:K42"/>
    <mergeCell ref="M42:N42"/>
    <mergeCell ref="O42:P42"/>
    <mergeCell ref="G24:H24"/>
    <mergeCell ref="I24:K24"/>
    <mergeCell ref="M24:N24"/>
    <mergeCell ref="M26:N37"/>
    <mergeCell ref="O26:P37"/>
    <mergeCell ref="B44:B45"/>
    <mergeCell ref="D44:F45"/>
    <mergeCell ref="G44:H45"/>
    <mergeCell ref="I44:K45"/>
    <mergeCell ref="M44:N45"/>
  </mergeCells>
  <dataValidations count="3">
    <dataValidation type="list" allowBlank="1" showInputMessage="1" showErrorMessage="1" sqref="G17:G18 M24 M17:M18 O17:O18 G42 I24:J24 I42:J42 M42 G24 I17:I18 O24 O42">
      <formula1>#REF!</formula1>
    </dataValidation>
    <dataValidation type="list" allowBlank="1" showInputMessage="1" showErrorMessage="1" sqref="C13">
      <formula1>$Q$1:$Q$7</formula1>
    </dataValidation>
    <dataValidation type="list" allowBlank="1" showInputMessage="1" showErrorMessage="1" sqref="E13">
      <formula1>$R$1:$R$6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2018-08-10T14:33:02Z</dcterms:modified>
</cp:coreProperties>
</file>